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G:\ZVI\(P)\FM und BAU\T01 TEK\00_NEU\06_HOAI_VOB\02_Vergaben\01_HOAI\P_0906-2025_KAU_Erweiterungsplanung\TGA\2_Verfahren\Stufe 1\Formulare VMS\"/>
    </mc:Choice>
  </mc:AlternateContent>
  <xr:revisionPtr revIDLastSave="0" documentId="13_ncr:1_{CBC70BA8-CEE4-4F53-81A2-ABE66D2F3766}" xr6:coauthVersionLast="47" xr6:coauthVersionMax="47" xr10:uidLastSave="{00000000-0000-0000-0000-000000000000}"/>
  <bookViews>
    <workbookView xWindow="-120" yWindow="-120" windowWidth="29040" windowHeight="17520" tabRatio="704" xr2:uid="{E52B5E9F-0B1B-47E7-9706-16EAA37963AC}"/>
  </bookViews>
  <sheets>
    <sheet name="Übersicht " sheetId="3" r:id="rId1"/>
    <sheet name="Anrech. Kosten" sheetId="7" r:id="rId2"/>
    <sheet name="LOS 2 Obj. 2 Funktionsneubau" sheetId="8" r:id="rId3"/>
    <sheet name="LOS 2 Obj. 2 Abriss_Bestand" sheetId="9" r:id="rId4"/>
    <sheet name="LOS 2 Obj. 2 Interimsgebäude" sheetId="10" r:id="rId5"/>
  </sheets>
  <definedNames>
    <definedName name="_xlnm.Print_Area" localSheetId="1">'Anrech. Kosten'!$A$1:$G$73</definedName>
    <definedName name="_xlnm.Print_Area" localSheetId="0">'Übersicht '!$A$1:$H$38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19" i="3" l="1"/>
  <c r="G18" i="3"/>
  <c r="G17" i="3"/>
  <c r="G15" i="3"/>
  <c r="G14" i="3"/>
  <c r="G13" i="3"/>
  <c r="G11" i="3"/>
  <c r="G10" i="3"/>
  <c r="G9" i="3"/>
  <c r="E97" i="10"/>
  <c r="G92" i="10"/>
  <c r="D44" i="10"/>
  <c r="F43" i="10"/>
  <c r="E43" i="10"/>
  <c r="G42" i="10"/>
  <c r="F42" i="10"/>
  <c r="E42" i="10"/>
  <c r="F40" i="10"/>
  <c r="E40" i="10"/>
  <c r="F39" i="10"/>
  <c r="E39" i="10"/>
  <c r="G33" i="10"/>
  <c r="G40" i="10" s="1"/>
  <c r="E97" i="9"/>
  <c r="G92" i="9"/>
  <c r="D44" i="9"/>
  <c r="F43" i="9"/>
  <c r="E43" i="9"/>
  <c r="F42" i="9"/>
  <c r="E42" i="9"/>
  <c r="F40" i="9"/>
  <c r="E40" i="9"/>
  <c r="F39" i="9"/>
  <c r="E39" i="9"/>
  <c r="G33" i="9"/>
  <c r="G42" i="9" s="1"/>
  <c r="E97" i="8"/>
  <c r="G92" i="8"/>
  <c r="D44" i="8"/>
  <c r="F43" i="8"/>
  <c r="E43" i="8"/>
  <c r="F42" i="8"/>
  <c r="E42" i="8"/>
  <c r="F40" i="8"/>
  <c r="E40" i="8"/>
  <c r="F39" i="8"/>
  <c r="E39" i="8"/>
  <c r="G33" i="8"/>
  <c r="G42" i="8" s="1"/>
  <c r="G43" i="10" l="1"/>
  <c r="G39" i="10"/>
  <c r="G43" i="9"/>
  <c r="G39" i="9"/>
  <c r="G40" i="9"/>
  <c r="G43" i="8"/>
  <c r="G39" i="8"/>
  <c r="G40" i="8"/>
  <c r="D71" i="7"/>
  <c r="E71" i="7" s="1"/>
  <c r="E70" i="7"/>
  <c r="E68" i="7"/>
  <c r="E67" i="7"/>
  <c r="E66" i="7"/>
  <c r="E65" i="7"/>
  <c r="E64" i="7"/>
  <c r="E63" i="7"/>
  <c r="E62" i="7"/>
  <c r="E61" i="7"/>
  <c r="D60" i="7"/>
  <c r="E59" i="7"/>
  <c r="D58" i="7"/>
  <c r="E58" i="7" s="1"/>
  <c r="E56" i="7"/>
  <c r="D48" i="7"/>
  <c r="E48" i="7" s="1"/>
  <c r="E47" i="7"/>
  <c r="E45" i="7"/>
  <c r="E44" i="7"/>
  <c r="E43" i="7"/>
  <c r="E42" i="7"/>
  <c r="E41" i="7"/>
  <c r="E40" i="7"/>
  <c r="E39" i="7"/>
  <c r="E38" i="7"/>
  <c r="D37" i="7"/>
  <c r="E36" i="7"/>
  <c r="D35" i="7"/>
  <c r="E35" i="7" s="1"/>
  <c r="E33" i="7"/>
  <c r="D25" i="7"/>
  <c r="E25" i="7" s="1"/>
  <c r="E24" i="7"/>
  <c r="E22" i="7"/>
  <c r="E21" i="7"/>
  <c r="E20" i="7"/>
  <c r="E19" i="7"/>
  <c r="E18" i="7"/>
  <c r="E17" i="7"/>
  <c r="E16" i="7"/>
  <c r="E15" i="7"/>
  <c r="D14" i="7"/>
  <c r="E13" i="7"/>
  <c r="D12" i="7"/>
  <c r="E12" i="7" s="1"/>
  <c r="E10" i="7"/>
  <c r="G29" i="3"/>
  <c r="E37" i="7" l="1"/>
  <c r="D29" i="9"/>
  <c r="G29" i="9" s="1"/>
  <c r="G30" i="9" s="1"/>
  <c r="E14" i="7"/>
  <c r="D29" i="8"/>
  <c r="G29" i="8" s="1"/>
  <c r="G30" i="8" s="1"/>
  <c r="E60" i="7"/>
  <c r="D29" i="10"/>
  <c r="G29" i="10" s="1"/>
  <c r="G30" i="10" s="1"/>
  <c r="G44" i="10"/>
  <c r="G93" i="10" s="1"/>
  <c r="G95" i="10" s="1"/>
  <c r="G44" i="9"/>
  <c r="G93" i="9" s="1"/>
  <c r="G44" i="8"/>
  <c r="G93" i="8" s="1"/>
  <c r="D72" i="7"/>
  <c r="E72" i="7" s="1"/>
  <c r="D49" i="7"/>
  <c r="E49" i="7" s="1"/>
  <c r="D26" i="7"/>
  <c r="E26" i="7" s="1"/>
  <c r="G94" i="10" l="1"/>
  <c r="G96" i="10" s="1"/>
  <c r="G97" i="10" s="1"/>
  <c r="G98" i="10" s="1"/>
  <c r="G23" i="3" s="1"/>
  <c r="G95" i="9"/>
  <c r="G94" i="9"/>
  <c r="G96" i="9" s="1"/>
  <c r="G95" i="8"/>
  <c r="G94" i="8"/>
  <c r="G96" i="8" l="1"/>
  <c r="G97" i="8" s="1"/>
  <c r="G98" i="8" s="1"/>
  <c r="G21" i="3" s="1"/>
  <c r="G97" i="9"/>
  <c r="G98" i="9" s="1"/>
  <c r="G22" i="3" s="1"/>
  <c r="D35" i="3"/>
  <c r="G24" i="3" l="1"/>
  <c r="G26" i="3" l="1"/>
  <c r="G25" i="3"/>
</calcChain>
</file>

<file path=xl/sharedStrings.xml><?xml version="1.0" encoding="utf-8"?>
<sst xmlns="http://schemas.openxmlformats.org/spreadsheetml/2006/main" count="848" uniqueCount="150">
  <si>
    <t>(Einzutragen ist der Name/Anschrift des Bieter)</t>
  </si>
  <si>
    <t>gem. HOAI, § 11:</t>
  </si>
  <si>
    <t>Die Leistungserbringung umfasst ein Objekt.</t>
  </si>
  <si>
    <t>Honorarzone gem. HOAI, § 5:</t>
  </si>
  <si>
    <t>Zuschlag gem. HOAI, § 7:</t>
  </si>
  <si>
    <r>
      <t>Vorläufige Anrechenbare Kosten</t>
    </r>
    <r>
      <rPr>
        <sz val="14"/>
        <rFont val="Arial"/>
        <family val="2"/>
      </rPr>
      <t/>
    </r>
  </si>
  <si>
    <t>alle Angaben netto, ohne MwSt.</t>
  </si>
  <si>
    <t>EUR</t>
  </si>
  <si>
    <t>Kosten der KGR 400</t>
  </si>
  <si>
    <t xml:space="preserve">Anrechenbare Herstellkosten gesamt </t>
  </si>
  <si>
    <t>LPH</t>
  </si>
  <si>
    <t>Honorarzone (HZ) gemäß Objektliste HOAI</t>
  </si>
  <si>
    <t>Honorar in EUR 
[netto]</t>
  </si>
  <si>
    <t>HZ</t>
  </si>
  <si>
    <t>Von-/
Bis-Satz</t>
  </si>
  <si>
    <t>Stufe 1</t>
  </si>
  <si>
    <t>1</t>
  </si>
  <si>
    <t>Grundlagenermittlung</t>
  </si>
  <si>
    <t>2</t>
  </si>
  <si>
    <t>Vorplanung</t>
  </si>
  <si>
    <t>3</t>
  </si>
  <si>
    <t>Entwurfsplanung</t>
  </si>
  <si>
    <t>4</t>
  </si>
  <si>
    <t>Genehmigungsplanung</t>
  </si>
  <si>
    <t>Stufe 2</t>
  </si>
  <si>
    <t>I: Honorar Grundleistungen (ohne NK)</t>
  </si>
  <si>
    <t>optional</t>
  </si>
  <si>
    <t>psch</t>
  </si>
  <si>
    <t>Nachlass</t>
  </si>
  <si>
    <t>zzgl. Nebenkosten inkl. Reisekosten (des Gesamthonorars I+II)</t>
  </si>
  <si>
    <t>zzgl. Mehrwertsteuer</t>
  </si>
  <si>
    <t>→ Eingabe dieses Wertes in das Angebotsschreiben IV 213 F</t>
  </si>
  <si>
    <t>Stundensätze</t>
  </si>
  <si>
    <t>EUR netto/h</t>
  </si>
  <si>
    <t>Auftragnehmer/Inhaber</t>
  </si>
  <si>
    <t>Architekt/Ingenieur/Techniker</t>
  </si>
  <si>
    <t>Technischer Zeicher/kfm. Mitarbeiter</t>
  </si>
  <si>
    <t>Durchschnitt (Wertungsrelevant)</t>
  </si>
  <si>
    <t>Nebenkosten in Prozent (für alle Fachdisziplinen gleich)</t>
  </si>
  <si>
    <t>Investitionskostenschätzung zur Generalplaner-Ausschreibung</t>
  </si>
  <si>
    <t>Kostengruppe</t>
  </si>
  <si>
    <t>Summe
[netto]</t>
  </si>
  <si>
    <t>Summe [brutto]</t>
  </si>
  <si>
    <t>Bemerkung</t>
  </si>
  <si>
    <t>Grundstück</t>
  </si>
  <si>
    <t>kein Ansatz</t>
  </si>
  <si>
    <t>Herrichten und Erschließen</t>
  </si>
  <si>
    <t>300 - 400</t>
  </si>
  <si>
    <t>Summe Bauwerk und Technische Anlagen</t>
  </si>
  <si>
    <t xml:space="preserve">Bauwerk </t>
  </si>
  <si>
    <t>Technische Anlagen</t>
  </si>
  <si>
    <t>Abwasser-, Wasser-, Gasanlagen</t>
  </si>
  <si>
    <t>Wärmeversorgungsanlagen</t>
  </si>
  <si>
    <t>Raumlufttechnische Anlagen</t>
  </si>
  <si>
    <t>Elektrische Anlagen</t>
  </si>
  <si>
    <t>Kommunikations, Sicherheits-, Informationstechnische Anlagen</t>
  </si>
  <si>
    <t>Förderanlagen</t>
  </si>
  <si>
    <t xml:space="preserve">Nutzerspezifische Anlagen </t>
  </si>
  <si>
    <t>Gebäude- und Anlagenautomation</t>
  </si>
  <si>
    <t>Sonstige Maßnahmen in Technische Anlagen</t>
  </si>
  <si>
    <t xml:space="preserve">Außenanlagen </t>
  </si>
  <si>
    <t>Ausstattung</t>
  </si>
  <si>
    <t>Summe Baukosten (KG 200-600)</t>
  </si>
  <si>
    <t>Stand: 02.12.2024</t>
  </si>
  <si>
    <t>Vivantes - Kostenrahmen Psychiatrie</t>
  </si>
  <si>
    <t>Vivantes - Kostenrahmen Funktionsbau Bestand</t>
  </si>
  <si>
    <t>gemäß § 4 HOAI 2021</t>
  </si>
  <si>
    <t>Vivantes - Kostenrahmen Interim</t>
  </si>
  <si>
    <t>Vivantes - Kostenrahmen Funktionsbau Neubau</t>
  </si>
  <si>
    <t>LPH 1-4</t>
  </si>
  <si>
    <t>Grundleistungen</t>
  </si>
  <si>
    <t>Teilleistungspunkte</t>
  </si>
  <si>
    <t>Zuschlag</t>
  </si>
  <si>
    <t>Gesamthonorar inkl. Nachlass/ Zuschlag</t>
  </si>
  <si>
    <t>Gesamthonorar inkl.  Nebenkosten</t>
  </si>
  <si>
    <t>Leistungen gem. Leistungsbeschreibung AG in Verbindung mit den Leistungsphasen HOAI</t>
  </si>
  <si>
    <t>Alle Positionen sind auszufüllen!</t>
  </si>
  <si>
    <t>Objekt Nr. 2 - Funktionsbau - Bestand</t>
  </si>
  <si>
    <t>Objekt Nr. 2 - Interimsbau</t>
  </si>
  <si>
    <t>Objekt Nr. 2 - Funktionsbau - Neubau</t>
  </si>
  <si>
    <r>
      <t xml:space="preserve">Honorar zusätzlicher Stundenabruf optional
</t>
    </r>
    <r>
      <rPr>
        <i/>
        <sz val="12"/>
        <rFont val="Arial"/>
        <family val="2"/>
      </rPr>
      <t>(Auftragnehmer/ Inhaber a 75 h, Ingenieur a 50 h, Techn. Zeichner/ kfm. Mitarbeiter a 25 h)</t>
    </r>
  </si>
  <si>
    <t xml:space="preserve">Übersicht Gesamtleistung </t>
  </si>
  <si>
    <t>I</t>
  </si>
  <si>
    <t>II</t>
  </si>
  <si>
    <t>Besondere Leistungen</t>
  </si>
  <si>
    <r>
      <t xml:space="preserve">I Honorar </t>
    </r>
    <r>
      <rPr>
        <b/>
        <u/>
        <sz val="12"/>
        <rFont val="Arial"/>
        <family val="2"/>
      </rPr>
      <t>Grundleistungen,</t>
    </r>
    <r>
      <rPr>
        <b/>
        <sz val="12"/>
        <rFont val="Arial"/>
        <family val="2"/>
      </rPr>
      <t xml:space="preserve"> GESAMT NETTO, 
</t>
    </r>
  </si>
  <si>
    <t>Honorarermittlung</t>
  </si>
  <si>
    <r>
      <t xml:space="preserve">II Honorar </t>
    </r>
    <r>
      <rPr>
        <b/>
        <u/>
        <sz val="12"/>
        <rFont val="Arial"/>
        <family val="2"/>
      </rPr>
      <t>Besondere Leistungen,</t>
    </r>
    <r>
      <rPr>
        <b/>
        <sz val="12"/>
        <rFont val="Arial"/>
        <family val="2"/>
      </rPr>
      <t xml:space="preserve"> GESAMT NETTO, 
</t>
    </r>
    <r>
      <rPr>
        <sz val="12"/>
        <rFont val="Arial"/>
        <family val="2"/>
      </rPr>
      <t>(Alle Besonderen Leistungen sind Optionale Leistungen)</t>
    </r>
  </si>
  <si>
    <r>
      <t xml:space="preserve">I-II Honorar </t>
    </r>
    <r>
      <rPr>
        <b/>
        <u/>
        <sz val="12"/>
        <rFont val="Arial"/>
        <family val="2"/>
      </rPr>
      <t>Grund - und Besondere Leistungen</t>
    </r>
    <r>
      <rPr>
        <b/>
        <sz val="12"/>
        <rFont val="Arial"/>
        <family val="2"/>
      </rPr>
      <t xml:space="preserve"> GESAMT NETTO
</t>
    </r>
  </si>
  <si>
    <r>
      <t xml:space="preserve">I-II Honorar </t>
    </r>
    <r>
      <rPr>
        <b/>
        <u/>
        <sz val="12"/>
        <rFont val="Arial"/>
        <family val="2"/>
      </rPr>
      <t>Grund - und Besondere Leistungen</t>
    </r>
    <r>
      <rPr>
        <b/>
        <sz val="12"/>
        <rFont val="Arial"/>
        <family val="2"/>
      </rPr>
      <t xml:space="preserve"> GESAMT NETTO, inkl. Nachlass/ Zuschlag und Nebenkosten 
</t>
    </r>
  </si>
  <si>
    <r>
      <t xml:space="preserve">Honorarblatt - KAU Erweiterungsplanung 
</t>
    </r>
    <r>
      <rPr>
        <b/>
        <sz val="16"/>
        <rFont val="Arial"/>
        <family val="2"/>
      </rPr>
      <t>VgV-Verfahren Technische Ausrüstung</t>
    </r>
  </si>
  <si>
    <t>gemäß § 56 HOAI ergibt sich daraus folgendes vorläufiges Grundhonorar</t>
  </si>
  <si>
    <t>Summe Grundhonorar gemäß § 56 HOAI</t>
  </si>
  <si>
    <t>II: Honorar Besondere Leistungen (ohne NK)</t>
  </si>
  <si>
    <t>Zwischensumme aus I-III</t>
  </si>
  <si>
    <t>Vertiefte technische Bestandsaufnahme mit Öffnungen, Messungen, Medienverfolgung, Anlageninventur inkl. Ortsterminen mit Betreibern, soweit für belastbare Aussagen erforderlich</t>
  </si>
  <si>
    <t xml:space="preserve">3D Bestandsmodell oder modellbasierte Erfassung der TGA relevanten Bestandsstruktur, d.h. BIM-Leistung in Verbindung mit AIA und BAP </t>
  </si>
  <si>
    <t>Zusätzliche Untersuchungen zu Medienkapazitäten, Netzreserven, Schaltanlagen, Druckverhältnissen, Luftmengenreserven oder Messdaten</t>
  </si>
  <si>
    <t>Sondergutachten, Messkampagnen oder Probeöffnungen zur Verifizierung unklarer Bestandslagen</t>
  </si>
  <si>
    <t>Vorbereitende Variantenuntersuchungen für komplexe Bestandsanschlüsse, Interimsflächen oder Technikstandorte</t>
  </si>
  <si>
    <t>Begleitung gesonderter Nutzerworkshops, Betreiberinterviews oder Gremientermine über das übliche Maß hinaus</t>
  </si>
  <si>
    <t>Aufstellen eines TGA bezogenen Bauphasen, Interimsversorgungs- und Aufrechterhaltungskonzepts für Bestandsumbau, Rückbau oder provisorische Versorgung</t>
  </si>
  <si>
    <t>Erarbeiten eines Rückbau-, Entflechtungs- und Außerbetriebnahmekonzepts für bestehende TGA Anlagen einschließlich erster Einschätzung von Risiken für den laufenden Betrieb</t>
  </si>
  <si>
    <t>Erarbeiten eines Betreiberanforderungskatalogs für technische Anlagen, Wartungsstrategien, Verfügbarkeitsanforderungen und FM Belange</t>
  </si>
  <si>
    <t>Durchführung vertiefter Abstimmungsworkshops mit Nutzern, Betrieb, IT, Sicherheit, Hygiene oder Medizintechnik, soweit dies über die übliche Grundlagenermittlung hinausgeht</t>
  </si>
  <si>
    <t>Variantenuntersuchungen mit vertiefter Kosten-, Termin-, Betriebs- und Wirtschaftlichkeitsbewertung</t>
  </si>
  <si>
    <t>Simulationen, Sonderberechnungen, vertiefte Modellkoordination und Visualisierungen, BIM-Leistungen in Verbindung mit AIA und BAP</t>
  </si>
  <si>
    <t>Raumbuchbezogene technische Vorabstimmung in erhöhter Detaillierung einschließlich Raum für Raum Auswertung</t>
  </si>
  <si>
    <t>Vorbereitende Unterlagen für Fördermittel, Gremien, Wirtschaftlichkeitsfreigaben oder Sonderentscheidungen</t>
  </si>
  <si>
    <t>Vorplanung provisorischer Anlagen, Modulbau oder anderer Interimslösungen mit gesonderter technischer Bewertung</t>
  </si>
  <si>
    <t>Vertiefte Voruntersuchungen zu Medienübergaben, Netztrennungen, Umschlusszeitfenstern und Betriebsunterbrechungen</t>
  </si>
  <si>
    <t>Fachkonzept für Interimsversorgung, Umschluss, Rückbau und Aufrechterhaltung des Krankenhausbetriebs</t>
  </si>
  <si>
    <t>Energie-, Nachhaltigkeits- und Dekarbonisierungskonzept mit Systemabwägung und Betreiberbewertung</t>
  </si>
  <si>
    <t>Konzept für Gebäudeautomation, Datennetz, technische Managementebene und Schnittstellen zu Bestandsleitstellen in Abstimmung mit den Vivantes Standards</t>
  </si>
  <si>
    <t>Vertiefte Hygiene, Sicherheits- und Redundanzkonzepte für sensible Bereiche und technische Systeme</t>
  </si>
  <si>
    <t>Erstellung/Zuarbeit der Vorplanungsunterlagen – VPU gemäß III 130 Verfahren einer investiven Baumaßnahme Ergänzende Ausführungsvorschriften zu den AV zu §24 LHO Berlin</t>
  </si>
  <si>
    <t>Vorbereitende Abstimmungen für Sonderzustimmungen, Betreiberfreigaben oder technische Grundsatzentscheidungen, soweit diese über den üblichen Umfang der Vorplanung hinausgehen</t>
  </si>
  <si>
    <t>Vertiefte Modellkoordination, Attributierung für BIM und FM Anforderungen, BIM-Leistung in Verbindung mit AIA und BAP</t>
  </si>
  <si>
    <t>Erweiterte Simulationen, Visualisierungen, Anlagenmonitoringkonzepte oder Sondernachweise</t>
  </si>
  <si>
    <t>Vertiefte Planung provisorischer Interimsanlagen, Ersatzanlagen oder Modulbauversorgung</t>
  </si>
  <si>
    <t>Aufstellen erweiterter Raumbücher mit TGA bezogenen Attributen, Betreiberinformationen und Wartungsanforderungen</t>
  </si>
  <si>
    <t>Erarbeiten einer funktionalen Leistungsbeschreibung für gesonderte Folgevergaben, soweit projektbedingt erforderlich</t>
  </si>
  <si>
    <t>Zusätzliche Nachweise oder Sonderdarstellungen für Betreiberfreigaben, Hygiene, Brandschutz oder Fördermittelgeber</t>
  </si>
  <si>
    <t>Modell oder planbasierte Bauablauf, Umschluss und Provisorienplanung für Bestandsbetrieb und Interimsversorgung</t>
  </si>
  <si>
    <t>Vertiefte Wirtschaftlichkeitsabwägung bei technischen Alternativen einschließlich Lebenszyklusbetrachtung</t>
  </si>
  <si>
    <t>Ausarbeitung besonderer Maßnahmen zur Reduktion von Energieverbrauch, Emissionen und Betriebsaufwand</t>
  </si>
  <si>
    <t>Mitwirkung an gesonderten Entscheidungsvorlagen für Gremien, Betreiber, Nutzer oder Behörden</t>
  </si>
  <si>
    <t>Erstellung vertiefter Funktions-, Steuerungs- oder Regelungskonzepte, soweit diese über die übliche Entwurfsplanung hinausgehen</t>
  </si>
  <si>
    <t>Erstellung/Zuarbeit der Bauplanungsunterlagen – BPU gemäß III 130 Verfahren einer investiven Baumaßnahme – Ergänzende Ausführungsvorschriften zu den AV zu §24 LHO Berlin</t>
  </si>
  <si>
    <t>Vertiefte Nachweise technischer, hygienischer, sicherheitsrelevanter oder betrieblicher Art für besondere Zustimmungen im Einzelfall</t>
  </si>
  <si>
    <t>Export und Aufbereitung definierter Modell- oder Datenaustauschformate für Genehmigungsprozesse</t>
  </si>
  <si>
    <t>Zusätzliche Präsentations- und Erläuterungsunterlagen für Gremien und Behörden</t>
  </si>
  <si>
    <t>Vertiefte Auflagenmanagement Listen, Terminübersichten und Umsetzungsroadmaps</t>
  </si>
  <si>
    <t xml:space="preserve">	Erweiterte Betreiberunterlagen für die Vorbereitung nachfolgender Vergaben oder Freigabeverfahren</t>
  </si>
  <si>
    <t>Zusätzliche Stellungnahmen, Fachgespräche oder Begleitungen von Terminen über den üblichen Genehmigungsumfang hinaus</t>
  </si>
  <si>
    <t>Unterstützung des Auftraggebers in Widerspruchs-, Nachforderungs- oder vergleichbaren Verfahren, soweit dies über die Grundleistungen hinausgeht</t>
  </si>
  <si>
    <t>Fachliche Vorbereitung und Begleitung gesonderter Sachverständigenbeauftragungen</t>
  </si>
  <si>
    <t>Vorabstimmung genehmigungsrelevanter Interims, Umschluss oder Bauphasenmaßnahmen mit den Behörden</t>
  </si>
  <si>
    <t>Erarbeitung zusätzlicher Unterlagen für Sonderanträge, Befreiungen, Abweichungen oder Betreiberzustimmungen</t>
  </si>
  <si>
    <t>Basissatz</t>
  </si>
  <si>
    <r>
      <t xml:space="preserve">Honorarblatt - KAU Erweiterungsplanung - Neubau Funktionsgebäude
</t>
    </r>
    <r>
      <rPr>
        <b/>
        <sz val="16"/>
        <rFont val="Arial"/>
        <family val="2"/>
      </rPr>
      <t>VgV-VerfahrenTechnische Ausrüstung</t>
    </r>
  </si>
  <si>
    <r>
      <t xml:space="preserve">Honorarblatt - KAU Erweiterungsplanung - Abriss/Bestandsgebäude
</t>
    </r>
    <r>
      <rPr>
        <b/>
        <sz val="16"/>
        <rFont val="Arial"/>
        <family val="2"/>
      </rPr>
      <t>VgV-VerfahrenTechnische Ausrüstung</t>
    </r>
  </si>
  <si>
    <t>Leistung: AG 1-8 Funktionsneubau</t>
  </si>
  <si>
    <t xml:space="preserve">Leistung: AG 1-8 Abriss / Bestandsgebäude </t>
  </si>
  <si>
    <r>
      <t xml:space="preserve">Honorarblatt - KAU Erweiterungsplanung - Interimsgebäude
</t>
    </r>
    <r>
      <rPr>
        <b/>
        <sz val="16"/>
        <rFont val="Arial"/>
        <family val="2"/>
      </rPr>
      <t>VgV-VerfahrenTechnische Ausrüstung</t>
    </r>
  </si>
  <si>
    <t>Leistung: AG 1-8 Interimsgebäude</t>
  </si>
  <si>
    <t>Neubau Funktionsbau (Neubau &amp; Abriss), Interimsbau</t>
  </si>
  <si>
    <t>Das Honorarblatt einschließlich der Eintragungen des Bieters wird im Zuschlagsfall verbindlicher Vertragsbestandteil. Eintragungen sind nur in den gelb markierten Feldern vorzunehmen.
Die Vergütung des AN für die Grundleistungen erfolgt in Anlehnung an die HOAI 2021 unter Berücksichtigung des nachfolgend Vereinbarten. 
Zum Zweck der Honorarberechnungsklarheit in allen Leistungsphasen gelten die vom Auftraggeber (AG) hier voreingetragenen Honorarparameter und die Eintragungen des Auftragnehmers zum Nachlass bzw. Zuschlag und zu den Nebenkosten als abschließend und verbindlich für die Ermittlung der Honorare für die Grundleistungen in allen Leistungsphasen als vereinbart. 
Der AG hat die anrechenbaren Kosten für das Vorhaben geschätzt und nachfolgend eingetragen. Dabei wurden abweichend von den Regelungen des § 11 und § 55 HOAI die anrechenbaren Kosten sämtlicher Anlagen jeder Anlagengruppe insgesamt erfasst und ein Gesamtbetrag der anrechenbaren Kosten ermittelt ("honorartechnische Erfassung aller Anlagen als  ein Objekt"). Bei der Ermittlung der anrechenbaren Kosten ist  eine Berücksichtigung von Ausführung der Technischen Ausrüstung in Baukonstruktion im Sinne von § 54 Abs. 5 Satz 1 HOAI und eine Berücksichtigung von Bauteilen der Kostengruppe Baukonstruktionen im Sinne von § 54 Abs. 5 Satz 2 HOAI nicht erfolgt und bleibt ausgeschlossen. Etwaige Aufwendungen des AN auf Grund der vorgenannten Vereinbarungen sind durch den AN eigenständig bei der Angebotskalkulation zu berücksichtigen. Sofern die anrechenbaren Kosten außerhalb der Honorartafeln der HOAI liegen sollten, finden insoweit die sog. erweiterten RifT-Bund-Tabellen Anwendung. 
Das endgültige Honorar des AN bemisst sich ausschließlich nach den vorgenannten Grundsätzen, jedoch unter Berücksichtigung der anrechenbaren Kosten auf der Grundlage der Kostenberechnung gem. § 2 Abs. 11 HOAI. Für diese Kostenberechnung gelten jedoch weiterhin alle oben benannten Vereinbarungen im Hinblick auf die honorartechnische Erfassung aller Anlagen als ein Objekt und der  vorgenannten Grundsätze im Hinblick auf die Nichtberücksichtigung anrechenbarer Kosten gem. § 54 Abs. 5 HOAI .</t>
  </si>
  <si>
    <r>
      <t xml:space="preserve">Honorar </t>
    </r>
    <r>
      <rPr>
        <b/>
        <u/>
        <sz val="12"/>
        <rFont val="Arial"/>
        <family val="2"/>
      </rPr>
      <t>Grund - und Besondere Leistungen</t>
    </r>
    <r>
      <rPr>
        <b/>
        <sz val="12"/>
        <rFont val="Arial"/>
        <family val="2"/>
      </rPr>
      <t xml:space="preserve"> </t>
    </r>
    <r>
      <rPr>
        <b/>
        <sz val="12"/>
        <color rgb="FFFF0000"/>
        <rFont val="Arial"/>
        <family val="2"/>
      </rPr>
      <t>GESAMTSUMME NETTO Objekt Nr.2</t>
    </r>
    <r>
      <rPr>
        <b/>
        <sz val="12"/>
        <rFont val="Arial"/>
        <family val="2"/>
      </rPr>
      <t xml:space="preserve">,  </t>
    </r>
    <r>
      <rPr>
        <b/>
        <u/>
        <sz val="12"/>
        <rFont val="Arial"/>
        <family val="2"/>
      </rPr>
      <t>inkl.</t>
    </r>
    <r>
      <rPr>
        <b/>
        <sz val="12"/>
        <rFont val="Arial"/>
        <family val="2"/>
      </rPr>
      <t xml:space="preserve"> Umbauzuschlag, Nachlass/ Zuschlag und Nebenkosten
</t>
    </r>
  </si>
  <si>
    <r>
      <t xml:space="preserve">Honorar </t>
    </r>
    <r>
      <rPr>
        <b/>
        <u/>
        <sz val="12"/>
        <rFont val="Arial"/>
        <family val="2"/>
      </rPr>
      <t>Grund - und Besondere Leistungen</t>
    </r>
    <r>
      <rPr>
        <b/>
        <sz val="12"/>
        <rFont val="Arial"/>
        <family val="2"/>
      </rPr>
      <t xml:space="preserve"> </t>
    </r>
    <r>
      <rPr>
        <b/>
        <sz val="12"/>
        <color rgb="FFFF0000"/>
        <rFont val="Arial"/>
        <family val="2"/>
      </rPr>
      <t>GESAMTSUMME BRUTTO Objekt Nr. 2</t>
    </r>
    <r>
      <rPr>
        <b/>
        <sz val="12"/>
        <rFont val="Arial"/>
        <family val="2"/>
      </rPr>
      <t xml:space="preserve">, </t>
    </r>
    <r>
      <rPr>
        <b/>
        <u/>
        <sz val="12"/>
        <rFont val="Arial"/>
        <family val="2"/>
      </rPr>
      <t>inkl.</t>
    </r>
    <r>
      <rPr>
        <b/>
        <sz val="12"/>
        <rFont val="Arial"/>
        <family val="2"/>
      </rPr>
      <t xml:space="preserve"> Umbauzuschlag, Nachlass/ Zuschlag und Nebenkosten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</si>
</sst>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 #,##0.00\ &quot;€&quot;_-;\-* #,##0.00\ &quot;€&quot;_-;_-* &quot;-&quot;??\ &quot;€&quot;_-;_-@_-"/>
    <numFmt numFmtId="43" formatCode="_-* #,##0.00_-;\-* #,##0.00_-;_-* &quot;-&quot;??_-;_-@_-"/>
    <numFmt numFmtId="164" formatCode="#,##0\ "/>
    <numFmt numFmtId="165" formatCode="#,##0\ &quot;€ netto&quot;"/>
    <numFmt numFmtId="166" formatCode="&quot;zu&quot;\ 0\ %"/>
    <numFmt numFmtId="167" formatCode="0.0%"/>
    <numFmt numFmtId="168" formatCode="#,##0.00\ &quot;v.H.&quot;"/>
    <numFmt numFmtId="169" formatCode="#,##0.0\ &quot;v.H.&quot;"/>
    <numFmt numFmtId="170" formatCode="#,##0.00\ &quot;€&quot;"/>
  </numFmts>
  <fonts count="26" x14ac:knownFonts="1">
    <font>
      <sz val="11"/>
      <color theme="1"/>
      <name val="Calibri"/>
      <family val="2"/>
      <scheme val="minor"/>
    </font>
    <font>
      <sz val="11"/>
      <color theme="1"/>
      <name val="Calibri"/>
      <family val="2"/>
      <scheme val="minor"/>
    </font>
    <font>
      <b/>
      <sz val="16"/>
      <name val="Arial"/>
      <family val="2"/>
    </font>
    <font>
      <b/>
      <sz val="18"/>
      <name val="Arial"/>
      <family val="2"/>
    </font>
    <font>
      <b/>
      <sz val="11"/>
      <name val="Arial"/>
      <family val="2"/>
    </font>
    <font>
      <b/>
      <sz val="12"/>
      <name val="Arial"/>
      <family val="2"/>
    </font>
    <font>
      <sz val="14"/>
      <name val="Arial"/>
      <family val="2"/>
    </font>
    <font>
      <sz val="16"/>
      <name val="Arial"/>
      <family val="2"/>
    </font>
    <font>
      <sz val="11"/>
      <name val="Arial"/>
      <family val="2"/>
    </font>
    <font>
      <b/>
      <sz val="14"/>
      <name val="Arial"/>
      <family val="2"/>
    </font>
    <font>
      <sz val="12"/>
      <name val="Arial"/>
      <family val="2"/>
    </font>
    <font>
      <sz val="8"/>
      <name val="Arial"/>
      <family val="2"/>
    </font>
    <font>
      <sz val="9"/>
      <name val="Arial"/>
      <family val="2"/>
    </font>
    <font>
      <b/>
      <sz val="9"/>
      <name val="Arial"/>
      <family val="2"/>
    </font>
    <font>
      <i/>
      <sz val="12"/>
      <name val="Arial"/>
      <family val="2"/>
    </font>
    <font>
      <i/>
      <sz val="12"/>
      <color rgb="FF000000"/>
      <name val="Arial"/>
      <family val="2"/>
    </font>
    <font>
      <b/>
      <u/>
      <sz val="12"/>
      <name val="Arial"/>
      <family val="2"/>
    </font>
    <font>
      <sz val="11"/>
      <name val="Times New Roman"/>
      <family val="1"/>
    </font>
    <font>
      <b/>
      <sz val="10"/>
      <name val="Arial"/>
      <family val="2"/>
    </font>
    <font>
      <sz val="10"/>
      <name val="Arial"/>
      <family val="2"/>
    </font>
    <font>
      <sz val="12"/>
      <name val="Tms Rmn"/>
    </font>
    <font>
      <b/>
      <u/>
      <sz val="10"/>
      <name val="Arial"/>
      <family val="2"/>
    </font>
    <font>
      <b/>
      <sz val="12"/>
      <color rgb="FFFF0000"/>
      <name val="Arial"/>
      <family val="2"/>
    </font>
    <font>
      <b/>
      <i/>
      <sz val="12"/>
      <color rgb="FFFF0000"/>
      <name val="Arial"/>
      <family val="2"/>
    </font>
    <font>
      <b/>
      <i/>
      <u/>
      <sz val="12"/>
      <name val="Arial"/>
      <family val="2"/>
    </font>
    <font>
      <b/>
      <sz val="12"/>
      <color theme="0"/>
      <name val="Arial"/>
      <family val="2"/>
    </font>
  </fonts>
  <fills count="13">
    <fill>
      <patternFill patternType="none"/>
    </fill>
    <fill>
      <patternFill patternType="gray125"/>
    </fill>
    <fill>
      <patternFill patternType="solid">
        <fgColor rgb="FFFFFF00"/>
        <bgColor indexed="64"/>
      </patternFill>
    </fill>
    <fill>
      <patternFill patternType="solid">
        <fgColor theme="3" tint="0.59999389629810485"/>
        <bgColor indexed="64"/>
      </patternFill>
    </fill>
    <fill>
      <patternFill patternType="solid">
        <fgColor theme="0"/>
        <bgColor indexed="64"/>
      </patternFill>
    </fill>
    <fill>
      <patternFill patternType="solid">
        <fgColor theme="9" tint="0.79998168889431442"/>
        <bgColor indexed="64"/>
      </patternFill>
    </fill>
    <fill>
      <patternFill patternType="solid">
        <fgColor theme="9" tint="0.39994506668294322"/>
        <bgColor indexed="64"/>
      </patternFill>
    </fill>
    <fill>
      <patternFill patternType="solid">
        <fgColor theme="9" tint="0.39997558519241921"/>
        <bgColor indexed="64"/>
      </patternFill>
    </fill>
    <fill>
      <patternFill patternType="solid">
        <fgColor rgb="FFFF000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9" tint="-0.499984740745262"/>
        <bgColor indexed="64"/>
      </patternFill>
    </fill>
  </fills>
  <borders count="69">
    <border>
      <left/>
      <right/>
      <top/>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diagonal/>
    </border>
    <border>
      <left/>
      <right style="medium">
        <color indexed="64"/>
      </right>
      <top style="medium">
        <color indexed="64"/>
      </top>
      <bottom/>
      <diagonal/>
    </border>
    <border>
      <left style="medium">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diagonal/>
    </border>
    <border>
      <left style="hair">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right style="hair">
        <color indexed="64"/>
      </right>
      <top/>
      <bottom style="thin">
        <color indexed="64"/>
      </bottom>
      <diagonal/>
    </border>
    <border>
      <left/>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top/>
      <bottom style="hair">
        <color indexed="64"/>
      </bottom>
      <diagonal/>
    </border>
    <border>
      <left/>
      <right/>
      <top style="hair">
        <color indexed="64"/>
      </top>
      <bottom style="hair">
        <color indexed="64"/>
      </bottom>
      <diagonal/>
    </border>
    <border>
      <left style="hair">
        <color indexed="64"/>
      </left>
      <right style="hair">
        <color indexed="64"/>
      </right>
      <top style="hair">
        <color indexed="64"/>
      </top>
      <bottom/>
      <diagonal/>
    </border>
    <border>
      <left/>
      <right style="hair">
        <color indexed="64"/>
      </right>
      <top style="thin">
        <color indexed="64"/>
      </top>
      <bottom style="thin">
        <color indexed="64"/>
      </bottom>
      <diagonal/>
    </border>
    <border>
      <left style="hair">
        <color indexed="64"/>
      </left>
      <right style="hair">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right style="medium">
        <color indexed="64"/>
      </right>
      <top/>
      <bottom style="medium">
        <color indexed="64"/>
      </bottom>
      <diagonal/>
    </border>
    <border>
      <left/>
      <right style="hair">
        <color indexed="64"/>
      </right>
      <top style="medium">
        <color indexed="64"/>
      </top>
      <bottom style="medium">
        <color indexed="64"/>
      </bottom>
      <diagonal/>
    </border>
    <border>
      <left style="thin">
        <color indexed="64"/>
      </left>
      <right/>
      <top style="medium">
        <color indexed="64"/>
      </top>
      <bottom style="hair">
        <color indexed="64"/>
      </bottom>
      <diagonal/>
    </border>
    <border>
      <left style="thin">
        <color indexed="64"/>
      </left>
      <right style="thin">
        <color indexed="64"/>
      </right>
      <top style="thin">
        <color indexed="64"/>
      </top>
      <bottom/>
      <diagonal/>
    </border>
    <border>
      <left style="thin">
        <color indexed="64"/>
      </left>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right/>
      <top style="medium">
        <color indexed="64"/>
      </top>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0" fontId="17" fillId="0" borderId="0"/>
    <xf numFmtId="0" fontId="20" fillId="0" borderId="0"/>
    <xf numFmtId="44" fontId="1" fillId="0" borderId="0" applyFont="0" applyFill="0" applyBorder="0" applyAlignment="0" applyProtection="0"/>
  </cellStyleXfs>
  <cellXfs count="216">
    <xf numFmtId="0" fontId="0" fillId="0" borderId="0" xfId="0"/>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8" fillId="0" borderId="0" xfId="0" applyFont="1" applyAlignment="1">
      <alignment vertical="center"/>
    </xf>
    <xf numFmtId="0" fontId="7" fillId="0" borderId="0" xfId="0" applyFont="1" applyAlignment="1">
      <alignment vertical="center"/>
    </xf>
    <xf numFmtId="0" fontId="9" fillId="3" borderId="0" xfId="0" applyFont="1" applyFill="1" applyAlignment="1">
      <alignment horizontal="left" vertical="top"/>
    </xf>
    <xf numFmtId="0" fontId="5" fillId="3" borderId="0" xfId="0" applyFont="1" applyFill="1" applyAlignment="1">
      <alignment vertical="center"/>
    </xf>
    <xf numFmtId="0" fontId="9" fillId="0" borderId="0" xfId="0" applyFont="1" applyAlignment="1">
      <alignment vertical="center"/>
    </xf>
    <xf numFmtId="0" fontId="10" fillId="0" borderId="0" xfId="0" applyFont="1" applyAlignment="1">
      <alignment vertical="center"/>
    </xf>
    <xf numFmtId="0" fontId="10" fillId="0" borderId="0" xfId="0" applyFont="1" applyAlignment="1">
      <alignment horizontal="right" vertical="top"/>
    </xf>
    <xf numFmtId="0" fontId="5" fillId="0" borderId="0" xfId="0" applyFont="1" applyAlignment="1">
      <alignment horizontal="left" vertical="center"/>
    </xf>
    <xf numFmtId="0" fontId="10" fillId="0" borderId="0" xfId="0" applyFont="1" applyAlignment="1">
      <alignment horizontal="right" vertical="center"/>
    </xf>
    <xf numFmtId="164" fontId="11" fillId="0" borderId="0" xfId="0" applyNumberFormat="1" applyFont="1" applyAlignment="1">
      <alignment horizontal="center"/>
    </xf>
    <xf numFmtId="0" fontId="10" fillId="0" borderId="0" xfId="0" applyFont="1" applyAlignment="1">
      <alignment horizontal="center" vertical="center"/>
    </xf>
    <xf numFmtId="165" fontId="10" fillId="0" borderId="0" xfId="0" applyNumberFormat="1" applyFont="1" applyAlignment="1">
      <alignment vertical="center"/>
    </xf>
    <xf numFmtId="164" fontId="10" fillId="0" borderId="9" xfId="0" applyNumberFormat="1" applyFont="1" applyBorder="1" applyAlignment="1">
      <alignment vertical="center"/>
    </xf>
    <xf numFmtId="0" fontId="10" fillId="0" borderId="10" xfId="0" applyFont="1" applyBorder="1" applyAlignment="1">
      <alignment horizontal="center" vertical="center"/>
    </xf>
    <xf numFmtId="166" fontId="10" fillId="0" borderId="0" xfId="0" applyNumberFormat="1" applyFont="1" applyAlignment="1">
      <alignment horizontal="left" vertical="center"/>
    </xf>
    <xf numFmtId="164" fontId="10" fillId="0" borderId="0" xfId="0" applyNumberFormat="1" applyFont="1" applyAlignment="1">
      <alignment vertical="center"/>
    </xf>
    <xf numFmtId="0" fontId="5" fillId="0" borderId="0" xfId="0" applyFont="1" applyAlignment="1">
      <alignment horizontal="center" vertical="center"/>
    </xf>
    <xf numFmtId="165" fontId="5" fillId="0" borderId="0" xfId="0" applyNumberFormat="1" applyFont="1" applyAlignment="1">
      <alignment horizontal="right" vertical="center"/>
    </xf>
    <xf numFmtId="164" fontId="10" fillId="0" borderId="11" xfId="0" applyNumberFormat="1" applyFont="1" applyBorder="1" applyAlignment="1">
      <alignment vertical="center"/>
    </xf>
    <xf numFmtId="0" fontId="5" fillId="0" borderId="12" xfId="0" applyFont="1" applyBorder="1" applyAlignment="1">
      <alignment horizontal="center" vertical="center"/>
    </xf>
    <xf numFmtId="0" fontId="12" fillId="0" borderId="0" xfId="0" applyFont="1" applyAlignment="1">
      <alignment vertical="center"/>
    </xf>
    <xf numFmtId="0" fontId="13" fillId="0" borderId="0" xfId="0" applyFont="1" applyAlignment="1">
      <alignment vertical="center"/>
    </xf>
    <xf numFmtId="0" fontId="10" fillId="0" borderId="0" xfId="0" applyFont="1"/>
    <xf numFmtId="9" fontId="10" fillId="4" borderId="0" xfId="0" applyNumberFormat="1" applyFont="1" applyFill="1" applyAlignment="1">
      <alignment vertical="center"/>
    </xf>
    <xf numFmtId="0" fontId="10" fillId="0" borderId="14" xfId="0" applyFont="1" applyBorder="1" applyAlignment="1">
      <alignment horizontal="center" vertical="center"/>
    </xf>
    <xf numFmtId="0" fontId="5" fillId="0" borderId="0" xfId="0" applyFont="1" applyAlignment="1">
      <alignment horizontal="right" vertical="center"/>
    </xf>
    <xf numFmtId="4" fontId="5" fillId="0" borderId="11" xfId="0" applyNumberFormat="1" applyFont="1" applyBorder="1" applyAlignment="1">
      <alignment horizontal="right" vertical="center"/>
    </xf>
    <xf numFmtId="165" fontId="5" fillId="0" borderId="0" xfId="0" applyNumberFormat="1" applyFont="1" applyAlignment="1">
      <alignment horizontal="center" vertical="center"/>
    </xf>
    <xf numFmtId="0" fontId="5" fillId="0" borderId="22" xfId="0" applyFont="1" applyBorder="1" applyAlignment="1">
      <alignment horizontal="center" vertical="center" wrapText="1"/>
    </xf>
    <xf numFmtId="49" fontId="10" fillId="5" borderId="25" xfId="0" applyNumberFormat="1" applyFont="1" applyFill="1" applyBorder="1" applyAlignment="1">
      <alignment horizontal="center" vertical="top"/>
    </xf>
    <xf numFmtId="0" fontId="5" fillId="5" borderId="26" xfId="0" applyFont="1" applyFill="1" applyBorder="1" applyAlignment="1">
      <alignment horizontal="left" vertical="top"/>
    </xf>
    <xf numFmtId="168" fontId="5" fillId="5" borderId="26" xfId="0" applyNumberFormat="1" applyFont="1" applyFill="1" applyBorder="1" applyAlignment="1">
      <alignment horizontal="center" vertical="top"/>
    </xf>
    <xf numFmtId="169" fontId="5" fillId="5" borderId="26" xfId="0" applyNumberFormat="1" applyFont="1" applyFill="1" applyBorder="1" applyAlignment="1">
      <alignment horizontal="left" vertical="top"/>
    </xf>
    <xf numFmtId="0" fontId="5" fillId="5" borderId="27" xfId="0" applyFont="1" applyFill="1" applyBorder="1" applyAlignment="1">
      <alignment horizontal="left" vertical="top" wrapText="1"/>
    </xf>
    <xf numFmtId="4" fontId="5" fillId="5" borderId="28" xfId="0" applyNumberFormat="1" applyFont="1" applyFill="1" applyBorder="1" applyAlignment="1">
      <alignment horizontal="right" vertical="top"/>
    </xf>
    <xf numFmtId="0" fontId="5" fillId="5" borderId="29" xfId="0" applyFont="1" applyFill="1" applyBorder="1" applyAlignment="1">
      <alignment horizontal="center" vertical="top"/>
    </xf>
    <xf numFmtId="49" fontId="10" fillId="0" borderId="30" xfId="0" applyNumberFormat="1" applyFont="1" applyBorder="1" applyAlignment="1">
      <alignment horizontal="center" vertical="center"/>
    </xf>
    <xf numFmtId="0" fontId="10" fillId="0" borderId="31" xfId="0" applyFont="1" applyBorder="1" applyAlignment="1">
      <alignment vertical="center"/>
    </xf>
    <xf numFmtId="168" fontId="10" fillId="0" borderId="32" xfId="0" applyNumberFormat="1" applyFont="1" applyBorder="1" applyAlignment="1">
      <alignment horizontal="center" vertical="center"/>
    </xf>
    <xf numFmtId="10" fontId="10" fillId="4" borderId="31" xfId="2" applyNumberFormat="1" applyFont="1" applyFill="1" applyBorder="1" applyAlignment="1" applyProtection="1">
      <alignment horizontal="center" vertical="center" wrapText="1"/>
    </xf>
    <xf numFmtId="4" fontId="10" fillId="0" borderId="33" xfId="0" applyNumberFormat="1" applyFont="1" applyBorder="1" applyAlignment="1">
      <alignment vertical="center"/>
    </xf>
    <xf numFmtId="0" fontId="10" fillId="0" borderId="34" xfId="0" applyFont="1" applyBorder="1" applyAlignment="1">
      <alignment horizontal="center" vertical="center"/>
    </xf>
    <xf numFmtId="49" fontId="10" fillId="0" borderId="35" xfId="0" applyNumberFormat="1" applyFont="1" applyBorder="1" applyAlignment="1">
      <alignment horizontal="center" vertical="center"/>
    </xf>
    <xf numFmtId="0" fontId="10" fillId="0" borderId="32" xfId="0" applyFont="1" applyBorder="1" applyAlignment="1">
      <alignment vertical="center"/>
    </xf>
    <xf numFmtId="10" fontId="10" fillId="4" borderId="32" xfId="2" applyNumberFormat="1" applyFont="1" applyFill="1" applyBorder="1" applyAlignment="1" applyProtection="1">
      <alignment horizontal="center" vertical="center" wrapText="1"/>
    </xf>
    <xf numFmtId="10" fontId="10" fillId="4" borderId="22" xfId="2" applyNumberFormat="1" applyFont="1" applyFill="1" applyBorder="1" applyAlignment="1" applyProtection="1">
      <alignment horizontal="center" vertical="center" wrapText="1"/>
    </xf>
    <xf numFmtId="0" fontId="5" fillId="5" borderId="36" xfId="0" applyFont="1" applyFill="1" applyBorder="1" applyAlignment="1">
      <alignment horizontal="left" vertical="top" wrapText="1"/>
    </xf>
    <xf numFmtId="49" fontId="5" fillId="6" borderId="11" xfId="0" applyNumberFormat="1" applyFont="1" applyFill="1" applyBorder="1" applyAlignment="1">
      <alignment horizontal="left" vertical="center"/>
    </xf>
    <xf numFmtId="0" fontId="5" fillId="6" borderId="37" xfId="0" applyFont="1" applyFill="1" applyBorder="1" applyAlignment="1">
      <alignment vertical="center"/>
    </xf>
    <xf numFmtId="0" fontId="5" fillId="6" borderId="12" xfId="0" applyFont="1" applyFill="1" applyBorder="1" applyAlignment="1">
      <alignment horizontal="center" vertical="center"/>
    </xf>
    <xf numFmtId="49" fontId="10" fillId="5" borderId="40" xfId="0" applyNumberFormat="1" applyFont="1" applyFill="1" applyBorder="1" applyAlignment="1">
      <alignment horizontal="center" vertical="top"/>
    </xf>
    <xf numFmtId="0" fontId="5" fillId="5" borderId="41" xfId="0" applyFont="1" applyFill="1" applyBorder="1" applyAlignment="1">
      <alignment horizontal="left" vertical="top"/>
    </xf>
    <xf numFmtId="168" fontId="5" fillId="5" borderId="41" xfId="0" applyNumberFormat="1" applyFont="1" applyFill="1" applyBorder="1" applyAlignment="1">
      <alignment horizontal="center" vertical="top"/>
    </xf>
    <xf numFmtId="169" fontId="5" fillId="5" borderId="41" xfId="0" applyNumberFormat="1" applyFont="1" applyFill="1" applyBorder="1" applyAlignment="1">
      <alignment horizontal="left" vertical="top"/>
    </xf>
    <xf numFmtId="0" fontId="5" fillId="5" borderId="42" xfId="0" applyFont="1" applyFill="1" applyBorder="1" applyAlignment="1">
      <alignment horizontal="left" vertical="top" wrapText="1"/>
    </xf>
    <xf numFmtId="4" fontId="5" fillId="5" borderId="43" xfId="0" applyNumberFormat="1" applyFont="1" applyFill="1" applyBorder="1" applyAlignment="1">
      <alignment horizontal="right" vertical="top"/>
    </xf>
    <xf numFmtId="0" fontId="5" fillId="5" borderId="44" xfId="0" applyFont="1" applyFill="1" applyBorder="1" applyAlignment="1">
      <alignment horizontal="center" vertical="top"/>
    </xf>
    <xf numFmtId="0" fontId="15" fillId="0" borderId="0" xfId="0" applyFont="1" applyAlignment="1">
      <alignment vertical="center" wrapText="1"/>
    </xf>
    <xf numFmtId="0" fontId="15" fillId="0" borderId="46" xfId="0" applyFont="1" applyBorder="1" applyAlignment="1">
      <alignment horizontal="left" vertical="center" wrapText="1"/>
    </xf>
    <xf numFmtId="0" fontId="15" fillId="0" borderId="47" xfId="0" applyFont="1" applyBorder="1" applyAlignment="1">
      <alignment horizontal="left" vertical="center" wrapText="1"/>
    </xf>
    <xf numFmtId="0" fontId="5" fillId="5" borderId="49" xfId="0" applyFont="1" applyFill="1" applyBorder="1" applyAlignment="1">
      <alignment horizontal="left" vertical="top" wrapText="1"/>
    </xf>
    <xf numFmtId="9" fontId="5" fillId="6" borderId="38" xfId="0" applyNumberFormat="1" applyFont="1" applyFill="1" applyBorder="1" applyAlignment="1">
      <alignment horizontal="center" vertical="center"/>
    </xf>
    <xf numFmtId="0" fontId="5" fillId="6" borderId="37" xfId="0" applyFont="1" applyFill="1" applyBorder="1" applyAlignment="1">
      <alignment horizontal="center" vertical="center"/>
    </xf>
    <xf numFmtId="0" fontId="5" fillId="6" borderId="38" xfId="0" applyFont="1" applyFill="1" applyBorder="1" applyAlignment="1">
      <alignment horizontal="center" vertical="center"/>
    </xf>
    <xf numFmtId="4" fontId="5" fillId="6" borderId="37" xfId="0" applyNumberFormat="1" applyFont="1" applyFill="1" applyBorder="1" applyAlignment="1">
      <alignment vertical="center"/>
    </xf>
    <xf numFmtId="0" fontId="10" fillId="0" borderId="20" xfId="0" applyFont="1" applyBorder="1" applyAlignment="1">
      <alignment vertical="center"/>
    </xf>
    <xf numFmtId="0" fontId="5" fillId="0" borderId="21" xfId="0" applyFont="1" applyBorder="1" applyAlignment="1">
      <alignment vertical="center"/>
    </xf>
    <xf numFmtId="4" fontId="5" fillId="0" borderId="21" xfId="0" applyNumberFormat="1" applyFont="1" applyBorder="1" applyAlignment="1">
      <alignment vertical="center"/>
    </xf>
    <xf numFmtId="167" fontId="5" fillId="2" borderId="50" xfId="0" applyNumberFormat="1" applyFont="1" applyFill="1" applyBorder="1" applyAlignment="1" applyProtection="1">
      <alignment horizontal="right" vertical="center"/>
      <protection locked="0"/>
    </xf>
    <xf numFmtId="0" fontId="5" fillId="0" borderId="21" xfId="0" applyFont="1" applyBorder="1" applyAlignment="1">
      <alignment horizontal="center" vertical="center"/>
    </xf>
    <xf numFmtId="4" fontId="10" fillId="0" borderId="7" xfId="0" applyNumberFormat="1" applyFont="1" applyBorder="1" applyAlignment="1">
      <alignment vertical="center"/>
    </xf>
    <xf numFmtId="0" fontId="10" fillId="0" borderId="24" xfId="0" applyFont="1" applyBorder="1" applyAlignment="1">
      <alignment horizontal="center" vertical="center"/>
    </xf>
    <xf numFmtId="167" fontId="5" fillId="0" borderId="21" xfId="0" applyNumberFormat="1" applyFont="1" applyBorder="1" applyAlignment="1">
      <alignment horizontal="right" vertical="center"/>
    </xf>
    <xf numFmtId="49" fontId="5" fillId="6" borderId="52" xfId="0" applyNumberFormat="1" applyFont="1" applyFill="1" applyBorder="1" applyAlignment="1">
      <alignment horizontal="left" vertical="center"/>
    </xf>
    <xf numFmtId="0" fontId="5" fillId="6" borderId="53" xfId="0" applyFont="1" applyFill="1" applyBorder="1" applyAlignment="1">
      <alignment vertical="center"/>
    </xf>
    <xf numFmtId="9" fontId="5" fillId="6" borderId="54" xfId="0" applyNumberFormat="1" applyFont="1" applyFill="1" applyBorder="1" applyAlignment="1">
      <alignment horizontal="center" vertical="center"/>
    </xf>
    <xf numFmtId="0" fontId="5" fillId="6" borderId="54" xfId="0" applyFont="1" applyFill="1" applyBorder="1" applyAlignment="1">
      <alignment horizontal="center" vertical="center"/>
    </xf>
    <xf numFmtId="4" fontId="5" fillId="6" borderId="55" xfId="0" applyNumberFormat="1" applyFont="1" applyFill="1" applyBorder="1" applyAlignment="1">
      <alignment vertical="center"/>
    </xf>
    <xf numFmtId="0" fontId="5" fillId="6" borderId="56" xfId="0" applyFont="1" applyFill="1" applyBorder="1" applyAlignment="1">
      <alignment horizontal="center" vertical="center"/>
    </xf>
    <xf numFmtId="49" fontId="5" fillId="0" borderId="0" xfId="0" applyNumberFormat="1" applyFont="1" applyAlignment="1">
      <alignment horizontal="left" vertical="center"/>
    </xf>
    <xf numFmtId="9" fontId="5" fillId="0" borderId="0" xfId="0" applyNumberFormat="1" applyFont="1" applyAlignment="1">
      <alignment horizontal="center" vertical="center"/>
    </xf>
    <xf numFmtId="4" fontId="5" fillId="0" borderId="0" xfId="0" applyNumberFormat="1" applyFont="1" applyAlignment="1">
      <alignment vertical="center"/>
    </xf>
    <xf numFmtId="0" fontId="5" fillId="7" borderId="12" xfId="0" applyFont="1" applyFill="1" applyBorder="1" applyAlignment="1">
      <alignment horizontal="center" vertical="center"/>
    </xf>
    <xf numFmtId="167" fontId="10" fillId="0" borderId="50" xfId="0" applyNumberFormat="1" applyFont="1" applyBorder="1" applyAlignment="1">
      <alignment horizontal="right" vertical="center"/>
    </xf>
    <xf numFmtId="4" fontId="10" fillId="0" borderId="7" xfId="0" applyNumberFormat="1" applyFont="1" applyBorder="1" applyAlignment="1">
      <alignment horizontal="center" vertical="center"/>
    </xf>
    <xf numFmtId="49" fontId="10" fillId="0" borderId="58" xfId="0" applyNumberFormat="1" applyFont="1" applyBorder="1" applyAlignment="1">
      <alignment horizontal="left" vertical="center"/>
    </xf>
    <xf numFmtId="49" fontId="10" fillId="0" borderId="60" xfId="0" applyNumberFormat="1" applyFont="1" applyBorder="1" applyAlignment="1">
      <alignment horizontal="left" vertical="center"/>
    </xf>
    <xf numFmtId="49" fontId="10" fillId="0" borderId="62" xfId="0" applyNumberFormat="1" applyFont="1" applyBorder="1" applyAlignment="1">
      <alignment horizontal="left" vertical="center"/>
    </xf>
    <xf numFmtId="49" fontId="5" fillId="0" borderId="11" xfId="0" applyNumberFormat="1" applyFont="1" applyBorder="1" applyAlignment="1">
      <alignment horizontal="left" vertical="center"/>
    </xf>
    <xf numFmtId="167" fontId="5" fillId="2" borderId="63" xfId="0" applyNumberFormat="1" applyFont="1" applyFill="1" applyBorder="1" applyAlignment="1" applyProtection="1">
      <alignment horizontal="center" vertical="center"/>
      <protection locked="0"/>
    </xf>
    <xf numFmtId="0" fontId="9" fillId="0" borderId="0" xfId="3" applyFont="1"/>
    <xf numFmtId="0" fontId="6" fillId="0" borderId="0" xfId="3" applyFont="1"/>
    <xf numFmtId="0" fontId="6" fillId="0" borderId="0" xfId="3" applyFont="1" applyAlignment="1">
      <alignment horizontal="right"/>
    </xf>
    <xf numFmtId="0" fontId="18" fillId="0" borderId="0" xfId="3" applyFont="1"/>
    <xf numFmtId="0" fontId="19" fillId="0" borderId="0" xfId="3" applyFont="1"/>
    <xf numFmtId="0" fontId="19" fillId="0" borderId="0" xfId="3" applyFont="1" applyAlignment="1">
      <alignment horizontal="right"/>
    </xf>
    <xf numFmtId="3" fontId="18" fillId="9" borderId="9" xfId="4" applyNumberFormat="1" applyFont="1" applyFill="1" applyBorder="1" applyAlignment="1">
      <alignment horizontal="left" vertical="center"/>
    </xf>
    <xf numFmtId="3" fontId="18" fillId="9" borderId="26" xfId="4" applyNumberFormat="1" applyFont="1" applyFill="1" applyBorder="1" applyAlignment="1">
      <alignment horizontal="center" vertical="center" wrapText="1"/>
    </xf>
    <xf numFmtId="3" fontId="18" fillId="9" borderId="9" xfId="4" applyNumberFormat="1" applyFont="1" applyFill="1" applyBorder="1" applyAlignment="1">
      <alignment horizontal="center" vertical="center" wrapText="1"/>
    </xf>
    <xf numFmtId="3" fontId="18" fillId="9" borderId="64" xfId="4" applyNumberFormat="1" applyFont="1" applyFill="1" applyBorder="1" applyAlignment="1">
      <alignment horizontal="center" vertical="center" wrapText="1"/>
    </xf>
    <xf numFmtId="3" fontId="18" fillId="0" borderId="9" xfId="4" applyNumberFormat="1" applyFont="1" applyBorder="1" applyAlignment="1">
      <alignment horizontal="left" vertical="center"/>
    </xf>
    <xf numFmtId="3" fontId="18" fillId="0" borderId="26" xfId="4" applyNumberFormat="1" applyFont="1" applyBorder="1" applyAlignment="1">
      <alignment vertical="center"/>
    </xf>
    <xf numFmtId="3" fontId="19" fillId="0" borderId="9" xfId="4" applyNumberFormat="1" applyFont="1" applyBorder="1" applyAlignment="1">
      <alignment horizontal="right" vertical="center"/>
    </xf>
    <xf numFmtId="3" fontId="19" fillId="0" borderId="64" xfId="4" applyNumberFormat="1" applyFont="1" applyBorder="1" applyAlignment="1">
      <alignment horizontal="right" vertical="center" indent="1"/>
    </xf>
    <xf numFmtId="3" fontId="18" fillId="0" borderId="4" xfId="4" applyNumberFormat="1" applyFont="1" applyBorder="1" applyAlignment="1">
      <alignment horizontal="left" vertical="center"/>
    </xf>
    <xf numFmtId="3" fontId="18" fillId="0" borderId="0" xfId="4" applyNumberFormat="1" applyFont="1" applyAlignment="1">
      <alignment vertical="center"/>
    </xf>
    <xf numFmtId="3" fontId="18" fillId="0" borderId="1" xfId="4" applyNumberFormat="1" applyFont="1" applyBorder="1" applyAlignment="1">
      <alignment horizontal="right" vertical="center"/>
    </xf>
    <xf numFmtId="3" fontId="19" fillId="0" borderId="59" xfId="4" applyNumberFormat="1" applyFont="1" applyBorder="1" applyAlignment="1">
      <alignment horizontal="right" vertical="center" indent="1"/>
    </xf>
    <xf numFmtId="3" fontId="18" fillId="0" borderId="1" xfId="4" applyNumberFormat="1" applyFont="1" applyBorder="1" applyAlignment="1">
      <alignment horizontal="left" vertical="center"/>
    </xf>
    <xf numFmtId="3" fontId="18" fillId="0" borderId="2" xfId="4" applyNumberFormat="1" applyFont="1" applyBorder="1" applyAlignment="1">
      <alignment vertical="center"/>
    </xf>
    <xf numFmtId="3" fontId="21" fillId="0" borderId="59" xfId="4" applyNumberFormat="1" applyFont="1" applyBorder="1" applyAlignment="1">
      <alignment horizontal="right" vertical="center" indent="1"/>
    </xf>
    <xf numFmtId="3" fontId="19" fillId="0" borderId="4" xfId="4" applyNumberFormat="1" applyFont="1" applyBorder="1" applyAlignment="1">
      <alignment horizontal="left" vertical="center" indent="1"/>
    </xf>
    <xf numFmtId="3" fontId="19" fillId="0" borderId="5" xfId="4" applyNumberFormat="1" applyFont="1" applyBorder="1" applyAlignment="1">
      <alignment horizontal="left" vertical="center" indent="1"/>
    </xf>
    <xf numFmtId="3" fontId="19" fillId="0" borderId="65" xfId="4" applyNumberFormat="1" applyFont="1" applyBorder="1" applyAlignment="1">
      <alignment horizontal="right" vertical="center"/>
    </xf>
    <xf numFmtId="3" fontId="19" fillId="0" borderId="5" xfId="4" applyNumberFormat="1" applyFont="1" applyBorder="1" applyAlignment="1">
      <alignment horizontal="right" vertical="center"/>
    </xf>
    <xf numFmtId="3" fontId="19" fillId="0" borderId="5" xfId="4" applyNumberFormat="1" applyFont="1" applyBorder="1" applyAlignment="1">
      <alignment horizontal="right" vertical="center" wrapText="1" indent="1"/>
    </xf>
    <xf numFmtId="3" fontId="19" fillId="0" borderId="5" xfId="4" applyNumberFormat="1" applyFont="1" applyBorder="1" applyAlignment="1">
      <alignment horizontal="center" vertical="center" wrapText="1"/>
    </xf>
    <xf numFmtId="3" fontId="18" fillId="0" borderId="9" xfId="4" applyNumberFormat="1" applyFont="1" applyBorder="1" applyAlignment="1">
      <alignment horizontal="right" vertical="center"/>
    </xf>
    <xf numFmtId="3" fontId="18" fillId="0" borderId="64" xfId="4" applyNumberFormat="1" applyFont="1" applyBorder="1" applyAlignment="1">
      <alignment horizontal="right" vertical="center" indent="1"/>
    </xf>
    <xf numFmtId="0" fontId="0" fillId="0" borderId="0" xfId="0" applyFont="1"/>
    <xf numFmtId="0" fontId="3" fillId="0" borderId="0" xfId="0" applyFont="1" applyAlignment="1">
      <alignment vertical="top"/>
    </xf>
    <xf numFmtId="3" fontId="0" fillId="0" borderId="0" xfId="0" applyNumberFormat="1"/>
    <xf numFmtId="4" fontId="10" fillId="0" borderId="0" xfId="0" applyNumberFormat="1" applyFont="1" applyAlignment="1">
      <alignment horizontal="center" vertical="center"/>
    </xf>
    <xf numFmtId="2" fontId="10" fillId="0" borderId="0" xfId="0" applyNumberFormat="1" applyFont="1" applyAlignment="1">
      <alignment horizontal="center" vertical="center"/>
    </xf>
    <xf numFmtId="0" fontId="10" fillId="0" borderId="0" xfId="0" applyFont="1" applyFill="1" applyAlignment="1" applyProtection="1">
      <alignment horizontal="center" vertical="center"/>
      <protection locked="0"/>
    </xf>
    <xf numFmtId="9" fontId="10" fillId="0" borderId="0" xfId="2" applyFont="1" applyFill="1" applyAlignment="1" applyProtection="1">
      <alignment horizontal="center" vertical="center"/>
      <protection locked="0"/>
    </xf>
    <xf numFmtId="0" fontId="15" fillId="0" borderId="0" xfId="0" applyFont="1" applyFill="1" applyAlignment="1">
      <alignment vertical="center" wrapText="1"/>
    </xf>
    <xf numFmtId="0" fontId="15" fillId="0" borderId="0" xfId="0" quotePrefix="1" applyFont="1" applyFill="1" applyAlignment="1">
      <alignment vertical="center" wrapText="1"/>
    </xf>
    <xf numFmtId="49" fontId="14" fillId="0" borderId="48" xfId="0" applyNumberFormat="1" applyFont="1" applyBorder="1" applyAlignment="1">
      <alignment horizontal="center" vertical="center"/>
    </xf>
    <xf numFmtId="49" fontId="14" fillId="0" borderId="32" xfId="0" applyNumberFormat="1" applyFont="1" applyBorder="1" applyAlignment="1">
      <alignment horizontal="center" vertical="center"/>
    </xf>
    <xf numFmtId="4" fontId="14" fillId="2" borderId="33" xfId="0" applyNumberFormat="1" applyFont="1" applyFill="1" applyBorder="1" applyAlignment="1" applyProtection="1">
      <alignment vertical="center"/>
      <protection locked="0"/>
    </xf>
    <xf numFmtId="0" fontId="14" fillId="0" borderId="34" xfId="0" applyFont="1" applyBorder="1" applyAlignment="1">
      <alignment horizontal="center" vertical="center"/>
    </xf>
    <xf numFmtId="0" fontId="5" fillId="5" borderId="12" xfId="0" applyFont="1" applyFill="1" applyBorder="1" applyAlignment="1">
      <alignment horizontal="center" vertical="center"/>
    </xf>
    <xf numFmtId="0" fontId="9" fillId="10" borderId="0" xfId="0" applyFont="1" applyFill="1" applyAlignment="1">
      <alignment horizontal="left" vertical="top"/>
    </xf>
    <xf numFmtId="0" fontId="5" fillId="10" borderId="0" xfId="0" applyFont="1" applyFill="1" applyAlignment="1">
      <alignment horizontal="left" vertical="top"/>
    </xf>
    <xf numFmtId="49" fontId="5" fillId="5" borderId="57" xfId="0" applyNumberFormat="1" applyFont="1" applyFill="1" applyBorder="1" applyAlignment="1">
      <alignment vertical="top" wrapText="1"/>
    </xf>
    <xf numFmtId="49" fontId="5" fillId="5" borderId="57" xfId="0" applyNumberFormat="1" applyFont="1" applyFill="1" applyBorder="1" applyAlignment="1">
      <alignment horizontal="center" vertical="top" wrapText="1"/>
    </xf>
    <xf numFmtId="49" fontId="5" fillId="5" borderId="37" xfId="0" applyNumberFormat="1" applyFont="1" applyFill="1" applyBorder="1" applyAlignment="1">
      <alignment vertical="center" wrapText="1"/>
    </xf>
    <xf numFmtId="49" fontId="5" fillId="5" borderId="57" xfId="0" applyNumberFormat="1" applyFont="1" applyFill="1" applyBorder="1" applyAlignment="1">
      <alignment horizontal="center" vertical="center" wrapText="1"/>
    </xf>
    <xf numFmtId="49" fontId="5" fillId="11" borderId="57" xfId="0" applyNumberFormat="1" applyFont="1" applyFill="1" applyBorder="1" applyAlignment="1">
      <alignment horizontal="center" vertical="center" wrapText="1"/>
    </xf>
    <xf numFmtId="0" fontId="5" fillId="11" borderId="12" xfId="0" applyFont="1" applyFill="1" applyBorder="1" applyAlignment="1">
      <alignment horizontal="center" vertical="center"/>
    </xf>
    <xf numFmtId="49" fontId="5" fillId="11" borderId="11" xfId="0" applyNumberFormat="1" applyFont="1" applyFill="1" applyBorder="1" applyAlignment="1">
      <alignment horizontal="left" vertical="center"/>
    </xf>
    <xf numFmtId="49" fontId="5" fillId="11" borderId="51" xfId="0" applyNumberFormat="1" applyFont="1" applyFill="1" applyBorder="1" applyAlignment="1">
      <alignment horizontal="left" vertical="center"/>
    </xf>
    <xf numFmtId="44" fontId="5" fillId="11" borderId="37" xfId="5" applyFont="1" applyFill="1" applyBorder="1" applyAlignment="1">
      <alignment horizontal="center" vertical="center"/>
    </xf>
    <xf numFmtId="49" fontId="25" fillId="12" borderId="25" xfId="0" applyNumberFormat="1" applyFont="1" applyFill="1" applyBorder="1" applyAlignment="1">
      <alignment horizontal="center" vertical="top"/>
    </xf>
    <xf numFmtId="0" fontId="25" fillId="12" borderId="26" xfId="0" applyFont="1" applyFill="1" applyBorder="1" applyAlignment="1">
      <alignment horizontal="left" vertical="top"/>
    </xf>
    <xf numFmtId="168" fontId="25" fillId="12" borderId="26" xfId="0" applyNumberFormat="1" applyFont="1" applyFill="1" applyBorder="1" applyAlignment="1">
      <alignment horizontal="center" vertical="top"/>
    </xf>
    <xf numFmtId="169" fontId="25" fillId="12" borderId="26" xfId="0" applyNumberFormat="1" applyFont="1" applyFill="1" applyBorder="1" applyAlignment="1">
      <alignment horizontal="left" vertical="top"/>
    </xf>
    <xf numFmtId="0" fontId="25" fillId="12" borderId="27" xfId="0" applyFont="1" applyFill="1" applyBorder="1" applyAlignment="1">
      <alignment horizontal="left" vertical="top" wrapText="1"/>
    </xf>
    <xf numFmtId="4" fontId="25" fillId="12" borderId="28" xfId="0" applyNumberFormat="1" applyFont="1" applyFill="1" applyBorder="1" applyAlignment="1">
      <alignment horizontal="right" vertical="top"/>
    </xf>
    <xf numFmtId="0" fontId="25" fillId="12" borderId="29" xfId="0" applyFont="1" applyFill="1" applyBorder="1" applyAlignment="1">
      <alignment horizontal="center" vertical="top"/>
    </xf>
    <xf numFmtId="0" fontId="5" fillId="11" borderId="37" xfId="0" applyFont="1" applyFill="1" applyBorder="1" applyAlignment="1">
      <alignment vertical="center"/>
    </xf>
    <xf numFmtId="168" fontId="5" fillId="11" borderId="38" xfId="0" applyNumberFormat="1" applyFont="1" applyFill="1" applyBorder="1" applyAlignment="1">
      <alignment horizontal="center" vertical="center"/>
    </xf>
    <xf numFmtId="169" fontId="5" fillId="11" borderId="38" xfId="0" applyNumberFormat="1" applyFont="1" applyFill="1" applyBorder="1" applyAlignment="1">
      <alignment horizontal="center" vertical="center"/>
    </xf>
    <xf numFmtId="0" fontId="5" fillId="11" borderId="38" xfId="0" applyFont="1" applyFill="1" applyBorder="1" applyAlignment="1">
      <alignment horizontal="center" vertical="center" wrapText="1"/>
    </xf>
    <xf numFmtId="4" fontId="5" fillId="11" borderId="39" xfId="0" applyNumberFormat="1" applyFont="1" applyFill="1" applyBorder="1" applyAlignment="1">
      <alignment vertical="center"/>
    </xf>
    <xf numFmtId="9" fontId="5" fillId="11" borderId="38" xfId="0" applyNumberFormat="1" applyFont="1" applyFill="1" applyBorder="1" applyAlignment="1">
      <alignment horizontal="center" vertical="center"/>
    </xf>
    <xf numFmtId="0" fontId="5" fillId="11" borderId="37" xfId="0" applyFont="1" applyFill="1" applyBorder="1" applyAlignment="1">
      <alignment horizontal="center" vertical="center"/>
    </xf>
    <xf numFmtId="0" fontId="5" fillId="11" borderId="38" xfId="0" applyFont="1" applyFill="1" applyBorder="1" applyAlignment="1">
      <alignment horizontal="center" vertical="center"/>
    </xf>
    <xf numFmtId="4" fontId="5" fillId="11" borderId="37" xfId="0" applyNumberFormat="1" applyFont="1" applyFill="1" applyBorder="1" applyAlignment="1">
      <alignment vertical="center"/>
    </xf>
    <xf numFmtId="49" fontId="5" fillId="7" borderId="11" xfId="0" applyNumberFormat="1" applyFont="1" applyFill="1" applyBorder="1" applyAlignment="1">
      <alignment horizontal="left" vertical="center"/>
    </xf>
    <xf numFmtId="0" fontId="5" fillId="7" borderId="37" xfId="0" applyFont="1" applyFill="1" applyBorder="1" applyAlignment="1">
      <alignment vertical="center"/>
    </xf>
    <xf numFmtId="9" fontId="5" fillId="7" borderId="38" xfId="0" applyNumberFormat="1" applyFont="1" applyFill="1" applyBorder="1" applyAlignment="1">
      <alignment horizontal="center" vertical="center"/>
    </xf>
    <xf numFmtId="0" fontId="5" fillId="7" borderId="37" xfId="0" applyFont="1" applyFill="1" applyBorder="1" applyAlignment="1">
      <alignment horizontal="center" vertical="center"/>
    </xf>
    <xf numFmtId="0" fontId="5" fillId="7" borderId="38" xfId="0" applyFont="1" applyFill="1" applyBorder="1" applyAlignment="1">
      <alignment horizontal="center" vertical="center"/>
    </xf>
    <xf numFmtId="4" fontId="5" fillId="7" borderId="37" xfId="0" applyNumberFormat="1" applyFont="1" applyFill="1" applyBorder="1" applyAlignment="1">
      <alignment vertical="center"/>
    </xf>
    <xf numFmtId="170" fontId="5" fillId="2" borderId="59" xfId="5" applyNumberFormat="1" applyFont="1" applyFill="1" applyBorder="1" applyAlignment="1" applyProtection="1">
      <alignment horizontal="center" vertical="center"/>
      <protection locked="0"/>
    </xf>
    <xf numFmtId="170" fontId="5" fillId="2" borderId="61" xfId="5" applyNumberFormat="1" applyFont="1" applyFill="1" applyBorder="1" applyAlignment="1" applyProtection="1">
      <alignment horizontal="center" vertical="center"/>
      <protection locked="0"/>
    </xf>
    <xf numFmtId="170" fontId="5" fillId="0" borderId="63" xfId="5" applyNumberFormat="1" applyFont="1" applyBorder="1" applyAlignment="1">
      <alignment horizontal="center" vertical="center"/>
    </xf>
    <xf numFmtId="0" fontId="14" fillId="0" borderId="45" xfId="0" applyNumberFormat="1" applyFont="1" applyBorder="1" applyAlignment="1">
      <alignment horizontal="center" vertical="center"/>
    </xf>
    <xf numFmtId="170" fontId="5" fillId="0" borderId="0" xfId="5" applyNumberFormat="1" applyFont="1" applyAlignment="1">
      <alignment vertical="center"/>
    </xf>
    <xf numFmtId="170" fontId="5" fillId="7" borderId="57" xfId="5" applyNumberFormat="1" applyFont="1" applyFill="1" applyBorder="1" applyAlignment="1">
      <alignment horizontal="center" vertical="center" wrapText="1"/>
    </xf>
    <xf numFmtId="170" fontId="10" fillId="0" borderId="42" xfId="1" applyNumberFormat="1" applyFont="1" applyBorder="1" applyAlignment="1" applyProtection="1">
      <alignment vertical="center"/>
    </xf>
    <xf numFmtId="4" fontId="10" fillId="0" borderId="13" xfId="0" applyNumberFormat="1" applyFont="1" applyFill="1" applyBorder="1" applyAlignment="1" applyProtection="1">
      <alignment vertical="center"/>
      <protection locked="0"/>
    </xf>
    <xf numFmtId="0" fontId="3" fillId="0" borderId="0" xfId="0" applyFont="1" applyAlignment="1">
      <alignment horizontal="left" vertical="top" wrapText="1"/>
    </xf>
    <xf numFmtId="0" fontId="24" fillId="11" borderId="11" xfId="0" applyFont="1" applyFill="1" applyBorder="1" applyAlignment="1">
      <alignment horizontal="left" vertical="top" wrapText="1"/>
    </xf>
    <xf numFmtId="0" fontId="10" fillId="11" borderId="37" xfId="0" applyFont="1" applyFill="1" applyBorder="1" applyAlignment="1">
      <alignment horizontal="left" vertical="top"/>
    </xf>
    <xf numFmtId="49" fontId="5" fillId="11" borderId="11" xfId="0" applyNumberFormat="1" applyFont="1" applyFill="1" applyBorder="1" applyAlignment="1">
      <alignment horizontal="left" vertical="top" wrapText="1"/>
    </xf>
    <xf numFmtId="49" fontId="5" fillId="11" borderId="37" xfId="0" applyNumberFormat="1" applyFont="1" applyFill="1" applyBorder="1" applyAlignment="1">
      <alignment horizontal="left" vertical="top" wrapText="1"/>
    </xf>
    <xf numFmtId="49" fontId="5" fillId="6" borderId="11" xfId="0" applyNumberFormat="1" applyFont="1" applyFill="1" applyBorder="1" applyAlignment="1">
      <alignment horizontal="left" vertical="top" wrapText="1"/>
    </xf>
    <xf numFmtId="49" fontId="5" fillId="6" borderId="37" xfId="0" applyNumberFormat="1" applyFont="1" applyFill="1" applyBorder="1" applyAlignment="1">
      <alignment horizontal="left" vertical="top" wrapText="1"/>
    </xf>
    <xf numFmtId="49" fontId="5" fillId="5" borderId="11" xfId="0" applyNumberFormat="1" applyFont="1" applyFill="1" applyBorder="1" applyAlignment="1">
      <alignment horizontal="left" vertical="top" wrapText="1"/>
    </xf>
    <xf numFmtId="49" fontId="5" fillId="5" borderId="37" xfId="0" applyNumberFormat="1" applyFont="1" applyFill="1" applyBorder="1" applyAlignment="1">
      <alignment horizontal="left" vertical="top" wrapText="1"/>
    </xf>
    <xf numFmtId="0" fontId="10" fillId="8" borderId="68" xfId="0" quotePrefix="1" applyFont="1" applyFill="1" applyBorder="1" applyAlignment="1">
      <alignment horizontal="left" vertical="center"/>
    </xf>
    <xf numFmtId="0" fontId="23" fillId="0" borderId="66" xfId="0" applyFont="1" applyBorder="1" applyAlignment="1">
      <alignment horizontal="center" vertical="center" wrapText="1"/>
    </xf>
    <xf numFmtId="0" fontId="23" fillId="0" borderId="67" xfId="0" applyFont="1" applyBorder="1" applyAlignment="1">
      <alignment horizontal="center" vertical="center" wrapText="1"/>
    </xf>
    <xf numFmtId="0" fontId="23" fillId="0" borderId="21" xfId="0" applyFont="1" applyBorder="1" applyAlignment="1">
      <alignment horizontal="center" vertical="center" wrapText="1"/>
    </xf>
    <xf numFmtId="0" fontId="23" fillId="0" borderId="54" xfId="0" applyFont="1" applyBorder="1" applyAlignment="1">
      <alignment horizontal="center" vertical="center" wrapText="1"/>
    </xf>
    <xf numFmtId="0" fontId="7" fillId="2" borderId="1" xfId="0" applyFont="1" applyFill="1" applyBorder="1" applyAlignment="1" applyProtection="1">
      <alignment horizontal="center" vertical="center"/>
      <protection locked="0"/>
    </xf>
    <xf numFmtId="0" fontId="7" fillId="2" borderId="2" xfId="0" applyFont="1" applyFill="1" applyBorder="1" applyAlignment="1" applyProtection="1">
      <alignment horizontal="center" vertical="center"/>
      <protection locked="0"/>
    </xf>
    <xf numFmtId="0" fontId="7" fillId="2" borderId="3" xfId="0" applyFont="1" applyFill="1" applyBorder="1" applyAlignment="1" applyProtection="1">
      <alignment horizontal="center" vertical="center"/>
      <protection locked="0"/>
    </xf>
    <xf numFmtId="0" fontId="7" fillId="2" borderId="4" xfId="0" applyFont="1" applyFill="1" applyBorder="1" applyAlignment="1" applyProtection="1">
      <alignment horizontal="center" vertical="center"/>
      <protection locked="0"/>
    </xf>
    <xf numFmtId="0" fontId="7" fillId="2" borderId="0" xfId="0" applyFont="1" applyFill="1" applyAlignment="1" applyProtection="1">
      <alignment horizontal="center" vertical="center"/>
      <protection locked="0"/>
    </xf>
    <xf numFmtId="0" fontId="7" fillId="2" borderId="5" xfId="0" applyFont="1" applyFill="1" applyBorder="1" applyAlignment="1" applyProtection="1">
      <alignment horizontal="center" vertical="center"/>
      <protection locked="0"/>
    </xf>
    <xf numFmtId="0" fontId="7" fillId="2" borderId="6" xfId="0" applyFont="1" applyFill="1" applyBorder="1" applyAlignment="1" applyProtection="1">
      <alignment horizontal="center" vertical="center"/>
      <protection locked="0"/>
    </xf>
    <xf numFmtId="0" fontId="7" fillId="2" borderId="7" xfId="0" applyFont="1" applyFill="1" applyBorder="1" applyAlignment="1" applyProtection="1">
      <alignment horizontal="center" vertical="center"/>
      <protection locked="0"/>
    </xf>
    <xf numFmtId="0" fontId="7" fillId="2" borderId="8" xfId="0" applyFont="1" applyFill="1" applyBorder="1" applyAlignment="1" applyProtection="1">
      <alignment horizontal="center" vertical="center"/>
      <protection locked="0"/>
    </xf>
    <xf numFmtId="0" fontId="9" fillId="0" borderId="0" xfId="0" applyFont="1" applyAlignment="1">
      <alignment horizontal="left" vertical="top" wrapText="1"/>
    </xf>
    <xf numFmtId="0" fontId="9" fillId="0" borderId="0" xfId="0" applyFont="1" applyAlignment="1">
      <alignment horizontal="left" vertical="top"/>
    </xf>
    <xf numFmtId="0" fontId="9" fillId="0" borderId="0" xfId="0" applyFont="1" applyAlignment="1">
      <alignment horizontal="center" vertical="center"/>
    </xf>
    <xf numFmtId="0" fontId="5" fillId="0" borderId="15"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21" xfId="0" applyFont="1" applyBorder="1" applyAlignment="1">
      <alignment horizontal="center" vertical="center" wrapText="1"/>
    </xf>
    <xf numFmtId="0" fontId="10" fillId="0" borderId="21"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cellXfs>
  <cellStyles count="6">
    <cellStyle name="Komma" xfId="1" builtinId="3"/>
    <cellStyle name="Prozent" xfId="2" builtinId="5"/>
    <cellStyle name="Standard" xfId="0" builtinId="0"/>
    <cellStyle name="Standard 10" xfId="3" xr:uid="{8AE7C73C-8DE1-4934-BF68-F42A87329DB0}"/>
    <cellStyle name="Standard_IKOS" xfId="4" xr:uid="{6F3BAFFD-2D9D-460F-B759-3B8E775C7ED2}"/>
    <cellStyle name="Währung" xfId="5"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230910</xdr:colOff>
      <xdr:row>0</xdr:row>
      <xdr:rowOff>300182</xdr:rowOff>
    </xdr:from>
    <xdr:to>
      <xdr:col>7</xdr:col>
      <xdr:colOff>1019629</xdr:colOff>
      <xdr:row>0</xdr:row>
      <xdr:rowOff>819726</xdr:rowOff>
    </xdr:to>
    <xdr:pic>
      <xdr:nvPicPr>
        <xdr:cNvPr id="2" name="Grafik 1">
          <a:extLst>
            <a:ext uri="{FF2B5EF4-FFF2-40B4-BE49-F238E27FC236}">
              <a16:creationId xmlns:a16="http://schemas.microsoft.com/office/drawing/2014/main" id="{169BECD8-418C-4D55-807D-3885D31A8F7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44728" y="300182"/>
          <a:ext cx="2151083" cy="51954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2</xdr:col>
      <xdr:colOff>4264588</xdr:colOff>
      <xdr:row>0</xdr:row>
      <xdr:rowOff>119042</xdr:rowOff>
    </xdr:from>
    <xdr:ext cx="5769429" cy="374141"/>
    <xdr:sp macro="" textlink="">
      <xdr:nvSpPr>
        <xdr:cNvPr id="2" name="Textfeld 1">
          <a:extLst>
            <a:ext uri="{FF2B5EF4-FFF2-40B4-BE49-F238E27FC236}">
              <a16:creationId xmlns:a16="http://schemas.microsoft.com/office/drawing/2014/main" id="{6CF32BB5-73D8-43F7-8BD4-83788DBCA9F8}"/>
            </a:ext>
          </a:extLst>
        </xdr:cNvPr>
        <xdr:cNvSpPr txBox="1"/>
      </xdr:nvSpPr>
      <xdr:spPr>
        <a:xfrm>
          <a:off x="5321863" y="119042"/>
          <a:ext cx="5769429" cy="374141"/>
        </a:xfrm>
        <a:prstGeom prst="rect">
          <a:avLst/>
        </a:prstGeom>
        <a:solidFill>
          <a:srgbClr val="FFFF00"/>
        </a:solidFill>
      </xdr:spPr>
      <xdr:style>
        <a:lnRef idx="2">
          <a:schemeClr val="dk1"/>
        </a:lnRef>
        <a:fillRef idx="1">
          <a:schemeClr val="lt1"/>
        </a:fillRef>
        <a:effectRef idx="0">
          <a:schemeClr val="dk1"/>
        </a:effectRef>
        <a:fontRef idx="minor">
          <a:schemeClr val="dk1"/>
        </a:fontRef>
      </xdr:style>
      <xdr:txBody>
        <a:bodyPr vertOverflow="clip" horzOverflow="clip" wrap="square" rtlCol="0" anchor="t">
          <a:spAutoFit/>
        </a:bodyPr>
        <a:lstStyle/>
        <a:p>
          <a:r>
            <a:rPr lang="de-DE" sz="1800" baseline="0"/>
            <a:t>-&gt; </a:t>
          </a:r>
          <a:r>
            <a:rPr lang="de-DE" sz="1800"/>
            <a:t>Gelb hinterlegte Felder sind</a:t>
          </a:r>
          <a:r>
            <a:rPr lang="de-DE" sz="1800" baseline="0"/>
            <a:t> durch den Bieter auszufüllen</a:t>
          </a:r>
          <a:endParaRPr lang="de-DE" sz="1800"/>
        </a:p>
      </xdr:txBody>
    </xdr:sp>
    <xdr:clientData/>
  </xdr:oneCellAnchor>
  <xdr:twoCellAnchor editAs="oneCell">
    <xdr:from>
      <xdr:col>5</xdr:col>
      <xdr:colOff>1214831</xdr:colOff>
      <xdr:row>2</xdr:row>
      <xdr:rowOff>0</xdr:rowOff>
    </xdr:from>
    <xdr:to>
      <xdr:col>7</xdr:col>
      <xdr:colOff>589314</xdr:colOff>
      <xdr:row>2</xdr:row>
      <xdr:rowOff>537563</xdr:rowOff>
    </xdr:to>
    <xdr:pic>
      <xdr:nvPicPr>
        <xdr:cNvPr id="3" name="Grafik 2">
          <a:extLst>
            <a:ext uri="{FF2B5EF4-FFF2-40B4-BE49-F238E27FC236}">
              <a16:creationId xmlns:a16="http://schemas.microsoft.com/office/drawing/2014/main" id="{378735EF-88EA-4D6C-A42E-1C1D0F5FC3A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07224" y="598714"/>
          <a:ext cx="1660483" cy="537563"/>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oneCellAnchor>
    <xdr:from>
      <xdr:col>2</xdr:col>
      <xdr:colOff>4264588</xdr:colOff>
      <xdr:row>0</xdr:row>
      <xdr:rowOff>119042</xdr:rowOff>
    </xdr:from>
    <xdr:ext cx="5769429" cy="374141"/>
    <xdr:sp macro="" textlink="">
      <xdr:nvSpPr>
        <xdr:cNvPr id="4" name="Textfeld 3">
          <a:extLst>
            <a:ext uri="{FF2B5EF4-FFF2-40B4-BE49-F238E27FC236}">
              <a16:creationId xmlns:a16="http://schemas.microsoft.com/office/drawing/2014/main" id="{497306C8-0A5D-4E3A-9654-93C8CA6F540B}"/>
            </a:ext>
          </a:extLst>
        </xdr:cNvPr>
        <xdr:cNvSpPr txBox="1"/>
      </xdr:nvSpPr>
      <xdr:spPr>
        <a:xfrm>
          <a:off x="5321863" y="119042"/>
          <a:ext cx="5769429" cy="374141"/>
        </a:xfrm>
        <a:prstGeom prst="rect">
          <a:avLst/>
        </a:prstGeom>
        <a:solidFill>
          <a:srgbClr val="FFFF00"/>
        </a:solidFill>
      </xdr:spPr>
      <xdr:style>
        <a:lnRef idx="2">
          <a:schemeClr val="dk1"/>
        </a:lnRef>
        <a:fillRef idx="1">
          <a:schemeClr val="lt1"/>
        </a:fillRef>
        <a:effectRef idx="0">
          <a:schemeClr val="dk1"/>
        </a:effectRef>
        <a:fontRef idx="minor">
          <a:schemeClr val="dk1"/>
        </a:fontRef>
      </xdr:style>
      <xdr:txBody>
        <a:bodyPr vertOverflow="clip" horzOverflow="clip" wrap="square" rtlCol="0" anchor="t">
          <a:spAutoFit/>
        </a:bodyPr>
        <a:lstStyle/>
        <a:p>
          <a:r>
            <a:rPr lang="de-DE" sz="1800" baseline="0"/>
            <a:t>-&gt; </a:t>
          </a:r>
          <a:r>
            <a:rPr lang="de-DE" sz="1800"/>
            <a:t>Gelb hinterlegte Felder sind</a:t>
          </a:r>
          <a:r>
            <a:rPr lang="de-DE" sz="1800" baseline="0"/>
            <a:t> durch den Bieter auszufüllen</a:t>
          </a:r>
          <a:endParaRPr lang="de-DE" sz="1800"/>
        </a:p>
      </xdr:txBody>
    </xdr:sp>
    <xdr:clientData/>
  </xdr:oneCellAnchor>
  <xdr:twoCellAnchor editAs="oneCell">
    <xdr:from>
      <xdr:col>5</xdr:col>
      <xdr:colOff>857251</xdr:colOff>
      <xdr:row>2</xdr:row>
      <xdr:rowOff>186471</xdr:rowOff>
    </xdr:from>
    <xdr:to>
      <xdr:col>7</xdr:col>
      <xdr:colOff>340179</xdr:colOff>
      <xdr:row>2</xdr:row>
      <xdr:rowOff>709011</xdr:rowOff>
    </xdr:to>
    <xdr:pic>
      <xdr:nvPicPr>
        <xdr:cNvPr id="5" name="Grafik 4">
          <a:extLst>
            <a:ext uri="{FF2B5EF4-FFF2-40B4-BE49-F238E27FC236}">
              <a16:creationId xmlns:a16="http://schemas.microsoft.com/office/drawing/2014/main" id="{CE817798-F894-4051-977E-58FB40E12C9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49644" y="785185"/>
          <a:ext cx="1768928" cy="52254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oneCellAnchor>
    <xdr:from>
      <xdr:col>2</xdr:col>
      <xdr:colOff>4264588</xdr:colOff>
      <xdr:row>0</xdr:row>
      <xdr:rowOff>119042</xdr:rowOff>
    </xdr:from>
    <xdr:ext cx="5769429" cy="374141"/>
    <xdr:sp macro="" textlink="">
      <xdr:nvSpPr>
        <xdr:cNvPr id="4" name="Textfeld 3">
          <a:extLst>
            <a:ext uri="{FF2B5EF4-FFF2-40B4-BE49-F238E27FC236}">
              <a16:creationId xmlns:a16="http://schemas.microsoft.com/office/drawing/2014/main" id="{BA144E92-6C28-43AE-91F9-221EB9BF407A}"/>
            </a:ext>
          </a:extLst>
        </xdr:cNvPr>
        <xdr:cNvSpPr txBox="1"/>
      </xdr:nvSpPr>
      <xdr:spPr>
        <a:xfrm>
          <a:off x="5321863" y="119042"/>
          <a:ext cx="5769429" cy="374141"/>
        </a:xfrm>
        <a:prstGeom prst="rect">
          <a:avLst/>
        </a:prstGeom>
        <a:solidFill>
          <a:srgbClr val="FFFF00"/>
        </a:solidFill>
      </xdr:spPr>
      <xdr:style>
        <a:lnRef idx="2">
          <a:schemeClr val="dk1"/>
        </a:lnRef>
        <a:fillRef idx="1">
          <a:schemeClr val="lt1"/>
        </a:fillRef>
        <a:effectRef idx="0">
          <a:schemeClr val="dk1"/>
        </a:effectRef>
        <a:fontRef idx="minor">
          <a:schemeClr val="dk1"/>
        </a:fontRef>
      </xdr:style>
      <xdr:txBody>
        <a:bodyPr vertOverflow="clip" horzOverflow="clip" wrap="square" rtlCol="0" anchor="t">
          <a:spAutoFit/>
        </a:bodyPr>
        <a:lstStyle/>
        <a:p>
          <a:r>
            <a:rPr lang="de-DE" sz="1800" baseline="0"/>
            <a:t>-&gt; </a:t>
          </a:r>
          <a:r>
            <a:rPr lang="de-DE" sz="1800"/>
            <a:t>Gelb hinterlegte Felder sind</a:t>
          </a:r>
          <a:r>
            <a:rPr lang="de-DE" sz="1800" baseline="0"/>
            <a:t> durch den Bieter auszufüllen</a:t>
          </a:r>
          <a:endParaRPr lang="de-DE" sz="1800"/>
        </a:p>
      </xdr:txBody>
    </xdr:sp>
    <xdr:clientData/>
  </xdr:oneCellAnchor>
  <xdr:twoCellAnchor editAs="oneCell">
    <xdr:from>
      <xdr:col>5</xdr:col>
      <xdr:colOff>1196688</xdr:colOff>
      <xdr:row>2</xdr:row>
      <xdr:rowOff>142875</xdr:rowOff>
    </xdr:from>
    <xdr:to>
      <xdr:col>7</xdr:col>
      <xdr:colOff>682625</xdr:colOff>
      <xdr:row>2</xdr:row>
      <xdr:rowOff>671367</xdr:rowOff>
    </xdr:to>
    <xdr:pic>
      <xdr:nvPicPr>
        <xdr:cNvPr id="5" name="Grafik 4">
          <a:extLst>
            <a:ext uri="{FF2B5EF4-FFF2-40B4-BE49-F238E27FC236}">
              <a16:creationId xmlns:a16="http://schemas.microsoft.com/office/drawing/2014/main" id="{84CAEA9B-FE56-4780-8447-890EBF00C0C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86813" y="746125"/>
          <a:ext cx="1771937" cy="528492"/>
        </a:xfrm>
        <a:prstGeom prst="rect">
          <a:avLst/>
        </a:prstGeom>
        <a:noFill/>
        <a:ln>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28610-69C3-4BD7-8FF9-F036E7407B7B}">
  <sheetPr>
    <pageSetUpPr fitToPage="1"/>
  </sheetPr>
  <dimension ref="B1:H85"/>
  <sheetViews>
    <sheetView tabSelected="1" zoomScale="55" zoomScaleNormal="55" workbookViewId="0">
      <selection activeCell="T4" sqref="T4"/>
    </sheetView>
  </sheetViews>
  <sheetFormatPr baseColWidth="10" defaultRowHeight="15" x14ac:dyDescent="0.25"/>
  <cols>
    <col min="1" max="1" width="3.42578125" customWidth="1"/>
    <col min="3" max="3" width="93" customWidth="1"/>
    <col min="4" max="4" width="14.42578125" bestFit="1" customWidth="1"/>
    <col min="6" max="6" width="12" bestFit="1" customWidth="1"/>
    <col min="7" max="7" width="19.42578125" customWidth="1"/>
    <col min="8" max="8" width="17.140625" bestFit="1" customWidth="1"/>
  </cols>
  <sheetData>
    <row r="1" spans="2:8" ht="78.95" customHeight="1" x14ac:dyDescent="0.25">
      <c r="B1" s="180" t="s">
        <v>90</v>
      </c>
      <c r="C1" s="180"/>
      <c r="D1" s="180"/>
      <c r="E1" s="180"/>
      <c r="F1" s="2"/>
      <c r="G1" s="2"/>
      <c r="H1" s="2"/>
    </row>
    <row r="2" spans="2:8" ht="23.25" x14ac:dyDescent="0.25">
      <c r="B2" s="126" t="s">
        <v>146</v>
      </c>
      <c r="C2" s="126"/>
      <c r="D2" s="126"/>
      <c r="E2" s="126"/>
      <c r="F2" s="126"/>
      <c r="G2" s="2"/>
      <c r="H2" s="2"/>
    </row>
    <row r="3" spans="2:8" ht="15.75" x14ac:dyDescent="0.25">
      <c r="B3" s="3"/>
      <c r="C3" s="4"/>
      <c r="D3" s="4"/>
      <c r="E3" s="4"/>
      <c r="F3" s="4"/>
      <c r="G3" s="4"/>
      <c r="H3" s="4"/>
    </row>
    <row r="4" spans="2:8" ht="15.75" x14ac:dyDescent="0.25">
      <c r="B4" s="3"/>
      <c r="C4" s="4"/>
      <c r="D4" s="4"/>
      <c r="E4" s="4"/>
      <c r="F4" s="4"/>
      <c r="G4" s="4"/>
      <c r="H4" s="4"/>
    </row>
    <row r="5" spans="2:8" ht="15.75" x14ac:dyDescent="0.25">
      <c r="C5" s="85"/>
      <c r="D5" s="86"/>
      <c r="E5" s="22"/>
      <c r="F5" s="22"/>
      <c r="G5" s="87"/>
      <c r="H5" s="22"/>
    </row>
    <row r="6" spans="2:8" ht="18" x14ac:dyDescent="0.25">
      <c r="C6" s="139" t="s">
        <v>81</v>
      </c>
      <c r="D6" s="139"/>
      <c r="E6" s="140"/>
      <c r="F6" s="140"/>
      <c r="G6" s="140"/>
      <c r="H6" s="140"/>
    </row>
    <row r="7" spans="2:8" ht="16.5" thickBot="1" x14ac:dyDescent="0.3">
      <c r="C7" s="85"/>
      <c r="D7" s="86"/>
      <c r="E7" s="22"/>
      <c r="F7" s="22"/>
      <c r="G7" s="87"/>
      <c r="H7" s="22"/>
    </row>
    <row r="8" spans="2:8" ht="16.5" customHeight="1" thickBot="1" x14ac:dyDescent="0.3">
      <c r="C8" s="187" t="s">
        <v>85</v>
      </c>
      <c r="D8" s="188"/>
      <c r="E8" s="141"/>
      <c r="F8" s="141"/>
      <c r="G8" s="142" t="s">
        <v>69</v>
      </c>
      <c r="H8" s="138"/>
    </row>
    <row r="9" spans="2:8" ht="15.75" x14ac:dyDescent="0.25">
      <c r="C9" s="11" t="s">
        <v>79</v>
      </c>
      <c r="D9" s="87"/>
      <c r="E9" s="128"/>
      <c r="F9" s="128"/>
      <c r="G9" s="176">
        <f>'LOS 2 Obj. 2 Funktionsneubau'!G44</f>
        <v>774117.46499999997</v>
      </c>
      <c r="H9" s="16"/>
    </row>
    <row r="10" spans="2:8" ht="15.75" x14ac:dyDescent="0.25">
      <c r="C10" s="11" t="s">
        <v>77</v>
      </c>
      <c r="D10" s="87"/>
      <c r="E10" s="128"/>
      <c r="F10" s="128"/>
      <c r="G10" s="176">
        <f>'LOS 2 Obj. 2 Abriss_Bestand'!G44</f>
        <v>526925.31300000008</v>
      </c>
      <c r="H10" s="16"/>
    </row>
    <row r="11" spans="2:8" ht="16.5" thickBot="1" x14ac:dyDescent="0.3">
      <c r="C11" s="11" t="s">
        <v>78</v>
      </c>
      <c r="D11" s="87"/>
      <c r="E11" s="128"/>
      <c r="F11" s="128"/>
      <c r="G11" s="176">
        <f>'LOS 2 Obj. 2 Interimsgebäude'!G44</f>
        <v>293160.21599999996</v>
      </c>
      <c r="H11" s="16"/>
    </row>
    <row r="12" spans="2:8" ht="16.5" customHeight="1" thickBot="1" x14ac:dyDescent="0.3">
      <c r="C12" s="187" t="s">
        <v>87</v>
      </c>
      <c r="D12" s="188"/>
      <c r="E12" s="141"/>
      <c r="F12" s="141"/>
      <c r="G12" s="142" t="s">
        <v>69</v>
      </c>
      <c r="H12" s="138"/>
    </row>
    <row r="13" spans="2:8" ht="15.75" x14ac:dyDescent="0.25">
      <c r="C13" s="11" t="s">
        <v>79</v>
      </c>
      <c r="D13" s="86"/>
      <c r="E13" s="128"/>
      <c r="F13" s="128"/>
      <c r="G13" s="176">
        <f>'LOS 2 Obj. 2 Funktionsneubau'!G92</f>
        <v>0</v>
      </c>
      <c r="H13" s="22"/>
    </row>
    <row r="14" spans="2:8" ht="15.75" x14ac:dyDescent="0.25">
      <c r="C14" s="11" t="s">
        <v>77</v>
      </c>
      <c r="D14" s="86"/>
      <c r="E14" s="129"/>
      <c r="F14" s="128"/>
      <c r="G14" s="176">
        <f>'LOS 2 Obj. 2 Abriss_Bestand'!G92</f>
        <v>0</v>
      </c>
      <c r="H14" s="22"/>
    </row>
    <row r="15" spans="2:8" ht="16.5" thickBot="1" x14ac:dyDescent="0.3">
      <c r="C15" s="11" t="s">
        <v>78</v>
      </c>
      <c r="D15" s="86"/>
      <c r="E15" s="129"/>
      <c r="F15" s="128"/>
      <c r="G15" s="176">
        <f>'LOS 2 Obj. 2 Interimsgebäude'!G92</f>
        <v>0</v>
      </c>
      <c r="H15" s="22"/>
    </row>
    <row r="16" spans="2:8" ht="16.5" thickBot="1" x14ac:dyDescent="0.3">
      <c r="C16" s="187" t="s">
        <v>88</v>
      </c>
      <c r="D16" s="188"/>
      <c r="E16" s="143"/>
      <c r="F16" s="143"/>
      <c r="G16" s="144" t="s">
        <v>69</v>
      </c>
      <c r="H16" s="138"/>
    </row>
    <row r="17" spans="3:8" ht="15.75" x14ac:dyDescent="0.25">
      <c r="C17" s="11" t="s">
        <v>79</v>
      </c>
      <c r="D17" s="86"/>
      <c r="E17" s="128"/>
      <c r="F17" s="128"/>
      <c r="G17" s="176">
        <f>'LOS 2 Obj. 2 Funktionsneubau'!G93</f>
        <v>774117.46499999997</v>
      </c>
      <c r="H17" s="22"/>
    </row>
    <row r="18" spans="3:8" ht="15.75" x14ac:dyDescent="0.25">
      <c r="C18" s="11" t="s">
        <v>77</v>
      </c>
      <c r="D18" s="86"/>
      <c r="E18" s="128"/>
      <c r="F18" s="128"/>
      <c r="G18" s="176">
        <f>'LOS 2 Obj. 2 Abriss_Bestand'!G93</f>
        <v>526925.31300000008</v>
      </c>
      <c r="H18" s="22"/>
    </row>
    <row r="19" spans="3:8" ht="16.5" thickBot="1" x14ac:dyDescent="0.3">
      <c r="C19" s="11" t="s">
        <v>78</v>
      </c>
      <c r="D19" s="86"/>
      <c r="E19" s="128"/>
      <c r="F19" s="128"/>
      <c r="G19" s="176">
        <f>'LOS 2 Obj. 2 Interimsgebäude'!G93</f>
        <v>293160.21599999996</v>
      </c>
      <c r="H19" s="22"/>
    </row>
    <row r="20" spans="3:8" ht="36.75" customHeight="1" thickBot="1" x14ac:dyDescent="0.3">
      <c r="C20" s="183" t="s">
        <v>89</v>
      </c>
      <c r="D20" s="184"/>
      <c r="E20" s="184"/>
      <c r="F20" s="184"/>
      <c r="G20" s="145" t="s">
        <v>69</v>
      </c>
      <c r="H20" s="146"/>
    </row>
    <row r="21" spans="3:8" ht="15.75" x14ac:dyDescent="0.25">
      <c r="C21" s="11" t="s">
        <v>79</v>
      </c>
      <c r="E21" s="11"/>
      <c r="F21" s="86"/>
      <c r="G21" s="176">
        <f>'LOS 2 Obj. 2 Funktionsneubau'!G98</f>
        <v>774117.46499999997</v>
      </c>
      <c r="H21" s="128"/>
    </row>
    <row r="22" spans="3:8" ht="15.75" x14ac:dyDescent="0.25">
      <c r="C22" s="11" t="s">
        <v>77</v>
      </c>
      <c r="E22" s="11"/>
      <c r="F22" s="86"/>
      <c r="G22" s="176">
        <f>'LOS 2 Obj. 2 Abriss_Bestand'!G98</f>
        <v>526925.31300000008</v>
      </c>
      <c r="H22" s="128"/>
    </row>
    <row r="23" spans="3:8" ht="16.5" thickBot="1" x14ac:dyDescent="0.3">
      <c r="C23" s="11" t="s">
        <v>78</v>
      </c>
      <c r="E23" s="11"/>
      <c r="F23" s="86"/>
      <c r="G23" s="176">
        <f>'LOS 2 Obj. 2 Interimsgebäude'!G98</f>
        <v>293160.21599999996</v>
      </c>
      <c r="H23" s="128"/>
    </row>
    <row r="24" spans="3:8" ht="37.5" customHeight="1" thickBot="1" x14ac:dyDescent="0.3">
      <c r="C24" s="185" t="s">
        <v>148</v>
      </c>
      <c r="D24" s="186"/>
      <c r="E24" s="186"/>
      <c r="F24" s="186"/>
      <c r="G24" s="177">
        <f>SUM(G21:G23)</f>
        <v>1594202.9939999999</v>
      </c>
      <c r="H24" s="88"/>
    </row>
    <row r="25" spans="3:8" ht="16.5" thickBot="1" x14ac:dyDescent="0.3">
      <c r="C25" s="71" t="s">
        <v>30</v>
      </c>
      <c r="D25" s="73"/>
      <c r="F25" s="89">
        <v>0.19</v>
      </c>
      <c r="G25" s="178">
        <f>G24/100*19</f>
        <v>302898.56886</v>
      </c>
      <c r="H25" s="90"/>
    </row>
    <row r="26" spans="3:8" ht="39.75" customHeight="1" thickBot="1" x14ac:dyDescent="0.3">
      <c r="C26" s="185" t="s">
        <v>149</v>
      </c>
      <c r="D26" s="186"/>
      <c r="E26" s="186"/>
      <c r="F26" s="186"/>
      <c r="G26" s="177">
        <f>G24*1.19</f>
        <v>1897101.5628599999</v>
      </c>
      <c r="H26" s="88"/>
    </row>
    <row r="27" spans="3:8" x14ac:dyDescent="0.25">
      <c r="D27" s="189" t="s">
        <v>31</v>
      </c>
      <c r="E27" s="189"/>
      <c r="F27" s="189"/>
      <c r="G27" s="189"/>
      <c r="H27" s="189"/>
    </row>
    <row r="28" spans="3:8" ht="16.5" thickBot="1" x14ac:dyDescent="0.3">
      <c r="C28" s="85"/>
      <c r="D28" s="86"/>
      <c r="E28" s="22"/>
      <c r="F28" s="22"/>
      <c r="G28" s="87"/>
      <c r="H28" s="22"/>
    </row>
    <row r="29" spans="3:8" ht="42" customHeight="1" thickBot="1" x14ac:dyDescent="0.3">
      <c r="C29" s="181" t="s">
        <v>80</v>
      </c>
      <c r="D29" s="182"/>
      <c r="E29" s="182"/>
      <c r="F29" s="182"/>
      <c r="G29" s="149">
        <f>$D$32*75+$D$33*50+$D$34*25</f>
        <v>0</v>
      </c>
      <c r="H29" s="146"/>
    </row>
    <row r="30" spans="3:8" ht="16.5" thickBot="1" x14ac:dyDescent="0.3">
      <c r="C30" s="85"/>
      <c r="D30" s="86"/>
      <c r="E30" s="22"/>
      <c r="F30" s="22"/>
      <c r="G30" s="87"/>
      <c r="H30" s="22"/>
    </row>
    <row r="31" spans="3:8" ht="16.5" thickBot="1" x14ac:dyDescent="0.3">
      <c r="C31" s="147" t="s">
        <v>32</v>
      </c>
      <c r="D31" s="148" t="s">
        <v>33</v>
      </c>
      <c r="E31" s="22"/>
      <c r="F31" s="22"/>
      <c r="G31" s="87"/>
      <c r="H31" s="22"/>
    </row>
    <row r="32" spans="3:8" ht="15.75" x14ac:dyDescent="0.25">
      <c r="C32" s="91" t="s">
        <v>34</v>
      </c>
      <c r="D32" s="172">
        <v>0</v>
      </c>
      <c r="E32" s="22"/>
      <c r="F32" s="22"/>
      <c r="G32" s="87"/>
      <c r="H32" s="22"/>
    </row>
    <row r="33" spans="3:8" ht="15.75" x14ac:dyDescent="0.25">
      <c r="C33" s="92" t="s">
        <v>35</v>
      </c>
      <c r="D33" s="173">
        <v>0</v>
      </c>
      <c r="E33" s="22"/>
      <c r="F33" s="22"/>
      <c r="G33" s="87"/>
      <c r="H33" s="22"/>
    </row>
    <row r="34" spans="3:8" ht="16.5" thickBot="1" x14ac:dyDescent="0.3">
      <c r="C34" s="93" t="s">
        <v>36</v>
      </c>
      <c r="D34" s="173">
        <v>0</v>
      </c>
      <c r="E34" s="22"/>
      <c r="F34" s="22"/>
      <c r="G34" s="87"/>
      <c r="H34" s="22"/>
    </row>
    <row r="35" spans="3:8" ht="16.5" thickBot="1" x14ac:dyDescent="0.3">
      <c r="C35" s="94" t="s">
        <v>37</v>
      </c>
      <c r="D35" s="174">
        <f>(D32+D33+D34)/3</f>
        <v>0</v>
      </c>
      <c r="E35" s="22"/>
      <c r="F35" s="22"/>
      <c r="G35" s="87"/>
      <c r="H35" s="22"/>
    </row>
    <row r="36" spans="3:8" ht="16.5" thickBot="1" x14ac:dyDescent="0.3">
      <c r="C36" s="85"/>
      <c r="D36" s="86"/>
      <c r="E36" s="22"/>
      <c r="F36" s="22"/>
      <c r="G36" s="87"/>
      <c r="H36" s="22"/>
    </row>
    <row r="37" spans="3:8" ht="16.5" thickBot="1" x14ac:dyDescent="0.3">
      <c r="C37" s="147" t="s">
        <v>38</v>
      </c>
      <c r="D37" s="95">
        <v>0</v>
      </c>
      <c r="E37" s="22"/>
      <c r="F37" s="22"/>
      <c r="G37" s="87"/>
      <c r="H37" s="22"/>
    </row>
    <row r="38" spans="3:8" ht="15.75" x14ac:dyDescent="0.25">
      <c r="C38" s="85"/>
      <c r="D38" s="86"/>
      <c r="E38" s="22"/>
      <c r="F38" s="22"/>
      <c r="G38" s="87"/>
      <c r="H38" s="22"/>
    </row>
    <row r="39" spans="3:8" ht="18" x14ac:dyDescent="0.25">
      <c r="D39" s="97"/>
      <c r="E39" s="98"/>
      <c r="F39" s="98"/>
      <c r="G39" s="98"/>
      <c r="H39" s="98"/>
    </row>
    <row r="40" spans="3:8" x14ac:dyDescent="0.25">
      <c r="H40" s="101"/>
    </row>
    <row r="41" spans="3:8" s="125" customFormat="1" x14ac:dyDescent="0.25">
      <c r="H41" s="101"/>
    </row>
    <row r="42" spans="3:8" s="125" customFormat="1" x14ac:dyDescent="0.25">
      <c r="H42" s="101"/>
    </row>
    <row r="85" spans="3:3" x14ac:dyDescent="0.25">
      <c r="C85" s="127"/>
    </row>
  </sheetData>
  <sheetProtection algorithmName="SHA-512" hashValue="o1Tpl26S8J5/AIvcDegD/hWPQO6MXwqXwv024bRYOusxbp36c6DIaU6+yCP41CLivRabhrGKQ+uRGstIphX0Sw==" saltValue="YmgUgAKsEz/cE64/8ohcwA==" spinCount="100000" sheet="1" objects="1" scenarios="1"/>
  <mergeCells count="9">
    <mergeCell ref="B1:E1"/>
    <mergeCell ref="C29:F29"/>
    <mergeCell ref="C20:F20"/>
    <mergeCell ref="C24:F24"/>
    <mergeCell ref="C26:F26"/>
    <mergeCell ref="C8:D8"/>
    <mergeCell ref="C12:D12"/>
    <mergeCell ref="C16:D16"/>
    <mergeCell ref="D27:H27"/>
  </mergeCells>
  <pageMargins left="0.7" right="0.7" top="0.78740157499999996" bottom="0.78740157499999996" header="0.3" footer="0.3"/>
  <pageSetup paperSize="8"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32915-0F98-4EB3-9E95-CEB344967B4C}">
  <dimension ref="A2:G72"/>
  <sheetViews>
    <sheetView workbookViewId="0">
      <selection activeCell="I16" sqref="I16"/>
    </sheetView>
  </sheetViews>
  <sheetFormatPr baseColWidth="10" defaultRowHeight="15" x14ac:dyDescent="0.25"/>
  <cols>
    <col min="3" max="3" width="65.140625" customWidth="1"/>
    <col min="4" max="4" width="16.140625" customWidth="1"/>
    <col min="5" max="5" width="14.42578125" bestFit="1" customWidth="1"/>
    <col min="7" max="7" width="13.5703125" customWidth="1"/>
  </cols>
  <sheetData>
    <row r="2" spans="1:7" ht="18" x14ac:dyDescent="0.25">
      <c r="B2" s="96" t="s">
        <v>64</v>
      </c>
      <c r="C2" s="99"/>
      <c r="D2" s="100"/>
      <c r="E2" s="101"/>
      <c r="F2" s="101"/>
      <c r="G2" s="101"/>
    </row>
    <row r="3" spans="1:7" x14ac:dyDescent="0.25">
      <c r="A3" s="125"/>
      <c r="B3" s="100" t="s">
        <v>39</v>
      </c>
      <c r="C3" s="125"/>
      <c r="D3" s="100"/>
      <c r="E3" s="101"/>
      <c r="F3" s="101"/>
      <c r="G3" s="101"/>
    </row>
    <row r="4" spans="1:7" x14ac:dyDescent="0.25">
      <c r="A4" s="125"/>
      <c r="B4" s="100" t="s">
        <v>63</v>
      </c>
      <c r="C4" s="125"/>
      <c r="D4" s="100"/>
      <c r="E4" s="101"/>
      <c r="F4" s="101"/>
      <c r="G4" s="101"/>
    </row>
    <row r="6" spans="1:7" ht="18" x14ac:dyDescent="0.25">
      <c r="B6" s="96" t="s">
        <v>68</v>
      </c>
    </row>
    <row r="7" spans="1:7" x14ac:dyDescent="0.25">
      <c r="B7" s="100" t="s">
        <v>39</v>
      </c>
    </row>
    <row r="8" spans="1:7" x14ac:dyDescent="0.25">
      <c r="B8" s="100" t="s">
        <v>63</v>
      </c>
    </row>
    <row r="9" spans="1:7" ht="25.5" x14ac:dyDescent="0.25">
      <c r="B9" s="102" t="s">
        <v>40</v>
      </c>
      <c r="C9" s="103"/>
      <c r="D9" s="104" t="s">
        <v>41</v>
      </c>
      <c r="E9" s="104" t="s">
        <v>42</v>
      </c>
      <c r="F9" s="104"/>
      <c r="G9" s="105" t="s">
        <v>43</v>
      </c>
    </row>
    <row r="10" spans="1:7" x14ac:dyDescent="0.25">
      <c r="B10" s="106">
        <v>100</v>
      </c>
      <c r="C10" s="107" t="s">
        <v>44</v>
      </c>
      <c r="D10" s="108">
        <v>0</v>
      </c>
      <c r="E10" s="108">
        <f>D10*1.19</f>
        <v>0</v>
      </c>
      <c r="F10" s="108"/>
      <c r="G10" s="109" t="s">
        <v>45</v>
      </c>
    </row>
    <row r="11" spans="1:7" x14ac:dyDescent="0.25">
      <c r="B11" s="110">
        <v>200</v>
      </c>
      <c r="C11" s="111" t="s">
        <v>46</v>
      </c>
      <c r="D11" s="112">
        <v>0</v>
      </c>
      <c r="E11" s="112">
        <v>0</v>
      </c>
      <c r="F11" s="112"/>
      <c r="G11" s="113"/>
    </row>
    <row r="12" spans="1:7" x14ac:dyDescent="0.25">
      <c r="B12" s="114" t="s">
        <v>47</v>
      </c>
      <c r="C12" s="115" t="s">
        <v>48</v>
      </c>
      <c r="D12" s="112">
        <f>D13+D15+D16+D17+D18+D19+D20+D21+D22</f>
        <v>64382033.849999994</v>
      </c>
      <c r="E12" s="112">
        <f t="shared" ref="E12:E22" si="0">D12*1.19</f>
        <v>76614620.281499997</v>
      </c>
      <c r="F12" s="112"/>
      <c r="G12" s="116"/>
    </row>
    <row r="13" spans="1:7" x14ac:dyDescent="0.25">
      <c r="B13" s="117">
        <v>300</v>
      </c>
      <c r="C13" s="118" t="s">
        <v>49</v>
      </c>
      <c r="D13" s="119">
        <v>31032140.32</v>
      </c>
      <c r="E13" s="119">
        <f t="shared" si="0"/>
        <v>36928246.980799995</v>
      </c>
      <c r="F13" s="120"/>
      <c r="G13" s="121"/>
    </row>
    <row r="14" spans="1:7" x14ac:dyDescent="0.25">
      <c r="B14" s="117">
        <v>400</v>
      </c>
      <c r="C14" s="118" t="s">
        <v>50</v>
      </c>
      <c r="D14" s="119">
        <f>+SUM(D15:D23)</f>
        <v>33349893.529999997</v>
      </c>
      <c r="E14" s="119">
        <f t="shared" si="0"/>
        <v>39686373.300699994</v>
      </c>
      <c r="F14" s="120"/>
      <c r="G14" s="121"/>
    </row>
    <row r="15" spans="1:7" x14ac:dyDescent="0.25">
      <c r="B15" s="117">
        <v>410</v>
      </c>
      <c r="C15" s="118" t="s">
        <v>51</v>
      </c>
      <c r="D15" s="119">
        <v>5736181.6900000004</v>
      </c>
      <c r="E15" s="119">
        <f t="shared" si="0"/>
        <v>6826056.2111</v>
      </c>
      <c r="F15" s="120"/>
      <c r="G15" s="121"/>
    </row>
    <row r="16" spans="1:7" x14ac:dyDescent="0.25">
      <c r="B16" s="117">
        <v>420</v>
      </c>
      <c r="C16" s="118" t="s">
        <v>52</v>
      </c>
      <c r="D16" s="119">
        <v>2734691.27</v>
      </c>
      <c r="E16" s="119">
        <f t="shared" si="0"/>
        <v>3254282.6113</v>
      </c>
      <c r="F16" s="120"/>
      <c r="G16" s="121"/>
    </row>
    <row r="17" spans="2:7" x14ac:dyDescent="0.25">
      <c r="B17" s="117">
        <v>430</v>
      </c>
      <c r="C17" s="118" t="s">
        <v>53</v>
      </c>
      <c r="D17" s="119">
        <v>5602782.1100000003</v>
      </c>
      <c r="E17" s="119">
        <f t="shared" si="0"/>
        <v>6667310.7109000003</v>
      </c>
      <c r="F17" s="120"/>
      <c r="G17" s="121"/>
    </row>
    <row r="18" spans="2:7" x14ac:dyDescent="0.25">
      <c r="B18" s="117">
        <v>440</v>
      </c>
      <c r="C18" s="118" t="s">
        <v>54</v>
      </c>
      <c r="D18" s="119">
        <v>10738665.720000001</v>
      </c>
      <c r="E18" s="119">
        <f t="shared" si="0"/>
        <v>12779012.206800001</v>
      </c>
      <c r="F18" s="120"/>
      <c r="G18" s="121"/>
    </row>
    <row r="19" spans="2:7" x14ac:dyDescent="0.25">
      <c r="B19" s="117">
        <v>450</v>
      </c>
      <c r="C19" s="118" t="s">
        <v>55</v>
      </c>
      <c r="D19" s="119">
        <v>4068687.01</v>
      </c>
      <c r="E19" s="119">
        <f t="shared" si="0"/>
        <v>4841737.5418999996</v>
      </c>
      <c r="F19" s="120"/>
      <c r="G19" s="121"/>
    </row>
    <row r="20" spans="2:7" x14ac:dyDescent="0.25">
      <c r="B20" s="117">
        <v>460</v>
      </c>
      <c r="C20" s="118" t="s">
        <v>56</v>
      </c>
      <c r="D20" s="119">
        <v>2267792.7599999998</v>
      </c>
      <c r="E20" s="119">
        <f t="shared" si="0"/>
        <v>2698673.3843999994</v>
      </c>
      <c r="F20" s="120"/>
      <c r="G20" s="121"/>
    </row>
    <row r="21" spans="2:7" x14ac:dyDescent="0.25">
      <c r="B21" s="117">
        <v>470</v>
      </c>
      <c r="C21" s="118" t="s">
        <v>57</v>
      </c>
      <c r="D21" s="119">
        <v>800397.44</v>
      </c>
      <c r="E21" s="119">
        <f t="shared" si="0"/>
        <v>952472.95359999989</v>
      </c>
      <c r="F21" s="120"/>
      <c r="G21" s="121"/>
    </row>
    <row r="22" spans="2:7" x14ac:dyDescent="0.25">
      <c r="B22" s="117">
        <v>480</v>
      </c>
      <c r="C22" s="118" t="s">
        <v>58</v>
      </c>
      <c r="D22" s="119">
        <v>1400695.53</v>
      </c>
      <c r="E22" s="119">
        <f t="shared" si="0"/>
        <v>1666827.6806999999</v>
      </c>
      <c r="F22" s="120"/>
      <c r="G22" s="121"/>
    </row>
    <row r="23" spans="2:7" x14ac:dyDescent="0.25">
      <c r="B23" s="117">
        <v>490</v>
      </c>
      <c r="C23" s="118" t="s">
        <v>59</v>
      </c>
      <c r="D23" s="119"/>
      <c r="E23" s="119"/>
      <c r="F23" s="120"/>
      <c r="G23" s="122"/>
    </row>
    <row r="24" spans="2:7" x14ac:dyDescent="0.25">
      <c r="B24" s="114">
        <v>500</v>
      </c>
      <c r="C24" s="115" t="s">
        <v>60</v>
      </c>
      <c r="D24" s="112">
        <v>2060225</v>
      </c>
      <c r="E24" s="112">
        <f>D24*1.19</f>
        <v>2451667.75</v>
      </c>
      <c r="F24" s="112"/>
      <c r="G24" s="113"/>
    </row>
    <row r="25" spans="2:7" x14ac:dyDescent="0.25">
      <c r="B25" s="114">
        <v>600</v>
      </c>
      <c r="C25" s="115" t="s">
        <v>61</v>
      </c>
      <c r="D25" s="108">
        <f>2375053/1.19</f>
        <v>1995842.8571428573</v>
      </c>
      <c r="E25" s="108">
        <f>D25*1.19</f>
        <v>2375053</v>
      </c>
      <c r="F25" s="108"/>
      <c r="G25" s="109"/>
    </row>
    <row r="26" spans="2:7" x14ac:dyDescent="0.25">
      <c r="B26" s="106" t="s">
        <v>62</v>
      </c>
      <c r="C26" s="107"/>
      <c r="D26" s="123">
        <f>D11+D12+D24+D25</f>
        <v>68438101.707142845</v>
      </c>
      <c r="E26" s="123">
        <f>D26*1.19</f>
        <v>81441341.031499982</v>
      </c>
      <c r="F26" s="123"/>
      <c r="G26" s="124"/>
    </row>
    <row r="29" spans="2:7" ht="18" x14ac:dyDescent="0.25">
      <c r="B29" s="96" t="s">
        <v>65</v>
      </c>
    </row>
    <row r="30" spans="2:7" x14ac:dyDescent="0.25">
      <c r="B30" s="100" t="s">
        <v>39</v>
      </c>
    </row>
    <row r="31" spans="2:7" x14ac:dyDescent="0.25">
      <c r="B31" s="100" t="s">
        <v>63</v>
      </c>
    </row>
    <row r="32" spans="2:7" ht="25.5" x14ac:dyDescent="0.25">
      <c r="B32" s="102" t="s">
        <v>40</v>
      </c>
      <c r="C32" s="103"/>
      <c r="D32" s="104" t="s">
        <v>41</v>
      </c>
      <c r="E32" s="104" t="s">
        <v>42</v>
      </c>
      <c r="F32" s="104"/>
      <c r="G32" s="105" t="s">
        <v>43</v>
      </c>
    </row>
    <row r="33" spans="2:7" x14ac:dyDescent="0.25">
      <c r="B33" s="106">
        <v>100</v>
      </c>
      <c r="C33" s="107" t="s">
        <v>44</v>
      </c>
      <c r="D33" s="108">
        <v>0</v>
      </c>
      <c r="E33" s="108">
        <f>D33*1.19</f>
        <v>0</v>
      </c>
      <c r="F33" s="108"/>
      <c r="G33" s="109" t="s">
        <v>45</v>
      </c>
    </row>
    <row r="34" spans="2:7" x14ac:dyDescent="0.25">
      <c r="B34" s="110">
        <v>200</v>
      </c>
      <c r="C34" s="111" t="s">
        <v>46</v>
      </c>
      <c r="D34" s="112">
        <v>0</v>
      </c>
      <c r="E34" s="112">
        <v>0</v>
      </c>
      <c r="F34" s="112"/>
      <c r="G34" s="113"/>
    </row>
    <row r="35" spans="2:7" x14ac:dyDescent="0.25">
      <c r="B35" s="114" t="s">
        <v>47</v>
      </c>
      <c r="C35" s="115" t="s">
        <v>48</v>
      </c>
      <c r="D35" s="112">
        <f>D36+D38+D39+D40+D41+D42+D43+D44+D45</f>
        <v>41748423.980000004</v>
      </c>
      <c r="E35" s="112">
        <f t="shared" ref="E35:E45" si="1">D35*1.19</f>
        <v>49680624.536200002</v>
      </c>
      <c r="F35" s="112"/>
      <c r="G35" s="116"/>
    </row>
    <row r="36" spans="2:7" x14ac:dyDescent="0.25">
      <c r="B36" s="117">
        <v>300</v>
      </c>
      <c r="C36" s="118" t="s">
        <v>49</v>
      </c>
      <c r="D36" s="119">
        <v>21542186.780000001</v>
      </c>
      <c r="E36" s="119">
        <f t="shared" si="1"/>
        <v>25635202.268199999</v>
      </c>
      <c r="F36" s="120"/>
      <c r="G36" s="121"/>
    </row>
    <row r="37" spans="2:7" x14ac:dyDescent="0.25">
      <c r="B37" s="117">
        <v>400</v>
      </c>
      <c r="C37" s="118" t="s">
        <v>50</v>
      </c>
      <c r="D37" s="119">
        <f>+SUM(D38:D45)</f>
        <v>20206237.200000003</v>
      </c>
      <c r="E37" s="119">
        <f t="shared" si="1"/>
        <v>24045422.268000003</v>
      </c>
      <c r="F37" s="120"/>
      <c r="G37" s="121"/>
    </row>
    <row r="38" spans="2:7" x14ac:dyDescent="0.25">
      <c r="B38" s="117">
        <v>410</v>
      </c>
      <c r="C38" s="118" t="s">
        <v>51</v>
      </c>
      <c r="D38" s="119">
        <v>3475472.8</v>
      </c>
      <c r="E38" s="119">
        <f t="shared" si="1"/>
        <v>4135812.6319999998</v>
      </c>
      <c r="F38" s="120"/>
      <c r="G38" s="121"/>
    </row>
    <row r="39" spans="2:7" x14ac:dyDescent="0.25">
      <c r="B39" s="117">
        <v>420</v>
      </c>
      <c r="C39" s="118" t="s">
        <v>52</v>
      </c>
      <c r="D39" s="119">
        <v>1656911.45</v>
      </c>
      <c r="E39" s="119">
        <f t="shared" si="1"/>
        <v>1971724.6254999998</v>
      </c>
      <c r="F39" s="120"/>
      <c r="G39" s="121"/>
    </row>
    <row r="40" spans="2:7" x14ac:dyDescent="0.25">
      <c r="B40" s="117">
        <v>430</v>
      </c>
      <c r="C40" s="118" t="s">
        <v>53</v>
      </c>
      <c r="D40" s="119">
        <v>3394647.85</v>
      </c>
      <c r="E40" s="119">
        <f t="shared" si="1"/>
        <v>4039630.9414999997</v>
      </c>
      <c r="F40" s="120"/>
      <c r="G40" s="121"/>
    </row>
    <row r="41" spans="2:7" x14ac:dyDescent="0.25">
      <c r="B41" s="117">
        <v>440</v>
      </c>
      <c r="C41" s="118" t="s">
        <v>54</v>
      </c>
      <c r="D41" s="119">
        <v>6506408.3799999999</v>
      </c>
      <c r="E41" s="119">
        <f t="shared" si="1"/>
        <v>7742625.9721999997</v>
      </c>
      <c r="F41" s="120"/>
      <c r="G41" s="121"/>
    </row>
    <row r="42" spans="2:7" x14ac:dyDescent="0.25">
      <c r="B42" s="117">
        <v>450</v>
      </c>
      <c r="C42" s="118" t="s">
        <v>55</v>
      </c>
      <c r="D42" s="119">
        <v>2465160.94</v>
      </c>
      <c r="E42" s="119">
        <f t="shared" si="1"/>
        <v>2933541.5185999996</v>
      </c>
      <c r="F42" s="120"/>
      <c r="G42" s="121"/>
    </row>
    <row r="43" spans="2:7" x14ac:dyDescent="0.25">
      <c r="B43" s="117">
        <v>460</v>
      </c>
      <c r="C43" s="118" t="s">
        <v>56</v>
      </c>
      <c r="D43" s="119">
        <v>1374024.13</v>
      </c>
      <c r="E43" s="119">
        <f t="shared" si="1"/>
        <v>1635088.7146999999</v>
      </c>
      <c r="F43" s="120"/>
      <c r="G43" s="121"/>
    </row>
    <row r="44" spans="2:7" x14ac:dyDescent="0.25">
      <c r="B44" s="117">
        <v>470</v>
      </c>
      <c r="C44" s="118" t="s">
        <v>57</v>
      </c>
      <c r="D44" s="119">
        <v>484949.69</v>
      </c>
      <c r="E44" s="119">
        <f t="shared" si="1"/>
        <v>577090.1311</v>
      </c>
      <c r="F44" s="120"/>
      <c r="G44" s="121"/>
    </row>
    <row r="45" spans="2:7" x14ac:dyDescent="0.25">
      <c r="B45" s="117">
        <v>480</v>
      </c>
      <c r="C45" s="118" t="s">
        <v>58</v>
      </c>
      <c r="D45" s="119">
        <v>848661.96</v>
      </c>
      <c r="E45" s="119">
        <f t="shared" si="1"/>
        <v>1009907.7323999999</v>
      </c>
      <c r="F45" s="120"/>
      <c r="G45" s="121"/>
    </row>
    <row r="46" spans="2:7" x14ac:dyDescent="0.25">
      <c r="B46" s="117">
        <v>490</v>
      </c>
      <c r="C46" s="118" t="s">
        <v>59</v>
      </c>
      <c r="D46" s="119"/>
      <c r="E46" s="119"/>
      <c r="F46" s="120"/>
      <c r="G46" s="122"/>
    </row>
    <row r="47" spans="2:7" x14ac:dyDescent="0.25">
      <c r="B47" s="114">
        <v>500</v>
      </c>
      <c r="C47" s="115" t="s">
        <v>60</v>
      </c>
      <c r="D47" s="112">
        <v>1335949.57</v>
      </c>
      <c r="E47" s="112">
        <f>D47*1.19</f>
        <v>1589779.9883000001</v>
      </c>
      <c r="F47" s="112"/>
      <c r="G47" s="113"/>
    </row>
    <row r="48" spans="2:7" x14ac:dyDescent="0.25">
      <c r="B48" s="114">
        <v>600</v>
      </c>
      <c r="C48" s="115" t="s">
        <v>61</v>
      </c>
      <c r="D48" s="108">
        <f>1540099/1.19</f>
        <v>1294200.8403361344</v>
      </c>
      <c r="E48" s="108">
        <f>D48*1.19</f>
        <v>1540099</v>
      </c>
      <c r="F48" s="108"/>
      <c r="G48" s="109"/>
    </row>
    <row r="49" spans="2:7" x14ac:dyDescent="0.25">
      <c r="B49" s="106" t="s">
        <v>62</v>
      </c>
      <c r="C49" s="107"/>
      <c r="D49" s="123">
        <f>D34+D35+D47+D48</f>
        <v>44378574.390336141</v>
      </c>
      <c r="E49" s="123">
        <f>D49*1.19</f>
        <v>52810503.524500005</v>
      </c>
      <c r="F49" s="123"/>
      <c r="G49" s="124"/>
    </row>
    <row r="52" spans="2:7" ht="18" x14ac:dyDescent="0.25">
      <c r="B52" s="96" t="s">
        <v>67</v>
      </c>
    </row>
    <row r="53" spans="2:7" x14ac:dyDescent="0.25">
      <c r="B53" s="100" t="s">
        <v>39</v>
      </c>
    </row>
    <row r="54" spans="2:7" x14ac:dyDescent="0.25">
      <c r="B54" s="100" t="s">
        <v>63</v>
      </c>
    </row>
    <row r="55" spans="2:7" ht="25.5" x14ac:dyDescent="0.25">
      <c r="B55" s="102" t="s">
        <v>40</v>
      </c>
      <c r="C55" s="103"/>
      <c r="D55" s="104" t="s">
        <v>41</v>
      </c>
      <c r="E55" s="104" t="s">
        <v>42</v>
      </c>
      <c r="F55" s="104"/>
      <c r="G55" s="105" t="s">
        <v>43</v>
      </c>
    </row>
    <row r="56" spans="2:7" x14ac:dyDescent="0.25">
      <c r="B56" s="106">
        <v>100</v>
      </c>
      <c r="C56" s="107" t="s">
        <v>44</v>
      </c>
      <c r="D56" s="108">
        <v>0</v>
      </c>
      <c r="E56" s="108">
        <f>D56*1.19</f>
        <v>0</v>
      </c>
      <c r="F56" s="108"/>
      <c r="G56" s="109" t="s">
        <v>45</v>
      </c>
    </row>
    <row r="57" spans="2:7" x14ac:dyDescent="0.25">
      <c r="B57" s="110">
        <v>200</v>
      </c>
      <c r="C57" s="111" t="s">
        <v>46</v>
      </c>
      <c r="D57" s="112">
        <v>0</v>
      </c>
      <c r="E57" s="112">
        <v>0</v>
      </c>
      <c r="F57" s="112"/>
      <c r="G57" s="113"/>
    </row>
    <row r="58" spans="2:7" x14ac:dyDescent="0.25">
      <c r="B58" s="114" t="s">
        <v>47</v>
      </c>
      <c r="C58" s="115" t="s">
        <v>48</v>
      </c>
      <c r="D58" s="112">
        <f>D59+D61+D62+D63+D64+D65+D66+D67+D68</f>
        <v>23856242.289999999</v>
      </c>
      <c r="E58" s="112">
        <f t="shared" ref="E58:E68" si="2">D58*1.19</f>
        <v>28388928.325099997</v>
      </c>
      <c r="F58" s="112"/>
      <c r="G58" s="116"/>
    </row>
    <row r="59" spans="2:7" x14ac:dyDescent="0.25">
      <c r="B59" s="117">
        <v>300</v>
      </c>
      <c r="C59" s="118" t="s">
        <v>49</v>
      </c>
      <c r="D59" s="119">
        <v>14313745.369999999</v>
      </c>
      <c r="E59" s="119">
        <f t="shared" si="2"/>
        <v>17033356.9903</v>
      </c>
      <c r="F59" s="120"/>
      <c r="G59" s="121"/>
    </row>
    <row r="60" spans="2:7" x14ac:dyDescent="0.25">
      <c r="B60" s="117">
        <v>400</v>
      </c>
      <c r="C60" s="118" t="s">
        <v>50</v>
      </c>
      <c r="D60" s="119">
        <f>+SUM(D61:D68)</f>
        <v>9542496.9199999981</v>
      </c>
      <c r="E60" s="119">
        <f t="shared" si="2"/>
        <v>11355571.334799998</v>
      </c>
      <c r="F60" s="120"/>
      <c r="G60" s="121"/>
    </row>
    <row r="61" spans="2:7" x14ac:dyDescent="0.25">
      <c r="B61" s="117">
        <v>410</v>
      </c>
      <c r="C61" s="118" t="s">
        <v>51</v>
      </c>
      <c r="D61" s="119">
        <v>1641309.47</v>
      </c>
      <c r="E61" s="119">
        <f t="shared" si="2"/>
        <v>1953158.2692999998</v>
      </c>
      <c r="F61" s="120"/>
      <c r="G61" s="121"/>
    </row>
    <row r="62" spans="2:7" x14ac:dyDescent="0.25">
      <c r="B62" s="117">
        <v>420</v>
      </c>
      <c r="C62" s="118" t="s">
        <v>52</v>
      </c>
      <c r="D62" s="119">
        <v>782484.75</v>
      </c>
      <c r="E62" s="119">
        <f t="shared" si="2"/>
        <v>931156.85249999992</v>
      </c>
      <c r="F62" s="120"/>
      <c r="G62" s="121"/>
    </row>
    <row r="63" spans="2:7" x14ac:dyDescent="0.25">
      <c r="B63" s="117">
        <v>430</v>
      </c>
      <c r="C63" s="118" t="s">
        <v>53</v>
      </c>
      <c r="D63" s="119">
        <v>1603139.48</v>
      </c>
      <c r="E63" s="119">
        <f t="shared" si="2"/>
        <v>1907735.9811999998</v>
      </c>
      <c r="F63" s="120"/>
      <c r="G63" s="121"/>
    </row>
    <row r="64" spans="2:7" x14ac:dyDescent="0.25">
      <c r="B64" s="117">
        <v>440</v>
      </c>
      <c r="C64" s="118" t="s">
        <v>54</v>
      </c>
      <c r="D64" s="119">
        <v>3072684.01</v>
      </c>
      <c r="E64" s="119">
        <f t="shared" si="2"/>
        <v>3656493.9718999998</v>
      </c>
      <c r="F64" s="120"/>
      <c r="G64" s="121"/>
    </row>
    <row r="65" spans="2:7" x14ac:dyDescent="0.25">
      <c r="B65" s="117">
        <v>450</v>
      </c>
      <c r="C65" s="118" t="s">
        <v>55</v>
      </c>
      <c r="D65" s="119">
        <v>1164184.6200000001</v>
      </c>
      <c r="E65" s="119">
        <f t="shared" si="2"/>
        <v>1385379.6978</v>
      </c>
      <c r="F65" s="120"/>
      <c r="G65" s="121"/>
    </row>
    <row r="66" spans="2:7" x14ac:dyDescent="0.25">
      <c r="B66" s="117">
        <v>460</v>
      </c>
      <c r="C66" s="118" t="s">
        <v>56</v>
      </c>
      <c r="D66" s="119">
        <v>648889.79</v>
      </c>
      <c r="E66" s="119">
        <f t="shared" si="2"/>
        <v>772178.85010000004</v>
      </c>
      <c r="F66" s="120"/>
      <c r="G66" s="121"/>
    </row>
    <row r="67" spans="2:7" x14ac:dyDescent="0.25">
      <c r="B67" s="117">
        <v>470</v>
      </c>
      <c r="C67" s="118" t="s">
        <v>57</v>
      </c>
      <c r="D67" s="119">
        <v>229019.93</v>
      </c>
      <c r="E67" s="119">
        <f t="shared" si="2"/>
        <v>272533.71669999999</v>
      </c>
      <c r="F67" s="120"/>
      <c r="G67" s="121"/>
    </row>
    <row r="68" spans="2:7" x14ac:dyDescent="0.25">
      <c r="B68" s="117">
        <v>480</v>
      </c>
      <c r="C68" s="118" t="s">
        <v>58</v>
      </c>
      <c r="D68" s="119">
        <v>400784.87</v>
      </c>
      <c r="E68" s="119">
        <f t="shared" si="2"/>
        <v>476933.99529999995</v>
      </c>
      <c r="F68" s="120"/>
      <c r="G68" s="121"/>
    </row>
    <row r="69" spans="2:7" x14ac:dyDescent="0.25">
      <c r="B69" s="117">
        <v>490</v>
      </c>
      <c r="C69" s="118" t="s">
        <v>59</v>
      </c>
      <c r="D69" s="119"/>
      <c r="E69" s="119"/>
      <c r="F69" s="120"/>
      <c r="G69" s="122"/>
    </row>
    <row r="70" spans="2:7" x14ac:dyDescent="0.25">
      <c r="B70" s="114">
        <v>500</v>
      </c>
      <c r="C70" s="115" t="s">
        <v>60</v>
      </c>
      <c r="D70" s="112">
        <v>736399.75</v>
      </c>
      <c r="E70" s="112">
        <f>D70*1.19</f>
        <v>876315.70250000001</v>
      </c>
      <c r="F70" s="112"/>
      <c r="G70" s="113"/>
    </row>
    <row r="71" spans="2:7" x14ac:dyDescent="0.25">
      <c r="B71" s="114">
        <v>600</v>
      </c>
      <c r="C71" s="115" t="s">
        <v>61</v>
      </c>
      <c r="D71" s="108">
        <f>880057/1.19</f>
        <v>739543.69747899158</v>
      </c>
      <c r="E71" s="108">
        <f>D71*1.19</f>
        <v>880057</v>
      </c>
      <c r="F71" s="108"/>
      <c r="G71" s="109"/>
    </row>
    <row r="72" spans="2:7" x14ac:dyDescent="0.25">
      <c r="B72" s="106" t="s">
        <v>62</v>
      </c>
      <c r="C72" s="107"/>
      <c r="D72" s="123">
        <f>D57+D58+D70+D71</f>
        <v>25332185.73747899</v>
      </c>
      <c r="E72" s="123">
        <f>D72*1.19</f>
        <v>30145301.027599998</v>
      </c>
      <c r="F72" s="123"/>
      <c r="G72" s="124"/>
    </row>
  </sheetData>
  <sheetProtection algorithmName="SHA-512" hashValue="dloM481kDGf/pRaSue8TsyUShYmBKuDmxauy4yzGc0rRfLtNgeczxfhKWpUk9IEoD818yYMGG1d8Q/I/eKcSWw==" saltValue="tgPG+X31M5PuY929y7AGaA==" spinCount="100000" sheet="1" objects="1" scenarios="1"/>
  <pageMargins left="0.7" right="0.7" top="0.78740157499999996" bottom="0.78740157499999996" header="0.3" footer="0.3"/>
  <pageSetup paperSize="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F673F-4CF3-499B-93E1-C9F2D769D187}">
  <dimension ref="B1:H99"/>
  <sheetViews>
    <sheetView zoomScale="70" zoomScaleNormal="70" workbookViewId="0">
      <selection activeCell="K8" sqref="K8"/>
    </sheetView>
  </sheetViews>
  <sheetFormatPr baseColWidth="10" defaultRowHeight="15" x14ac:dyDescent="0.25"/>
  <cols>
    <col min="1" max="1" width="4.42578125" customWidth="1"/>
    <col min="3" max="3" width="93.42578125" customWidth="1"/>
    <col min="4" max="4" width="22.85546875" customWidth="1"/>
    <col min="5" max="5" width="16.140625" customWidth="1"/>
    <col min="6" max="6" width="19.85546875" customWidth="1"/>
    <col min="7" max="7" width="14.5703125" bestFit="1" customWidth="1"/>
  </cols>
  <sheetData>
    <row r="1" spans="2:8" ht="23.25" x14ac:dyDescent="0.25">
      <c r="B1" s="1"/>
      <c r="C1" s="2"/>
      <c r="D1" s="2"/>
      <c r="E1" s="2"/>
      <c r="F1" s="2"/>
      <c r="G1" s="2"/>
      <c r="H1" s="2"/>
    </row>
    <row r="2" spans="2:8" ht="23.25" x14ac:dyDescent="0.25">
      <c r="B2" s="1"/>
      <c r="C2" s="2"/>
      <c r="D2" s="2"/>
      <c r="E2" s="2"/>
      <c r="F2" s="2"/>
      <c r="G2" s="2"/>
      <c r="H2" s="2"/>
    </row>
    <row r="3" spans="2:8" ht="57" customHeight="1" x14ac:dyDescent="0.25">
      <c r="B3" s="180" t="s">
        <v>140</v>
      </c>
      <c r="C3" s="180"/>
      <c r="D3" s="180"/>
      <c r="E3" s="180"/>
      <c r="F3" s="2"/>
      <c r="G3" s="2"/>
      <c r="H3" s="2"/>
    </row>
    <row r="4" spans="2:8" ht="15.75" x14ac:dyDescent="0.25">
      <c r="B4" s="3"/>
      <c r="C4" s="4"/>
      <c r="D4" s="4"/>
      <c r="E4" s="4"/>
      <c r="F4" s="4"/>
      <c r="G4" s="4"/>
      <c r="H4" s="4"/>
    </row>
    <row r="5" spans="2:8" ht="15.75" x14ac:dyDescent="0.25">
      <c r="B5" s="3"/>
      <c r="C5" s="4"/>
      <c r="D5" s="4"/>
      <c r="E5" s="4"/>
      <c r="F5" s="4"/>
      <c r="G5" s="4"/>
      <c r="H5" s="4"/>
    </row>
    <row r="6" spans="2:8" ht="15.75" x14ac:dyDescent="0.25">
      <c r="B6" s="3"/>
      <c r="C6" s="4"/>
      <c r="D6" s="4"/>
      <c r="E6" s="4"/>
      <c r="F6" s="4"/>
      <c r="G6" s="4"/>
      <c r="H6" s="4"/>
    </row>
    <row r="7" spans="2:8" ht="18" customHeight="1" x14ac:dyDescent="0.25">
      <c r="B7" s="5"/>
      <c r="C7" s="194"/>
      <c r="D7" s="195"/>
      <c r="E7" s="195"/>
      <c r="F7" s="195"/>
      <c r="G7" s="195"/>
      <c r="H7" s="196"/>
    </row>
    <row r="8" spans="2:8" ht="18" customHeight="1" x14ac:dyDescent="0.25">
      <c r="B8" s="5"/>
      <c r="C8" s="197"/>
      <c r="D8" s="198"/>
      <c r="E8" s="198"/>
      <c r="F8" s="198"/>
      <c r="G8" s="198"/>
      <c r="H8" s="199"/>
    </row>
    <row r="9" spans="2:8" ht="18" customHeight="1" x14ac:dyDescent="0.25">
      <c r="B9" s="5"/>
      <c r="C9" s="200"/>
      <c r="D9" s="201"/>
      <c r="E9" s="201"/>
      <c r="F9" s="201"/>
      <c r="G9" s="201"/>
      <c r="H9" s="202"/>
    </row>
    <row r="10" spans="2:8" ht="18" x14ac:dyDescent="0.25">
      <c r="B10" s="5"/>
      <c r="C10" s="6" t="s">
        <v>0</v>
      </c>
      <c r="D10" s="4"/>
      <c r="E10" s="4"/>
      <c r="F10" s="4"/>
      <c r="G10" s="4"/>
      <c r="H10" s="4"/>
    </row>
    <row r="11" spans="2:8" ht="18" x14ac:dyDescent="0.25">
      <c r="B11" s="5"/>
      <c r="C11" s="6"/>
      <c r="D11" s="4"/>
      <c r="E11" s="4"/>
      <c r="F11" s="4"/>
      <c r="G11" s="4"/>
      <c r="H11" s="4"/>
    </row>
    <row r="12" spans="2:8" ht="20.25" x14ac:dyDescent="0.25">
      <c r="B12" s="5"/>
      <c r="C12" s="7"/>
      <c r="D12" s="4"/>
      <c r="E12" s="4"/>
      <c r="F12" s="4"/>
      <c r="G12" s="4"/>
      <c r="H12" s="4"/>
    </row>
    <row r="13" spans="2:8" ht="15.75" customHeight="1" x14ac:dyDescent="0.25">
      <c r="B13" s="8" t="s">
        <v>142</v>
      </c>
      <c r="C13" s="8"/>
      <c r="D13" s="8"/>
      <c r="E13" s="8"/>
      <c r="F13" s="8"/>
      <c r="G13" s="8"/>
      <c r="H13" s="9"/>
    </row>
    <row r="14" spans="2:8" ht="15.75" customHeight="1" x14ac:dyDescent="0.25">
      <c r="B14" s="8"/>
      <c r="C14" s="8"/>
      <c r="D14" s="8"/>
      <c r="E14" s="8"/>
      <c r="F14" s="8"/>
      <c r="G14" s="8"/>
      <c r="H14" s="9"/>
    </row>
    <row r="15" spans="2:8" ht="18" x14ac:dyDescent="0.25">
      <c r="B15" s="5"/>
      <c r="C15" s="6"/>
      <c r="D15" s="4"/>
      <c r="E15" s="4"/>
      <c r="F15" s="4"/>
      <c r="G15" s="4"/>
      <c r="H15" s="4"/>
    </row>
    <row r="16" spans="2:8" ht="354.75" customHeight="1" x14ac:dyDescent="0.25">
      <c r="B16" s="203" t="s">
        <v>147</v>
      </c>
      <c r="C16" s="204"/>
      <c r="D16" s="204"/>
      <c r="E16" s="204"/>
      <c r="F16" s="204"/>
      <c r="G16" s="204"/>
      <c r="H16" s="204"/>
    </row>
    <row r="17" spans="2:8" ht="20.25" x14ac:dyDescent="0.25">
      <c r="B17" s="5"/>
      <c r="C17" s="7"/>
      <c r="D17" s="4"/>
      <c r="E17" s="4"/>
      <c r="F17" s="4"/>
      <c r="G17" s="4"/>
      <c r="H17" s="4"/>
    </row>
    <row r="18" spans="2:8" ht="18" x14ac:dyDescent="0.25">
      <c r="B18" s="10" t="s">
        <v>86</v>
      </c>
      <c r="C18" s="4"/>
      <c r="D18" s="11"/>
      <c r="E18" s="4"/>
      <c r="F18" s="4"/>
      <c r="G18" s="4"/>
      <c r="H18" s="4"/>
    </row>
    <row r="19" spans="2:8" ht="15.75" x14ac:dyDescent="0.25">
      <c r="B19" s="4"/>
      <c r="C19" s="4"/>
      <c r="D19" s="4"/>
      <c r="E19" s="4"/>
      <c r="F19" s="4"/>
      <c r="G19" s="4"/>
      <c r="H19" s="4"/>
    </row>
    <row r="20" spans="2:8" ht="15.75" x14ac:dyDescent="0.25">
      <c r="B20" s="12"/>
      <c r="C20" s="11"/>
      <c r="D20" s="4" t="s">
        <v>1</v>
      </c>
      <c r="E20" s="11"/>
      <c r="F20" s="11"/>
      <c r="G20" s="11"/>
      <c r="H20" s="11"/>
    </row>
    <row r="21" spans="2:8" ht="15.75" x14ac:dyDescent="0.25">
      <c r="B21" s="4"/>
      <c r="C21" s="4"/>
      <c r="D21" s="11" t="s">
        <v>2</v>
      </c>
      <c r="E21" s="4"/>
      <c r="F21" s="4"/>
      <c r="G21" s="4"/>
      <c r="H21" s="4"/>
    </row>
    <row r="22" spans="2:8" ht="15.75" x14ac:dyDescent="0.25">
      <c r="B22" s="4"/>
      <c r="C22" s="4"/>
      <c r="D22" s="11"/>
      <c r="E22" s="4"/>
      <c r="F22" s="4"/>
      <c r="G22" s="4"/>
      <c r="H22" s="4"/>
    </row>
    <row r="23" spans="2:8" ht="15.75" x14ac:dyDescent="0.25">
      <c r="B23" s="12"/>
      <c r="C23" s="11"/>
      <c r="D23" s="13" t="s">
        <v>3</v>
      </c>
      <c r="E23" s="13"/>
      <c r="F23" s="130" t="s">
        <v>83</v>
      </c>
      <c r="G23" s="11"/>
      <c r="H23" s="11"/>
    </row>
    <row r="24" spans="2:8" ht="15.75" x14ac:dyDescent="0.25">
      <c r="B24" s="4"/>
      <c r="C24" s="4"/>
      <c r="D24" s="13"/>
      <c r="E24" s="13"/>
      <c r="F24" s="4"/>
      <c r="G24" s="4"/>
      <c r="H24" s="4"/>
    </row>
    <row r="25" spans="2:8" ht="15.75" x14ac:dyDescent="0.25">
      <c r="B25" s="12"/>
      <c r="C25" s="11"/>
      <c r="D25" s="13" t="s">
        <v>4</v>
      </c>
      <c r="E25" s="13"/>
      <c r="F25" s="131" t="s">
        <v>139</v>
      </c>
      <c r="G25" s="11"/>
      <c r="H25" s="11"/>
    </row>
    <row r="26" spans="2:8" ht="18" x14ac:dyDescent="0.25">
      <c r="B26" s="5"/>
      <c r="C26" s="4"/>
      <c r="D26" s="13"/>
      <c r="E26" s="13"/>
      <c r="F26" s="4"/>
      <c r="G26" s="205"/>
      <c r="H26" s="205"/>
    </row>
    <row r="27" spans="2:8" ht="18" x14ac:dyDescent="0.25">
      <c r="B27" s="10" t="s">
        <v>5</v>
      </c>
      <c r="C27" s="4"/>
      <c r="D27" s="4"/>
      <c r="E27" s="4"/>
      <c r="F27" s="11"/>
      <c r="G27" s="11"/>
      <c r="H27" s="14" t="s">
        <v>6</v>
      </c>
    </row>
    <row r="28" spans="2:8" ht="15.75" x14ac:dyDescent="0.25">
      <c r="B28" s="4" t="s">
        <v>66</v>
      </c>
      <c r="C28" s="14"/>
      <c r="D28" s="15"/>
      <c r="E28" s="16"/>
      <c r="F28" s="17"/>
      <c r="G28" s="15"/>
      <c r="H28" s="4"/>
    </row>
    <row r="29" spans="2:8" ht="15.75" thickBot="1" x14ac:dyDescent="0.3">
      <c r="B29" s="11"/>
      <c r="C29" s="14" t="s">
        <v>8</v>
      </c>
      <c r="D29" s="18">
        <f>'Anrech. Kosten'!D14</f>
        <v>33349893.529999997</v>
      </c>
      <c r="E29" s="19" t="s">
        <v>7</v>
      </c>
      <c r="F29" s="20">
        <v>1</v>
      </c>
      <c r="G29" s="18">
        <f>D29*F29</f>
        <v>33349893.529999997</v>
      </c>
      <c r="H29" s="19" t="s">
        <v>7</v>
      </c>
    </row>
    <row r="30" spans="2:8" ht="16.5" thickBot="1" x14ac:dyDescent="0.3">
      <c r="B30" s="11"/>
      <c r="C30" s="14"/>
      <c r="D30" s="21"/>
      <c r="E30" s="22"/>
      <c r="F30" s="23" t="s">
        <v>9</v>
      </c>
      <c r="G30" s="24">
        <f>SUM(G29:G29)</f>
        <v>33349893.529999997</v>
      </c>
      <c r="H30" s="25" t="s">
        <v>7</v>
      </c>
    </row>
    <row r="31" spans="2:8" ht="15.75" x14ac:dyDescent="0.25">
      <c r="B31" s="4"/>
      <c r="C31" s="26"/>
      <c r="D31" s="26"/>
      <c r="E31" s="27"/>
      <c r="F31" s="26"/>
      <c r="G31" s="26"/>
      <c r="H31" s="26"/>
    </row>
    <row r="32" spans="2:8" ht="16.5" thickBot="1" x14ac:dyDescent="0.3">
      <c r="B32" s="28"/>
      <c r="C32" s="11"/>
      <c r="D32" s="11"/>
      <c r="E32" s="14" t="s">
        <v>91</v>
      </c>
      <c r="F32" s="29">
        <v>1</v>
      </c>
      <c r="G32" s="179">
        <v>2580391.5499999998</v>
      </c>
      <c r="H32" s="30" t="s">
        <v>7</v>
      </c>
    </row>
    <row r="33" spans="2:8" ht="16.5" thickBot="1" x14ac:dyDescent="0.3">
      <c r="B33" s="28"/>
      <c r="C33" s="11"/>
      <c r="D33" s="11"/>
      <c r="E33" s="31" t="s">
        <v>92</v>
      </c>
      <c r="F33" s="31"/>
      <c r="G33" s="32">
        <f>SUM(G32:G32)</f>
        <v>2580391.5499999998</v>
      </c>
      <c r="H33" s="25" t="s">
        <v>7</v>
      </c>
    </row>
    <row r="34" spans="2:8" ht="16.5" thickBot="1" x14ac:dyDescent="0.3">
      <c r="B34" s="4"/>
      <c r="C34" s="31"/>
      <c r="D34" s="31"/>
      <c r="E34" s="31"/>
      <c r="F34" s="31"/>
      <c r="G34" s="23"/>
      <c r="H34" s="33"/>
    </row>
    <row r="35" spans="2:8" ht="32.450000000000003" customHeight="1" x14ac:dyDescent="0.25">
      <c r="B35" s="206" t="s">
        <v>10</v>
      </c>
      <c r="C35" s="208" t="s">
        <v>75</v>
      </c>
      <c r="D35" s="208" t="s">
        <v>71</v>
      </c>
      <c r="E35" s="211" t="s">
        <v>11</v>
      </c>
      <c r="F35" s="211"/>
      <c r="G35" s="212" t="s">
        <v>12</v>
      </c>
      <c r="H35" s="213"/>
    </row>
    <row r="36" spans="2:8" ht="31.5" x14ac:dyDescent="0.25">
      <c r="B36" s="207"/>
      <c r="C36" s="209"/>
      <c r="D36" s="210"/>
      <c r="E36" s="34" t="s">
        <v>13</v>
      </c>
      <c r="F36" s="34" t="s">
        <v>14</v>
      </c>
      <c r="G36" s="214"/>
      <c r="H36" s="215"/>
    </row>
    <row r="37" spans="2:8" ht="15.75" x14ac:dyDescent="0.25">
      <c r="B37" s="150" t="s">
        <v>82</v>
      </c>
      <c r="C37" s="151" t="s">
        <v>70</v>
      </c>
      <c r="D37" s="152"/>
      <c r="E37" s="153"/>
      <c r="F37" s="154"/>
      <c r="G37" s="155"/>
      <c r="H37" s="156"/>
    </row>
    <row r="38" spans="2:8" ht="15.75" x14ac:dyDescent="0.25">
      <c r="B38" s="35" t="s">
        <v>15</v>
      </c>
      <c r="C38" s="36"/>
      <c r="D38" s="37"/>
      <c r="E38" s="38"/>
      <c r="F38" s="39"/>
      <c r="G38" s="40"/>
      <c r="H38" s="41"/>
    </row>
    <row r="39" spans="2:8" x14ac:dyDescent="0.25">
      <c r="B39" s="42" t="s">
        <v>16</v>
      </c>
      <c r="C39" s="43" t="s">
        <v>17</v>
      </c>
      <c r="D39" s="44">
        <v>2</v>
      </c>
      <c r="E39" s="44" t="str">
        <f>$F$23</f>
        <v>II</v>
      </c>
      <c r="F39" s="45" t="str">
        <f>$F$25</f>
        <v>Basissatz</v>
      </c>
      <c r="G39" s="46">
        <f>$G$33*(D39/100)</f>
        <v>51607.830999999998</v>
      </c>
      <c r="H39" s="47" t="s">
        <v>7</v>
      </c>
    </row>
    <row r="40" spans="2:8" x14ac:dyDescent="0.25">
      <c r="B40" s="48" t="s">
        <v>18</v>
      </c>
      <c r="C40" s="49" t="s">
        <v>19</v>
      </c>
      <c r="D40" s="44">
        <v>9</v>
      </c>
      <c r="E40" s="44" t="str">
        <f t="shared" ref="E40:E43" si="0">$F$23</f>
        <v>II</v>
      </c>
      <c r="F40" s="50" t="str">
        <f t="shared" ref="F40:F43" si="1">$F$25</f>
        <v>Basissatz</v>
      </c>
      <c r="G40" s="46">
        <f t="shared" ref="G40:G43" si="2">$G$33*(D40/100)</f>
        <v>232235.23949999997</v>
      </c>
      <c r="H40" s="47" t="s">
        <v>7</v>
      </c>
    </row>
    <row r="41" spans="2:8" ht="15.75" x14ac:dyDescent="0.25">
      <c r="B41" s="35" t="s">
        <v>24</v>
      </c>
      <c r="C41" s="36"/>
      <c r="D41" s="37"/>
      <c r="E41" s="38"/>
      <c r="F41" s="52"/>
      <c r="G41" s="40"/>
      <c r="H41" s="41"/>
    </row>
    <row r="42" spans="2:8" x14ac:dyDescent="0.25">
      <c r="B42" s="48" t="s">
        <v>20</v>
      </c>
      <c r="C42" s="49" t="s">
        <v>21</v>
      </c>
      <c r="D42" s="44">
        <v>17</v>
      </c>
      <c r="E42" s="44" t="str">
        <f t="shared" si="0"/>
        <v>II</v>
      </c>
      <c r="F42" s="50" t="str">
        <f t="shared" si="1"/>
        <v>Basissatz</v>
      </c>
      <c r="G42" s="46">
        <f t="shared" si="2"/>
        <v>438666.56349999999</v>
      </c>
      <c r="H42" s="47" t="s">
        <v>7</v>
      </c>
    </row>
    <row r="43" spans="2:8" ht="15.75" thickBot="1" x14ac:dyDescent="0.3">
      <c r="B43" s="48" t="s">
        <v>22</v>
      </c>
      <c r="C43" s="49" t="s">
        <v>23</v>
      </c>
      <c r="D43" s="44">
        <v>2</v>
      </c>
      <c r="E43" s="44" t="str">
        <f t="shared" si="0"/>
        <v>II</v>
      </c>
      <c r="F43" s="51" t="str">
        <f t="shared" si="1"/>
        <v>Basissatz</v>
      </c>
      <c r="G43" s="46">
        <f t="shared" si="2"/>
        <v>51607.830999999998</v>
      </c>
      <c r="H43" s="47" t="s">
        <v>7</v>
      </c>
    </row>
    <row r="44" spans="2:8" ht="16.5" thickBot="1" x14ac:dyDescent="0.3">
      <c r="B44" s="147" t="s">
        <v>25</v>
      </c>
      <c r="C44" s="157"/>
      <c r="D44" s="158">
        <f>SUM(D39:D43)</f>
        <v>30</v>
      </c>
      <c r="E44" s="159"/>
      <c r="F44" s="160"/>
      <c r="G44" s="161">
        <f>SUM(G39:G43)</f>
        <v>774117.46499999997</v>
      </c>
      <c r="H44" s="146" t="s">
        <v>7</v>
      </c>
    </row>
    <row r="45" spans="2:8" ht="16.5" thickBot="1" x14ac:dyDescent="0.3">
      <c r="B45" s="150" t="s">
        <v>83</v>
      </c>
      <c r="C45" s="151" t="s">
        <v>84</v>
      </c>
      <c r="D45" s="152"/>
      <c r="E45" s="153"/>
      <c r="F45" s="154"/>
      <c r="G45" s="155"/>
      <c r="H45" s="156"/>
    </row>
    <row r="46" spans="2:8" ht="15.75" x14ac:dyDescent="0.25">
      <c r="B46" s="56" t="s">
        <v>15</v>
      </c>
      <c r="C46" s="57"/>
      <c r="D46" s="58"/>
      <c r="E46" s="59"/>
      <c r="F46" s="60"/>
      <c r="G46" s="61"/>
      <c r="H46" s="62"/>
    </row>
    <row r="47" spans="2:8" ht="45" x14ac:dyDescent="0.25">
      <c r="B47" s="175">
        <v>1</v>
      </c>
      <c r="C47" s="65" t="s">
        <v>95</v>
      </c>
      <c r="D47" s="135" t="s">
        <v>26</v>
      </c>
      <c r="E47" s="135" t="s">
        <v>27</v>
      </c>
      <c r="F47" s="190" t="s">
        <v>76</v>
      </c>
      <c r="G47" s="136">
        <v>0</v>
      </c>
      <c r="H47" s="137" t="s">
        <v>7</v>
      </c>
    </row>
    <row r="48" spans="2:8" ht="30" x14ac:dyDescent="0.25">
      <c r="B48" s="175">
        <v>1</v>
      </c>
      <c r="C48" s="132" t="s">
        <v>96</v>
      </c>
      <c r="D48" s="135" t="s">
        <v>26</v>
      </c>
      <c r="E48" s="135" t="s">
        <v>27</v>
      </c>
      <c r="F48" s="191"/>
      <c r="G48" s="136">
        <v>0</v>
      </c>
      <c r="H48" s="137" t="s">
        <v>7</v>
      </c>
    </row>
    <row r="49" spans="2:8" ht="30" x14ac:dyDescent="0.25">
      <c r="B49" s="175">
        <v>1</v>
      </c>
      <c r="C49" s="132" t="s">
        <v>97</v>
      </c>
      <c r="D49" s="135" t="s">
        <v>26</v>
      </c>
      <c r="E49" s="135" t="s">
        <v>27</v>
      </c>
      <c r="F49" s="191"/>
      <c r="G49" s="136">
        <v>0</v>
      </c>
      <c r="H49" s="137" t="s">
        <v>7</v>
      </c>
    </row>
    <row r="50" spans="2:8" ht="29.25" customHeight="1" x14ac:dyDescent="0.25">
      <c r="B50" s="175">
        <v>1</v>
      </c>
      <c r="C50" s="132" t="s">
        <v>98</v>
      </c>
      <c r="D50" s="135" t="s">
        <v>26</v>
      </c>
      <c r="E50" s="135" t="s">
        <v>27</v>
      </c>
      <c r="F50" s="191"/>
      <c r="G50" s="136">
        <v>0</v>
      </c>
      <c r="H50" s="137" t="s">
        <v>7</v>
      </c>
    </row>
    <row r="51" spans="2:8" ht="28.5" customHeight="1" x14ac:dyDescent="0.25">
      <c r="B51" s="175">
        <v>1</v>
      </c>
      <c r="C51" s="132" t="s">
        <v>99</v>
      </c>
      <c r="D51" s="135" t="s">
        <v>26</v>
      </c>
      <c r="E51" s="135" t="s">
        <v>27</v>
      </c>
      <c r="F51" s="191"/>
      <c r="G51" s="136">
        <v>0</v>
      </c>
      <c r="H51" s="137" t="s">
        <v>7</v>
      </c>
    </row>
    <row r="52" spans="2:8" ht="30.75" customHeight="1" x14ac:dyDescent="0.25">
      <c r="B52" s="175">
        <v>1</v>
      </c>
      <c r="C52" s="132" t="s">
        <v>100</v>
      </c>
      <c r="D52" s="135" t="s">
        <v>26</v>
      </c>
      <c r="E52" s="135" t="s">
        <v>27</v>
      </c>
      <c r="F52" s="191"/>
      <c r="G52" s="136">
        <v>0</v>
      </c>
      <c r="H52" s="137" t="s">
        <v>7</v>
      </c>
    </row>
    <row r="53" spans="2:8" ht="45" x14ac:dyDescent="0.25">
      <c r="B53" s="175">
        <v>1</v>
      </c>
      <c r="C53" s="133" t="s">
        <v>101</v>
      </c>
      <c r="D53" s="135" t="s">
        <v>26</v>
      </c>
      <c r="E53" s="135" t="s">
        <v>27</v>
      </c>
      <c r="F53" s="191"/>
      <c r="G53" s="136">
        <v>0</v>
      </c>
      <c r="H53" s="137" t="s">
        <v>7</v>
      </c>
    </row>
    <row r="54" spans="2:8" ht="30" x14ac:dyDescent="0.25">
      <c r="B54" s="175">
        <v>1</v>
      </c>
      <c r="C54" s="133" t="s">
        <v>103</v>
      </c>
      <c r="D54" s="135" t="s">
        <v>26</v>
      </c>
      <c r="E54" s="135" t="s">
        <v>27</v>
      </c>
      <c r="F54" s="191"/>
      <c r="G54" s="136">
        <v>0</v>
      </c>
      <c r="H54" s="137" t="s">
        <v>7</v>
      </c>
    </row>
    <row r="55" spans="2:8" ht="45" x14ac:dyDescent="0.25">
      <c r="B55" s="175">
        <v>1</v>
      </c>
      <c r="C55" s="133" t="s">
        <v>104</v>
      </c>
      <c r="D55" s="135" t="s">
        <v>26</v>
      </c>
      <c r="E55" s="135" t="s">
        <v>27</v>
      </c>
      <c r="F55" s="191"/>
      <c r="G55" s="136">
        <v>0</v>
      </c>
      <c r="H55" s="137" t="s">
        <v>7</v>
      </c>
    </row>
    <row r="56" spans="2:8" ht="45" x14ac:dyDescent="0.25">
      <c r="B56" s="175">
        <v>1</v>
      </c>
      <c r="C56" s="133" t="s">
        <v>102</v>
      </c>
      <c r="D56" s="135" t="s">
        <v>26</v>
      </c>
      <c r="E56" s="135" t="s">
        <v>27</v>
      </c>
      <c r="F56" s="191"/>
      <c r="G56" s="136">
        <v>0</v>
      </c>
      <c r="H56" s="137" t="s">
        <v>7</v>
      </c>
    </row>
    <row r="57" spans="2:8" ht="30" x14ac:dyDescent="0.25">
      <c r="B57" s="175">
        <v>2</v>
      </c>
      <c r="C57" s="133" t="s">
        <v>105</v>
      </c>
      <c r="D57" s="135" t="s">
        <v>26</v>
      </c>
      <c r="E57" s="135" t="s">
        <v>27</v>
      </c>
      <c r="F57" s="191"/>
      <c r="G57" s="136">
        <v>0</v>
      </c>
      <c r="H57" s="137" t="s">
        <v>7</v>
      </c>
    </row>
    <row r="58" spans="2:8" ht="30" x14ac:dyDescent="0.25">
      <c r="B58" s="175">
        <v>2</v>
      </c>
      <c r="C58" s="133" t="s">
        <v>106</v>
      </c>
      <c r="D58" s="135" t="s">
        <v>26</v>
      </c>
      <c r="E58" s="135" t="s">
        <v>27</v>
      </c>
      <c r="F58" s="191"/>
      <c r="G58" s="136">
        <v>0</v>
      </c>
      <c r="H58" s="137" t="s">
        <v>7</v>
      </c>
    </row>
    <row r="59" spans="2:8" ht="30" x14ac:dyDescent="0.25">
      <c r="B59" s="175">
        <v>2</v>
      </c>
      <c r="C59" s="133" t="s">
        <v>107</v>
      </c>
      <c r="D59" s="135" t="s">
        <v>26</v>
      </c>
      <c r="E59" s="135" t="s">
        <v>27</v>
      </c>
      <c r="F59" s="191"/>
      <c r="G59" s="136">
        <v>0</v>
      </c>
      <c r="H59" s="137" t="s">
        <v>7</v>
      </c>
    </row>
    <row r="60" spans="2:8" ht="30" x14ac:dyDescent="0.25">
      <c r="B60" s="175">
        <v>2</v>
      </c>
      <c r="C60" s="133" t="s">
        <v>108</v>
      </c>
      <c r="D60" s="135" t="s">
        <v>26</v>
      </c>
      <c r="E60" s="135" t="s">
        <v>27</v>
      </c>
      <c r="F60" s="191"/>
      <c r="G60" s="136">
        <v>0</v>
      </c>
      <c r="H60" s="137" t="s">
        <v>7</v>
      </c>
    </row>
    <row r="61" spans="2:8" ht="30" x14ac:dyDescent="0.25">
      <c r="B61" s="175">
        <v>2</v>
      </c>
      <c r="C61" s="133" t="s">
        <v>109</v>
      </c>
      <c r="D61" s="135" t="s">
        <v>26</v>
      </c>
      <c r="E61" s="135" t="s">
        <v>27</v>
      </c>
      <c r="F61" s="191"/>
      <c r="G61" s="136">
        <v>0</v>
      </c>
      <c r="H61" s="137" t="s">
        <v>7</v>
      </c>
    </row>
    <row r="62" spans="2:8" ht="30" x14ac:dyDescent="0.25">
      <c r="B62" s="175">
        <v>2</v>
      </c>
      <c r="C62" s="133" t="s">
        <v>110</v>
      </c>
      <c r="D62" s="135" t="s">
        <v>26</v>
      </c>
      <c r="E62" s="135" t="s">
        <v>27</v>
      </c>
      <c r="F62" s="191"/>
      <c r="G62" s="136">
        <v>0</v>
      </c>
      <c r="H62" s="137" t="s">
        <v>7</v>
      </c>
    </row>
    <row r="63" spans="2:8" ht="30" x14ac:dyDescent="0.25">
      <c r="B63" s="175">
        <v>2</v>
      </c>
      <c r="C63" s="133" t="s">
        <v>111</v>
      </c>
      <c r="D63" s="135" t="s">
        <v>26</v>
      </c>
      <c r="E63" s="135" t="s">
        <v>27</v>
      </c>
      <c r="F63" s="191"/>
      <c r="G63" s="136">
        <v>0</v>
      </c>
      <c r="H63" s="137" t="s">
        <v>7</v>
      </c>
    </row>
    <row r="64" spans="2:8" ht="30" x14ac:dyDescent="0.25">
      <c r="B64" s="175">
        <v>2</v>
      </c>
      <c r="C64" s="133" t="s">
        <v>112</v>
      </c>
      <c r="D64" s="135" t="s">
        <v>26</v>
      </c>
      <c r="E64" s="135" t="s">
        <v>27</v>
      </c>
      <c r="F64" s="191"/>
      <c r="G64" s="136">
        <v>0</v>
      </c>
      <c r="H64" s="137" t="s">
        <v>7</v>
      </c>
    </row>
    <row r="65" spans="2:8" ht="30" x14ac:dyDescent="0.25">
      <c r="B65" s="175">
        <v>2</v>
      </c>
      <c r="C65" s="133" t="s">
        <v>113</v>
      </c>
      <c r="D65" s="135" t="s">
        <v>26</v>
      </c>
      <c r="E65" s="135" t="s">
        <v>27</v>
      </c>
      <c r="F65" s="191"/>
      <c r="G65" s="136">
        <v>0</v>
      </c>
      <c r="H65" s="137" t="s">
        <v>7</v>
      </c>
    </row>
    <row r="66" spans="2:8" ht="30" x14ac:dyDescent="0.25">
      <c r="B66" s="175">
        <v>2</v>
      </c>
      <c r="C66" s="133" t="s">
        <v>114</v>
      </c>
      <c r="D66" s="135" t="s">
        <v>26</v>
      </c>
      <c r="E66" s="135" t="s">
        <v>27</v>
      </c>
      <c r="F66" s="191"/>
      <c r="G66" s="136">
        <v>0</v>
      </c>
      <c r="H66" s="137" t="s">
        <v>7</v>
      </c>
    </row>
    <row r="67" spans="2:8" ht="45" x14ac:dyDescent="0.25">
      <c r="B67" s="175">
        <v>2</v>
      </c>
      <c r="C67" s="133" t="s">
        <v>115</v>
      </c>
      <c r="D67" s="135" t="s">
        <v>26</v>
      </c>
      <c r="E67" s="135" t="s">
        <v>27</v>
      </c>
      <c r="F67" s="191"/>
      <c r="G67" s="136">
        <v>0</v>
      </c>
      <c r="H67" s="137" t="s">
        <v>7</v>
      </c>
    </row>
    <row r="68" spans="2:8" ht="45" x14ac:dyDescent="0.25">
      <c r="B68" s="175">
        <v>2</v>
      </c>
      <c r="C68" s="133" t="s">
        <v>116</v>
      </c>
      <c r="D68" s="135" t="s">
        <v>26</v>
      </c>
      <c r="E68" s="135" t="s">
        <v>27</v>
      </c>
      <c r="F68" s="192"/>
      <c r="G68" s="136">
        <v>0</v>
      </c>
      <c r="H68" s="137" t="s">
        <v>7</v>
      </c>
    </row>
    <row r="69" spans="2:8" ht="15.75" x14ac:dyDescent="0.25">
      <c r="B69" s="35" t="s">
        <v>24</v>
      </c>
      <c r="C69" s="36"/>
      <c r="D69" s="37"/>
      <c r="E69" s="38"/>
      <c r="F69" s="66"/>
      <c r="G69" s="40"/>
      <c r="H69" s="41"/>
    </row>
    <row r="70" spans="2:8" ht="30" customHeight="1" x14ac:dyDescent="0.25">
      <c r="B70" s="175">
        <v>3</v>
      </c>
      <c r="C70" s="63" t="s">
        <v>117</v>
      </c>
      <c r="D70" s="135" t="s">
        <v>26</v>
      </c>
      <c r="E70" s="135" t="s">
        <v>27</v>
      </c>
      <c r="F70" s="190" t="s">
        <v>76</v>
      </c>
      <c r="G70" s="136">
        <v>0</v>
      </c>
      <c r="H70" s="137" t="s">
        <v>7</v>
      </c>
    </row>
    <row r="71" spans="2:8" ht="30" x14ac:dyDescent="0.25">
      <c r="B71" s="175">
        <v>3</v>
      </c>
      <c r="C71" s="64" t="s">
        <v>118</v>
      </c>
      <c r="D71" s="135" t="s">
        <v>26</v>
      </c>
      <c r="E71" s="135" t="s">
        <v>27</v>
      </c>
      <c r="F71" s="191"/>
      <c r="G71" s="136">
        <v>0</v>
      </c>
      <c r="H71" s="137" t="s">
        <v>7</v>
      </c>
    </row>
    <row r="72" spans="2:8" ht="30" x14ac:dyDescent="0.25">
      <c r="B72" s="175">
        <v>3</v>
      </c>
      <c r="C72" s="65" t="s">
        <v>119</v>
      </c>
      <c r="D72" s="135" t="s">
        <v>26</v>
      </c>
      <c r="E72" s="135" t="s">
        <v>27</v>
      </c>
      <c r="F72" s="191"/>
      <c r="G72" s="136">
        <v>0</v>
      </c>
      <c r="H72" s="137" t="s">
        <v>7</v>
      </c>
    </row>
    <row r="73" spans="2:8" ht="30" x14ac:dyDescent="0.25">
      <c r="B73" s="175">
        <v>3</v>
      </c>
      <c r="C73" s="63" t="s">
        <v>120</v>
      </c>
      <c r="D73" s="134" t="s">
        <v>26</v>
      </c>
      <c r="E73" s="134" t="s">
        <v>27</v>
      </c>
      <c r="F73" s="191"/>
      <c r="G73" s="136">
        <v>0</v>
      </c>
      <c r="H73" s="137" t="s">
        <v>7</v>
      </c>
    </row>
    <row r="74" spans="2:8" ht="30" x14ac:dyDescent="0.25">
      <c r="B74" s="175">
        <v>3</v>
      </c>
      <c r="C74" s="63" t="s">
        <v>121</v>
      </c>
      <c r="D74" s="135" t="s">
        <v>26</v>
      </c>
      <c r="E74" s="135" t="s">
        <v>27</v>
      </c>
      <c r="F74" s="191"/>
      <c r="G74" s="136">
        <v>0</v>
      </c>
      <c r="H74" s="137" t="s">
        <v>7</v>
      </c>
    </row>
    <row r="75" spans="2:8" ht="30" x14ac:dyDescent="0.25">
      <c r="B75" s="175">
        <v>3</v>
      </c>
      <c r="C75" s="63" t="s">
        <v>122</v>
      </c>
      <c r="D75" s="135" t="s">
        <v>26</v>
      </c>
      <c r="E75" s="135" t="s">
        <v>27</v>
      </c>
      <c r="F75" s="191"/>
      <c r="G75" s="136">
        <v>0</v>
      </c>
      <c r="H75" s="137" t="s">
        <v>7</v>
      </c>
    </row>
    <row r="76" spans="2:8" ht="32.25" customHeight="1" x14ac:dyDescent="0.25">
      <c r="B76" s="175">
        <v>3</v>
      </c>
      <c r="C76" s="63" t="s">
        <v>123</v>
      </c>
      <c r="D76" s="135" t="s">
        <v>26</v>
      </c>
      <c r="E76" s="135" t="s">
        <v>27</v>
      </c>
      <c r="F76" s="191"/>
      <c r="G76" s="136">
        <v>0</v>
      </c>
      <c r="H76" s="137" t="s">
        <v>7</v>
      </c>
    </row>
    <row r="77" spans="2:8" ht="30" x14ac:dyDescent="0.25">
      <c r="B77" s="175">
        <v>3</v>
      </c>
      <c r="C77" s="64" t="s">
        <v>124</v>
      </c>
      <c r="D77" s="135" t="s">
        <v>26</v>
      </c>
      <c r="E77" s="135" t="s">
        <v>27</v>
      </c>
      <c r="F77" s="191"/>
      <c r="G77" s="136">
        <v>0</v>
      </c>
      <c r="H77" s="137" t="s">
        <v>7</v>
      </c>
    </row>
    <row r="78" spans="2:8" ht="30" x14ac:dyDescent="0.25">
      <c r="B78" s="175">
        <v>3</v>
      </c>
      <c r="C78" s="65" t="s">
        <v>125</v>
      </c>
      <c r="D78" s="135" t="s">
        <v>26</v>
      </c>
      <c r="E78" s="135" t="s">
        <v>27</v>
      </c>
      <c r="F78" s="191"/>
      <c r="G78" s="136">
        <v>0</v>
      </c>
      <c r="H78" s="137" t="s">
        <v>7</v>
      </c>
    </row>
    <row r="79" spans="2:8" ht="30" x14ac:dyDescent="0.25">
      <c r="B79" s="175">
        <v>3</v>
      </c>
      <c r="C79" s="63" t="s">
        <v>126</v>
      </c>
      <c r="D79" s="134" t="s">
        <v>26</v>
      </c>
      <c r="E79" s="134" t="s">
        <v>27</v>
      </c>
      <c r="F79" s="191"/>
      <c r="G79" s="136">
        <v>0</v>
      </c>
      <c r="H79" s="137" t="s">
        <v>7</v>
      </c>
    </row>
    <row r="80" spans="2:8" ht="30" x14ac:dyDescent="0.25">
      <c r="B80" s="175">
        <v>3</v>
      </c>
      <c r="C80" s="63" t="s">
        <v>127</v>
      </c>
      <c r="D80" s="135" t="s">
        <v>26</v>
      </c>
      <c r="E80" s="135" t="s">
        <v>27</v>
      </c>
      <c r="F80" s="191"/>
      <c r="G80" s="136">
        <v>0</v>
      </c>
      <c r="H80" s="137" t="s">
        <v>7</v>
      </c>
    </row>
    <row r="81" spans="2:8" ht="45" x14ac:dyDescent="0.25">
      <c r="B81" s="175">
        <v>3</v>
      </c>
      <c r="C81" s="63" t="s">
        <v>128</v>
      </c>
      <c r="D81" s="135" t="s">
        <v>26</v>
      </c>
      <c r="E81" s="135" t="s">
        <v>27</v>
      </c>
      <c r="F81" s="191"/>
      <c r="G81" s="136">
        <v>0</v>
      </c>
      <c r="H81" s="137" t="s">
        <v>7</v>
      </c>
    </row>
    <row r="82" spans="2:8" ht="15.6" customHeight="1" x14ac:dyDescent="0.25">
      <c r="B82" s="175">
        <v>4</v>
      </c>
      <c r="C82" s="63" t="s">
        <v>129</v>
      </c>
      <c r="D82" s="135" t="s">
        <v>26</v>
      </c>
      <c r="E82" s="135" t="s">
        <v>27</v>
      </c>
      <c r="F82" s="191"/>
      <c r="G82" s="136">
        <v>0</v>
      </c>
      <c r="H82" s="137" t="s">
        <v>7</v>
      </c>
    </row>
    <row r="83" spans="2:8" ht="30" x14ac:dyDescent="0.25">
      <c r="B83" s="175">
        <v>4</v>
      </c>
      <c r="C83" s="65" t="s">
        <v>130</v>
      </c>
      <c r="D83" s="135" t="s">
        <v>26</v>
      </c>
      <c r="E83" s="135" t="s">
        <v>27</v>
      </c>
      <c r="F83" s="191"/>
      <c r="G83" s="136">
        <v>0</v>
      </c>
      <c r="H83" s="137" t="s">
        <v>7</v>
      </c>
    </row>
    <row r="84" spans="2:8" x14ac:dyDescent="0.25">
      <c r="B84" s="175">
        <v>4</v>
      </c>
      <c r="C84" s="65" t="s">
        <v>131</v>
      </c>
      <c r="D84" s="135" t="s">
        <v>26</v>
      </c>
      <c r="E84" s="135" t="s">
        <v>27</v>
      </c>
      <c r="F84" s="191"/>
      <c r="G84" s="136">
        <v>0</v>
      </c>
      <c r="H84" s="137" t="s">
        <v>7</v>
      </c>
    </row>
    <row r="85" spans="2:8" x14ac:dyDescent="0.25">
      <c r="B85" s="175">
        <v>4</v>
      </c>
      <c r="C85" s="63" t="s">
        <v>132</v>
      </c>
      <c r="D85" s="134" t="s">
        <v>26</v>
      </c>
      <c r="E85" s="134" t="s">
        <v>27</v>
      </c>
      <c r="F85" s="191"/>
      <c r="G85" s="136">
        <v>0</v>
      </c>
      <c r="H85" s="137" t="s">
        <v>7</v>
      </c>
    </row>
    <row r="86" spans="2:8" ht="30" x14ac:dyDescent="0.25">
      <c r="B86" s="175">
        <v>4</v>
      </c>
      <c r="C86" s="63" t="s">
        <v>133</v>
      </c>
      <c r="D86" s="135" t="s">
        <v>26</v>
      </c>
      <c r="E86" s="135" t="s">
        <v>27</v>
      </c>
      <c r="F86" s="191"/>
      <c r="G86" s="136">
        <v>0</v>
      </c>
      <c r="H86" s="137" t="s">
        <v>7</v>
      </c>
    </row>
    <row r="87" spans="2:8" ht="30" x14ac:dyDescent="0.25">
      <c r="B87" s="175">
        <v>4</v>
      </c>
      <c r="C87" s="63" t="s">
        <v>134</v>
      </c>
      <c r="D87" s="135" t="s">
        <v>26</v>
      </c>
      <c r="E87" s="135" t="s">
        <v>27</v>
      </c>
      <c r="F87" s="191"/>
      <c r="G87" s="136">
        <v>0</v>
      </c>
      <c r="H87" s="137" t="s">
        <v>7</v>
      </c>
    </row>
    <row r="88" spans="2:8" ht="30" x14ac:dyDescent="0.25">
      <c r="B88" s="175">
        <v>4</v>
      </c>
      <c r="C88" s="64" t="s">
        <v>135</v>
      </c>
      <c r="D88" s="135" t="s">
        <v>26</v>
      </c>
      <c r="E88" s="135" t="s">
        <v>27</v>
      </c>
      <c r="F88" s="191"/>
      <c r="G88" s="136">
        <v>0</v>
      </c>
      <c r="H88" s="137" t="s">
        <v>7</v>
      </c>
    </row>
    <row r="89" spans="2:8" x14ac:dyDescent="0.25">
      <c r="B89" s="175">
        <v>4</v>
      </c>
      <c r="C89" s="65" t="s">
        <v>136</v>
      </c>
      <c r="D89" s="135" t="s">
        <v>26</v>
      </c>
      <c r="E89" s="135" t="s">
        <v>27</v>
      </c>
      <c r="F89" s="191"/>
      <c r="G89" s="136">
        <v>0</v>
      </c>
      <c r="H89" s="137" t="s">
        <v>7</v>
      </c>
    </row>
    <row r="90" spans="2:8" ht="30" x14ac:dyDescent="0.25">
      <c r="B90" s="175">
        <v>4</v>
      </c>
      <c r="C90" s="63" t="s">
        <v>137</v>
      </c>
      <c r="D90" s="134" t="s">
        <v>26</v>
      </c>
      <c r="E90" s="134" t="s">
        <v>27</v>
      </c>
      <c r="F90" s="191"/>
      <c r="G90" s="136">
        <v>0</v>
      </c>
      <c r="H90" s="137" t="s">
        <v>7</v>
      </c>
    </row>
    <row r="91" spans="2:8" ht="30.75" thickBot="1" x14ac:dyDescent="0.3">
      <c r="B91" s="175">
        <v>4</v>
      </c>
      <c r="C91" s="63" t="s">
        <v>138</v>
      </c>
      <c r="D91" s="135" t="s">
        <v>26</v>
      </c>
      <c r="E91" s="135" t="s">
        <v>27</v>
      </c>
      <c r="F91" s="193"/>
      <c r="G91" s="136">
        <v>0</v>
      </c>
      <c r="H91" s="137" t="s">
        <v>7</v>
      </c>
    </row>
    <row r="92" spans="2:8" ht="16.5" thickBot="1" x14ac:dyDescent="0.3">
      <c r="B92" s="147" t="s">
        <v>93</v>
      </c>
      <c r="C92" s="157"/>
      <c r="D92" s="162"/>
      <c r="E92" s="163"/>
      <c r="F92" s="164"/>
      <c r="G92" s="165">
        <f>SUM(G70:G91)+SUM(G47:G68)</f>
        <v>0</v>
      </c>
      <c r="H92" s="146" t="s">
        <v>7</v>
      </c>
    </row>
    <row r="93" spans="2:8" ht="16.5" thickBot="1" x14ac:dyDescent="0.3">
      <c r="B93" s="166" t="s">
        <v>94</v>
      </c>
      <c r="C93" s="167"/>
      <c r="D93" s="168"/>
      <c r="E93" s="169"/>
      <c r="F93" s="170"/>
      <c r="G93" s="171">
        <f>G44+G92</f>
        <v>774117.46499999997</v>
      </c>
      <c r="H93" s="88" t="s">
        <v>7</v>
      </c>
    </row>
    <row r="94" spans="2:8" ht="16.5" thickBot="1" x14ac:dyDescent="0.3">
      <c r="B94" s="71" t="s">
        <v>28</v>
      </c>
      <c r="C94" s="72"/>
      <c r="D94" s="73"/>
      <c r="E94" s="74">
        <v>0</v>
      </c>
      <c r="F94" s="75"/>
      <c r="G94" s="76">
        <f>-(G93*E94)</f>
        <v>0</v>
      </c>
      <c r="H94" s="77" t="s">
        <v>7</v>
      </c>
    </row>
    <row r="95" spans="2:8" ht="16.5" thickBot="1" x14ac:dyDescent="0.3">
      <c r="B95" s="71" t="s">
        <v>72</v>
      </c>
      <c r="C95" s="72"/>
      <c r="D95" s="73"/>
      <c r="E95" s="74">
        <v>0</v>
      </c>
      <c r="F95" s="75"/>
      <c r="G95" s="76">
        <f>(G93*E95)</f>
        <v>0</v>
      </c>
      <c r="H95" s="77" t="s">
        <v>7</v>
      </c>
    </row>
    <row r="96" spans="2:8" ht="16.5" thickBot="1" x14ac:dyDescent="0.3">
      <c r="B96" s="53" t="s">
        <v>73</v>
      </c>
      <c r="C96" s="54"/>
      <c r="D96" s="67"/>
      <c r="E96" s="68"/>
      <c r="F96" s="69"/>
      <c r="G96" s="70">
        <f>G93+G94+G95</f>
        <v>774117.46499999997</v>
      </c>
      <c r="H96" s="55" t="s">
        <v>7</v>
      </c>
    </row>
    <row r="97" spans="2:8" ht="15.75" x14ac:dyDescent="0.25">
      <c r="B97" s="71" t="s">
        <v>29</v>
      </c>
      <c r="C97" s="72"/>
      <c r="D97" s="73"/>
      <c r="E97" s="78">
        <f>'Übersicht '!D37</f>
        <v>0</v>
      </c>
      <c r="F97" s="75"/>
      <c r="G97" s="76">
        <f>G96*E97</f>
        <v>0</v>
      </c>
      <c r="H97" s="77" t="s">
        <v>7</v>
      </c>
    </row>
    <row r="98" spans="2:8" ht="16.5" thickBot="1" x14ac:dyDescent="0.3">
      <c r="B98" s="79" t="s">
        <v>74</v>
      </c>
      <c r="C98" s="80"/>
      <c r="D98" s="81"/>
      <c r="E98" s="82"/>
      <c r="F98" s="82"/>
      <c r="G98" s="83">
        <f>G96+G97</f>
        <v>774117.46499999997</v>
      </c>
      <c r="H98" s="84" t="s">
        <v>7</v>
      </c>
    </row>
    <row r="99" spans="2:8" ht="15.75" x14ac:dyDescent="0.25">
      <c r="B99" s="85"/>
      <c r="C99" s="4"/>
      <c r="D99" s="86"/>
      <c r="E99" s="22"/>
      <c r="F99" s="22"/>
      <c r="G99" s="87"/>
      <c r="H99" s="22"/>
    </row>
  </sheetData>
  <sheetProtection algorithmName="SHA-512" hashValue="SwDmpUS+e/wS8O875rNBi0M65brFPEPd+MSpzY2WQD0Eh+UVhqu1pifpSMb0jtv9EFhUIYY9hrIqc9Trzcej2A==" saltValue="hNhuKuQjhe27usmxdxy9bg==" spinCount="100000" sheet="1" objects="1" scenarios="1"/>
  <mergeCells count="11">
    <mergeCell ref="F47:F68"/>
    <mergeCell ref="F70:F91"/>
    <mergeCell ref="B3:E3"/>
    <mergeCell ref="C7:H9"/>
    <mergeCell ref="B16:H16"/>
    <mergeCell ref="G26:H26"/>
    <mergeCell ref="B35:B36"/>
    <mergeCell ref="C35:C36"/>
    <mergeCell ref="D35:D36"/>
    <mergeCell ref="E35:F35"/>
    <mergeCell ref="G35:H36"/>
  </mergeCells>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68FE2-C5CD-4CB8-8D58-70350260947D}">
  <dimension ref="B1:H99"/>
  <sheetViews>
    <sheetView zoomScale="70" zoomScaleNormal="70" workbookViewId="0">
      <selection activeCell="M16" sqref="M16"/>
    </sheetView>
  </sheetViews>
  <sheetFormatPr baseColWidth="10" defaultRowHeight="15" x14ac:dyDescent="0.25"/>
  <cols>
    <col min="1" max="1" width="4.42578125" customWidth="1"/>
    <col min="3" max="3" width="93.42578125" customWidth="1"/>
    <col min="4" max="4" width="22.85546875" customWidth="1"/>
    <col min="5" max="5" width="16.140625" customWidth="1"/>
    <col min="6" max="6" width="19.85546875" customWidth="1"/>
    <col min="7" max="7" width="14.5703125" bestFit="1" customWidth="1"/>
  </cols>
  <sheetData>
    <row r="1" spans="2:8" ht="23.25" x14ac:dyDescent="0.25">
      <c r="B1" s="1"/>
      <c r="C1" s="2"/>
      <c r="D1" s="2"/>
      <c r="E1" s="2"/>
      <c r="F1" s="2"/>
      <c r="G1" s="2"/>
      <c r="H1" s="2"/>
    </row>
    <row r="2" spans="2:8" ht="23.25" x14ac:dyDescent="0.25">
      <c r="B2" s="1"/>
      <c r="C2" s="2"/>
      <c r="D2" s="2"/>
      <c r="E2" s="2"/>
      <c r="F2" s="2"/>
      <c r="G2" s="2"/>
      <c r="H2" s="2"/>
    </row>
    <row r="3" spans="2:8" ht="57" customHeight="1" x14ac:dyDescent="0.25">
      <c r="B3" s="180" t="s">
        <v>141</v>
      </c>
      <c r="C3" s="180"/>
      <c r="D3" s="180"/>
      <c r="E3" s="180"/>
      <c r="F3" s="2"/>
      <c r="G3" s="2"/>
      <c r="H3" s="2"/>
    </row>
    <row r="4" spans="2:8" ht="15.75" x14ac:dyDescent="0.25">
      <c r="B4" s="3"/>
      <c r="C4" s="4"/>
      <c r="D4" s="4"/>
      <c r="E4" s="4"/>
      <c r="F4" s="4"/>
      <c r="G4" s="4"/>
      <c r="H4" s="4"/>
    </row>
    <row r="5" spans="2:8" ht="15.75" x14ac:dyDescent="0.25">
      <c r="B5" s="3"/>
      <c r="C5" s="4"/>
      <c r="D5" s="4"/>
      <c r="E5" s="4"/>
      <c r="F5" s="4"/>
      <c r="G5" s="4"/>
      <c r="H5" s="4"/>
    </row>
    <row r="6" spans="2:8" ht="15.75" x14ac:dyDescent="0.25">
      <c r="B6" s="3"/>
      <c r="C6" s="4"/>
      <c r="D6" s="4"/>
      <c r="E6" s="4"/>
      <c r="F6" s="4"/>
      <c r="G6" s="4"/>
      <c r="H6" s="4"/>
    </row>
    <row r="7" spans="2:8" ht="18" customHeight="1" x14ac:dyDescent="0.25">
      <c r="B7" s="5"/>
      <c r="C7" s="194"/>
      <c r="D7" s="195"/>
      <c r="E7" s="195"/>
      <c r="F7" s="195"/>
      <c r="G7" s="195"/>
      <c r="H7" s="196"/>
    </row>
    <row r="8" spans="2:8" ht="18" customHeight="1" x14ac:dyDescent="0.25">
      <c r="B8" s="5"/>
      <c r="C8" s="197"/>
      <c r="D8" s="198"/>
      <c r="E8" s="198"/>
      <c r="F8" s="198"/>
      <c r="G8" s="198"/>
      <c r="H8" s="199"/>
    </row>
    <row r="9" spans="2:8" ht="18" customHeight="1" x14ac:dyDescent="0.25">
      <c r="B9" s="5"/>
      <c r="C9" s="200"/>
      <c r="D9" s="201"/>
      <c r="E9" s="201"/>
      <c r="F9" s="201"/>
      <c r="G9" s="201"/>
      <c r="H9" s="202"/>
    </row>
    <row r="10" spans="2:8" ht="18" x14ac:dyDescent="0.25">
      <c r="B10" s="5"/>
      <c r="C10" s="6" t="s">
        <v>0</v>
      </c>
      <c r="D10" s="4"/>
      <c r="E10" s="4"/>
      <c r="F10" s="4"/>
      <c r="G10" s="4"/>
      <c r="H10" s="4"/>
    </row>
    <row r="11" spans="2:8" ht="18" x14ac:dyDescent="0.25">
      <c r="B11" s="5"/>
      <c r="C11" s="6"/>
      <c r="D11" s="4"/>
      <c r="E11" s="4"/>
      <c r="F11" s="4"/>
      <c r="G11" s="4"/>
      <c r="H11" s="4"/>
    </row>
    <row r="12" spans="2:8" ht="20.25" x14ac:dyDescent="0.25">
      <c r="B12" s="5"/>
      <c r="C12" s="7"/>
      <c r="D12" s="4"/>
      <c r="E12" s="4"/>
      <c r="F12" s="4"/>
      <c r="G12" s="4"/>
      <c r="H12" s="4"/>
    </row>
    <row r="13" spans="2:8" ht="15.75" customHeight="1" x14ac:dyDescent="0.25">
      <c r="B13" s="8" t="s">
        <v>143</v>
      </c>
      <c r="C13" s="8"/>
      <c r="D13" s="8"/>
      <c r="E13" s="8"/>
      <c r="F13" s="8"/>
      <c r="G13" s="8"/>
      <c r="H13" s="9"/>
    </row>
    <row r="14" spans="2:8" ht="15.75" customHeight="1" x14ac:dyDescent="0.25">
      <c r="B14" s="8"/>
      <c r="C14" s="8"/>
      <c r="D14" s="8"/>
      <c r="E14" s="8"/>
      <c r="F14" s="8"/>
      <c r="G14" s="8"/>
      <c r="H14" s="9"/>
    </row>
    <row r="15" spans="2:8" ht="18" x14ac:dyDescent="0.25">
      <c r="B15" s="5"/>
      <c r="C15" s="6"/>
      <c r="D15" s="4"/>
      <c r="E15" s="4"/>
      <c r="F15" s="4"/>
      <c r="G15" s="4"/>
      <c r="H15" s="4"/>
    </row>
    <row r="16" spans="2:8" ht="382.5" customHeight="1" x14ac:dyDescent="0.25">
      <c r="B16" s="203" t="s">
        <v>147</v>
      </c>
      <c r="C16" s="204"/>
      <c r="D16" s="204"/>
      <c r="E16" s="204"/>
      <c r="F16" s="204"/>
      <c r="G16" s="204"/>
      <c r="H16" s="204"/>
    </row>
    <row r="17" spans="2:8" ht="20.25" x14ac:dyDescent="0.25">
      <c r="B17" s="5"/>
      <c r="C17" s="7"/>
      <c r="D17" s="4"/>
      <c r="E17" s="4"/>
      <c r="F17" s="4"/>
      <c r="G17" s="4"/>
      <c r="H17" s="4"/>
    </row>
    <row r="18" spans="2:8" ht="18" x14ac:dyDescent="0.25">
      <c r="B18" s="10" t="s">
        <v>86</v>
      </c>
      <c r="C18" s="4"/>
      <c r="D18" s="11"/>
      <c r="E18" s="4"/>
      <c r="F18" s="4"/>
      <c r="G18" s="4"/>
      <c r="H18" s="4"/>
    </row>
    <row r="19" spans="2:8" ht="15.75" x14ac:dyDescent="0.25">
      <c r="B19" s="4"/>
      <c r="C19" s="4"/>
      <c r="D19" s="4"/>
      <c r="E19" s="4"/>
      <c r="F19" s="4"/>
      <c r="G19" s="4"/>
      <c r="H19" s="4"/>
    </row>
    <row r="20" spans="2:8" ht="15.75" x14ac:dyDescent="0.25">
      <c r="B20" s="12"/>
      <c r="C20" s="11"/>
      <c r="D20" s="4" t="s">
        <v>1</v>
      </c>
      <c r="E20" s="11"/>
      <c r="F20" s="11"/>
      <c r="G20" s="11"/>
      <c r="H20" s="11"/>
    </row>
    <row r="21" spans="2:8" ht="15.75" x14ac:dyDescent="0.25">
      <c r="B21" s="4"/>
      <c r="C21" s="4"/>
      <c r="D21" s="11" t="s">
        <v>2</v>
      </c>
      <c r="E21" s="4"/>
      <c r="F21" s="4"/>
      <c r="G21" s="4"/>
      <c r="H21" s="4"/>
    </row>
    <row r="22" spans="2:8" ht="15.75" x14ac:dyDescent="0.25">
      <c r="B22" s="4"/>
      <c r="C22" s="4"/>
      <c r="D22" s="11"/>
      <c r="E22" s="4"/>
      <c r="F22" s="4"/>
      <c r="G22" s="4"/>
      <c r="H22" s="4"/>
    </row>
    <row r="23" spans="2:8" ht="15.75" x14ac:dyDescent="0.25">
      <c r="B23" s="12"/>
      <c r="C23" s="11"/>
      <c r="D23" s="13" t="s">
        <v>3</v>
      </c>
      <c r="E23" s="13"/>
      <c r="F23" s="130" t="s">
        <v>83</v>
      </c>
      <c r="G23" s="11"/>
      <c r="H23" s="11"/>
    </row>
    <row r="24" spans="2:8" ht="15.75" x14ac:dyDescent="0.25">
      <c r="B24" s="4"/>
      <c r="C24" s="4"/>
      <c r="D24" s="13"/>
      <c r="E24" s="13"/>
      <c r="F24" s="4"/>
      <c r="G24" s="4"/>
      <c r="H24" s="4"/>
    </row>
    <row r="25" spans="2:8" ht="15.75" x14ac:dyDescent="0.25">
      <c r="B25" s="12"/>
      <c r="C25" s="11"/>
      <c r="D25" s="13" t="s">
        <v>4</v>
      </c>
      <c r="E25" s="13"/>
      <c r="F25" s="131" t="s">
        <v>139</v>
      </c>
      <c r="G25" s="11"/>
      <c r="H25" s="11"/>
    </row>
    <row r="26" spans="2:8" ht="18" x14ac:dyDescent="0.25">
      <c r="B26" s="5"/>
      <c r="C26" s="4"/>
      <c r="D26" s="13"/>
      <c r="E26" s="13"/>
      <c r="F26" s="4"/>
      <c r="G26" s="205"/>
      <c r="H26" s="205"/>
    </row>
    <row r="27" spans="2:8" ht="18" x14ac:dyDescent="0.25">
      <c r="B27" s="10" t="s">
        <v>5</v>
      </c>
      <c r="C27" s="4"/>
      <c r="D27" s="4"/>
      <c r="E27" s="4"/>
      <c r="F27" s="11"/>
      <c r="G27" s="11"/>
      <c r="H27" s="14" t="s">
        <v>6</v>
      </c>
    </row>
    <row r="28" spans="2:8" ht="15.75" x14ac:dyDescent="0.25">
      <c r="B28" s="4" t="s">
        <v>66</v>
      </c>
      <c r="C28" s="14"/>
      <c r="D28" s="15"/>
      <c r="E28" s="16"/>
      <c r="F28" s="17"/>
      <c r="G28" s="15"/>
      <c r="H28" s="4"/>
    </row>
    <row r="29" spans="2:8" ht="15.75" thickBot="1" x14ac:dyDescent="0.3">
      <c r="B29" s="11"/>
      <c r="C29" s="14" t="s">
        <v>8</v>
      </c>
      <c r="D29" s="18">
        <f>'Anrech. Kosten'!D37</f>
        <v>20206237.200000003</v>
      </c>
      <c r="E29" s="19" t="s">
        <v>7</v>
      </c>
      <c r="F29" s="20">
        <v>1</v>
      </c>
      <c r="G29" s="18">
        <f>D29*F29</f>
        <v>20206237.200000003</v>
      </c>
      <c r="H29" s="19" t="s">
        <v>7</v>
      </c>
    </row>
    <row r="30" spans="2:8" ht="16.5" thickBot="1" x14ac:dyDescent="0.3">
      <c r="B30" s="11"/>
      <c r="C30" s="14"/>
      <c r="D30" s="21"/>
      <c r="E30" s="22"/>
      <c r="F30" s="23" t="s">
        <v>9</v>
      </c>
      <c r="G30" s="24">
        <f>SUM(G29:G29)</f>
        <v>20206237.200000003</v>
      </c>
      <c r="H30" s="25" t="s">
        <v>7</v>
      </c>
    </row>
    <row r="31" spans="2:8" ht="15.75" x14ac:dyDescent="0.25">
      <c r="B31" s="4"/>
      <c r="C31" s="26"/>
      <c r="D31" s="26"/>
      <c r="E31" s="27"/>
      <c r="F31" s="26"/>
      <c r="G31" s="26"/>
      <c r="H31" s="26"/>
    </row>
    <row r="32" spans="2:8" ht="16.5" thickBot="1" x14ac:dyDescent="0.3">
      <c r="B32" s="28"/>
      <c r="C32" s="11"/>
      <c r="D32" s="11"/>
      <c r="E32" s="14" t="s">
        <v>91</v>
      </c>
      <c r="F32" s="29">
        <v>1</v>
      </c>
      <c r="G32" s="179">
        <v>1756417.71</v>
      </c>
      <c r="H32" s="30" t="s">
        <v>7</v>
      </c>
    </row>
    <row r="33" spans="2:8" ht="16.5" thickBot="1" x14ac:dyDescent="0.3">
      <c r="B33" s="28"/>
      <c r="C33" s="11"/>
      <c r="D33" s="11"/>
      <c r="E33" s="31" t="s">
        <v>92</v>
      </c>
      <c r="F33" s="31"/>
      <c r="G33" s="32">
        <f>SUM(G32:G32)</f>
        <v>1756417.71</v>
      </c>
      <c r="H33" s="25" t="s">
        <v>7</v>
      </c>
    </row>
    <row r="34" spans="2:8" ht="16.5" thickBot="1" x14ac:dyDescent="0.3">
      <c r="B34" s="4"/>
      <c r="C34" s="31"/>
      <c r="D34" s="31"/>
      <c r="E34" s="31"/>
      <c r="F34" s="31"/>
      <c r="G34" s="23"/>
      <c r="H34" s="33"/>
    </row>
    <row r="35" spans="2:8" ht="32.450000000000003" customHeight="1" x14ac:dyDescent="0.25">
      <c r="B35" s="206" t="s">
        <v>10</v>
      </c>
      <c r="C35" s="208" t="s">
        <v>75</v>
      </c>
      <c r="D35" s="208" t="s">
        <v>71</v>
      </c>
      <c r="E35" s="211" t="s">
        <v>11</v>
      </c>
      <c r="F35" s="211"/>
      <c r="G35" s="212" t="s">
        <v>12</v>
      </c>
      <c r="H35" s="213"/>
    </row>
    <row r="36" spans="2:8" ht="31.5" x14ac:dyDescent="0.25">
      <c r="B36" s="207"/>
      <c r="C36" s="209"/>
      <c r="D36" s="210"/>
      <c r="E36" s="34" t="s">
        <v>13</v>
      </c>
      <c r="F36" s="34" t="s">
        <v>14</v>
      </c>
      <c r="G36" s="214"/>
      <c r="H36" s="215"/>
    </row>
    <row r="37" spans="2:8" ht="15.75" x14ac:dyDescent="0.25">
      <c r="B37" s="150" t="s">
        <v>82</v>
      </c>
      <c r="C37" s="151" t="s">
        <v>70</v>
      </c>
      <c r="D37" s="152"/>
      <c r="E37" s="153"/>
      <c r="F37" s="154"/>
      <c r="G37" s="155"/>
      <c r="H37" s="156"/>
    </row>
    <row r="38" spans="2:8" ht="15.75" x14ac:dyDescent="0.25">
      <c r="B38" s="35" t="s">
        <v>15</v>
      </c>
      <c r="C38" s="36"/>
      <c r="D38" s="37"/>
      <c r="E38" s="38"/>
      <c r="F38" s="39"/>
      <c r="G38" s="40"/>
      <c r="H38" s="41"/>
    </row>
    <row r="39" spans="2:8" x14ac:dyDescent="0.25">
      <c r="B39" s="42" t="s">
        <v>16</v>
      </c>
      <c r="C39" s="43" t="s">
        <v>17</v>
      </c>
      <c r="D39" s="44">
        <v>2</v>
      </c>
      <c r="E39" s="44" t="str">
        <f>$F$23</f>
        <v>II</v>
      </c>
      <c r="F39" s="45" t="str">
        <f>$F$25</f>
        <v>Basissatz</v>
      </c>
      <c r="G39" s="46">
        <f>$G$33*(D39/100)</f>
        <v>35128.354200000002</v>
      </c>
      <c r="H39" s="47" t="s">
        <v>7</v>
      </c>
    </row>
    <row r="40" spans="2:8" x14ac:dyDescent="0.25">
      <c r="B40" s="48" t="s">
        <v>18</v>
      </c>
      <c r="C40" s="49" t="s">
        <v>19</v>
      </c>
      <c r="D40" s="44">
        <v>9</v>
      </c>
      <c r="E40" s="44" t="str">
        <f t="shared" ref="E40:E43" si="0">$F$23</f>
        <v>II</v>
      </c>
      <c r="F40" s="50" t="str">
        <f t="shared" ref="F40:F43" si="1">$F$25</f>
        <v>Basissatz</v>
      </c>
      <c r="G40" s="46">
        <f t="shared" ref="G40:G43" si="2">$G$33*(D40/100)</f>
        <v>158077.59389999998</v>
      </c>
      <c r="H40" s="47" t="s">
        <v>7</v>
      </c>
    </row>
    <row r="41" spans="2:8" ht="15.75" x14ac:dyDescent="0.25">
      <c r="B41" s="35" t="s">
        <v>24</v>
      </c>
      <c r="C41" s="36"/>
      <c r="D41" s="37"/>
      <c r="E41" s="38"/>
      <c r="F41" s="52"/>
      <c r="G41" s="40"/>
      <c r="H41" s="41"/>
    </row>
    <row r="42" spans="2:8" x14ac:dyDescent="0.25">
      <c r="B42" s="48" t="s">
        <v>20</v>
      </c>
      <c r="C42" s="49" t="s">
        <v>21</v>
      </c>
      <c r="D42" s="44">
        <v>17</v>
      </c>
      <c r="E42" s="44" t="str">
        <f t="shared" si="0"/>
        <v>II</v>
      </c>
      <c r="F42" s="50" t="str">
        <f t="shared" si="1"/>
        <v>Basissatz</v>
      </c>
      <c r="G42" s="46">
        <f t="shared" si="2"/>
        <v>298591.01070000004</v>
      </c>
      <c r="H42" s="47" t="s">
        <v>7</v>
      </c>
    </row>
    <row r="43" spans="2:8" ht="15.75" thickBot="1" x14ac:dyDescent="0.3">
      <c r="B43" s="48" t="s">
        <v>22</v>
      </c>
      <c r="C43" s="49" t="s">
        <v>23</v>
      </c>
      <c r="D43" s="44">
        <v>2</v>
      </c>
      <c r="E43" s="44" t="str">
        <f t="shared" si="0"/>
        <v>II</v>
      </c>
      <c r="F43" s="51" t="str">
        <f t="shared" si="1"/>
        <v>Basissatz</v>
      </c>
      <c r="G43" s="46">
        <f t="shared" si="2"/>
        <v>35128.354200000002</v>
      </c>
      <c r="H43" s="47" t="s">
        <v>7</v>
      </c>
    </row>
    <row r="44" spans="2:8" ht="16.5" thickBot="1" x14ac:dyDescent="0.3">
      <c r="B44" s="147" t="s">
        <v>25</v>
      </c>
      <c r="C44" s="157"/>
      <c r="D44" s="158">
        <f>SUM(D39:D43)</f>
        <v>30</v>
      </c>
      <c r="E44" s="159"/>
      <c r="F44" s="160"/>
      <c r="G44" s="161">
        <f>SUM(G39:G43)</f>
        <v>526925.31300000008</v>
      </c>
      <c r="H44" s="146" t="s">
        <v>7</v>
      </c>
    </row>
    <row r="45" spans="2:8" ht="16.5" thickBot="1" x14ac:dyDescent="0.3">
      <c r="B45" s="150" t="s">
        <v>83</v>
      </c>
      <c r="C45" s="151" t="s">
        <v>84</v>
      </c>
      <c r="D45" s="152"/>
      <c r="E45" s="153"/>
      <c r="F45" s="154"/>
      <c r="G45" s="155"/>
      <c r="H45" s="156"/>
    </row>
    <row r="46" spans="2:8" ht="15.75" x14ac:dyDescent="0.25">
      <c r="B46" s="56" t="s">
        <v>15</v>
      </c>
      <c r="C46" s="57"/>
      <c r="D46" s="58"/>
      <c r="E46" s="59"/>
      <c r="F46" s="60"/>
      <c r="G46" s="61"/>
      <c r="H46" s="62"/>
    </row>
    <row r="47" spans="2:8" ht="45" x14ac:dyDescent="0.25">
      <c r="B47" s="175">
        <v>1</v>
      </c>
      <c r="C47" s="65" t="s">
        <v>95</v>
      </c>
      <c r="D47" s="135" t="s">
        <v>26</v>
      </c>
      <c r="E47" s="135" t="s">
        <v>27</v>
      </c>
      <c r="F47" s="190" t="s">
        <v>76</v>
      </c>
      <c r="G47" s="136">
        <v>0</v>
      </c>
      <c r="H47" s="137" t="s">
        <v>7</v>
      </c>
    </row>
    <row r="48" spans="2:8" ht="30" x14ac:dyDescent="0.25">
      <c r="B48" s="175">
        <v>1</v>
      </c>
      <c r="C48" s="132" t="s">
        <v>96</v>
      </c>
      <c r="D48" s="135" t="s">
        <v>26</v>
      </c>
      <c r="E48" s="135" t="s">
        <v>27</v>
      </c>
      <c r="F48" s="191"/>
      <c r="G48" s="136">
        <v>0</v>
      </c>
      <c r="H48" s="137" t="s">
        <v>7</v>
      </c>
    </row>
    <row r="49" spans="2:8" ht="30" x14ac:dyDescent="0.25">
      <c r="B49" s="175">
        <v>1</v>
      </c>
      <c r="C49" s="132" t="s">
        <v>97</v>
      </c>
      <c r="D49" s="135" t="s">
        <v>26</v>
      </c>
      <c r="E49" s="135" t="s">
        <v>27</v>
      </c>
      <c r="F49" s="191"/>
      <c r="G49" s="136">
        <v>0</v>
      </c>
      <c r="H49" s="137" t="s">
        <v>7</v>
      </c>
    </row>
    <row r="50" spans="2:8" ht="29.25" customHeight="1" x14ac:dyDescent="0.25">
      <c r="B50" s="175">
        <v>1</v>
      </c>
      <c r="C50" s="132" t="s">
        <v>98</v>
      </c>
      <c r="D50" s="135" t="s">
        <v>26</v>
      </c>
      <c r="E50" s="135" t="s">
        <v>27</v>
      </c>
      <c r="F50" s="191"/>
      <c r="G50" s="136">
        <v>0</v>
      </c>
      <c r="H50" s="137" t="s">
        <v>7</v>
      </c>
    </row>
    <row r="51" spans="2:8" ht="28.5" customHeight="1" x14ac:dyDescent="0.25">
      <c r="B51" s="175">
        <v>1</v>
      </c>
      <c r="C51" s="132" t="s">
        <v>99</v>
      </c>
      <c r="D51" s="135" t="s">
        <v>26</v>
      </c>
      <c r="E51" s="135" t="s">
        <v>27</v>
      </c>
      <c r="F51" s="191"/>
      <c r="G51" s="136">
        <v>0</v>
      </c>
      <c r="H51" s="137" t="s">
        <v>7</v>
      </c>
    </row>
    <row r="52" spans="2:8" ht="30.75" customHeight="1" x14ac:dyDescent="0.25">
      <c r="B52" s="175">
        <v>1</v>
      </c>
      <c r="C52" s="132" t="s">
        <v>100</v>
      </c>
      <c r="D52" s="135" t="s">
        <v>26</v>
      </c>
      <c r="E52" s="135" t="s">
        <v>27</v>
      </c>
      <c r="F52" s="191"/>
      <c r="G52" s="136">
        <v>0</v>
      </c>
      <c r="H52" s="137" t="s">
        <v>7</v>
      </c>
    </row>
    <row r="53" spans="2:8" ht="45" x14ac:dyDescent="0.25">
      <c r="B53" s="175">
        <v>1</v>
      </c>
      <c r="C53" s="133" t="s">
        <v>101</v>
      </c>
      <c r="D53" s="135" t="s">
        <v>26</v>
      </c>
      <c r="E53" s="135" t="s">
        <v>27</v>
      </c>
      <c r="F53" s="191"/>
      <c r="G53" s="136">
        <v>0</v>
      </c>
      <c r="H53" s="137" t="s">
        <v>7</v>
      </c>
    </row>
    <row r="54" spans="2:8" ht="30" x14ac:dyDescent="0.25">
      <c r="B54" s="175">
        <v>1</v>
      </c>
      <c r="C54" s="133" t="s">
        <v>103</v>
      </c>
      <c r="D54" s="135" t="s">
        <v>26</v>
      </c>
      <c r="E54" s="135" t="s">
        <v>27</v>
      </c>
      <c r="F54" s="191"/>
      <c r="G54" s="136">
        <v>0</v>
      </c>
      <c r="H54" s="137" t="s">
        <v>7</v>
      </c>
    </row>
    <row r="55" spans="2:8" ht="45" x14ac:dyDescent="0.25">
      <c r="B55" s="175">
        <v>1</v>
      </c>
      <c r="C55" s="133" t="s">
        <v>104</v>
      </c>
      <c r="D55" s="135" t="s">
        <v>26</v>
      </c>
      <c r="E55" s="135" t="s">
        <v>27</v>
      </c>
      <c r="F55" s="191"/>
      <c r="G55" s="136">
        <v>0</v>
      </c>
      <c r="H55" s="137" t="s">
        <v>7</v>
      </c>
    </row>
    <row r="56" spans="2:8" ht="45" x14ac:dyDescent="0.25">
      <c r="B56" s="175">
        <v>1</v>
      </c>
      <c r="C56" s="133" t="s">
        <v>102</v>
      </c>
      <c r="D56" s="135" t="s">
        <v>26</v>
      </c>
      <c r="E56" s="135" t="s">
        <v>27</v>
      </c>
      <c r="F56" s="191"/>
      <c r="G56" s="136">
        <v>0</v>
      </c>
      <c r="H56" s="137" t="s">
        <v>7</v>
      </c>
    </row>
    <row r="57" spans="2:8" ht="30" x14ac:dyDescent="0.25">
      <c r="B57" s="175">
        <v>2</v>
      </c>
      <c r="C57" s="133" t="s">
        <v>105</v>
      </c>
      <c r="D57" s="135" t="s">
        <v>26</v>
      </c>
      <c r="E57" s="135" t="s">
        <v>27</v>
      </c>
      <c r="F57" s="191"/>
      <c r="G57" s="136">
        <v>0</v>
      </c>
      <c r="H57" s="137" t="s">
        <v>7</v>
      </c>
    </row>
    <row r="58" spans="2:8" ht="30" x14ac:dyDescent="0.25">
      <c r="B58" s="175">
        <v>2</v>
      </c>
      <c r="C58" s="133" t="s">
        <v>106</v>
      </c>
      <c r="D58" s="135" t="s">
        <v>26</v>
      </c>
      <c r="E58" s="135" t="s">
        <v>27</v>
      </c>
      <c r="F58" s="191"/>
      <c r="G58" s="136">
        <v>0</v>
      </c>
      <c r="H58" s="137" t="s">
        <v>7</v>
      </c>
    </row>
    <row r="59" spans="2:8" ht="30" x14ac:dyDescent="0.25">
      <c r="B59" s="175">
        <v>2</v>
      </c>
      <c r="C59" s="133" t="s">
        <v>107</v>
      </c>
      <c r="D59" s="135" t="s">
        <v>26</v>
      </c>
      <c r="E59" s="135" t="s">
        <v>27</v>
      </c>
      <c r="F59" s="191"/>
      <c r="G59" s="136">
        <v>0</v>
      </c>
      <c r="H59" s="137" t="s">
        <v>7</v>
      </c>
    </row>
    <row r="60" spans="2:8" ht="30" x14ac:dyDescent="0.25">
      <c r="B60" s="175">
        <v>2</v>
      </c>
      <c r="C60" s="133" t="s">
        <v>108</v>
      </c>
      <c r="D60" s="135" t="s">
        <v>26</v>
      </c>
      <c r="E60" s="135" t="s">
        <v>27</v>
      </c>
      <c r="F60" s="191"/>
      <c r="G60" s="136">
        <v>0</v>
      </c>
      <c r="H60" s="137" t="s">
        <v>7</v>
      </c>
    </row>
    <row r="61" spans="2:8" ht="30" x14ac:dyDescent="0.25">
      <c r="B61" s="175">
        <v>2</v>
      </c>
      <c r="C61" s="133" t="s">
        <v>109</v>
      </c>
      <c r="D61" s="135" t="s">
        <v>26</v>
      </c>
      <c r="E61" s="135" t="s">
        <v>27</v>
      </c>
      <c r="F61" s="191"/>
      <c r="G61" s="136">
        <v>0</v>
      </c>
      <c r="H61" s="137" t="s">
        <v>7</v>
      </c>
    </row>
    <row r="62" spans="2:8" ht="30" x14ac:dyDescent="0.25">
      <c r="B62" s="175">
        <v>2</v>
      </c>
      <c r="C62" s="133" t="s">
        <v>110</v>
      </c>
      <c r="D62" s="135" t="s">
        <v>26</v>
      </c>
      <c r="E62" s="135" t="s">
        <v>27</v>
      </c>
      <c r="F62" s="191"/>
      <c r="G62" s="136">
        <v>0</v>
      </c>
      <c r="H62" s="137" t="s">
        <v>7</v>
      </c>
    </row>
    <row r="63" spans="2:8" ht="30" x14ac:dyDescent="0.25">
      <c r="B63" s="175">
        <v>2</v>
      </c>
      <c r="C63" s="133" t="s">
        <v>111</v>
      </c>
      <c r="D63" s="135" t="s">
        <v>26</v>
      </c>
      <c r="E63" s="135" t="s">
        <v>27</v>
      </c>
      <c r="F63" s="191"/>
      <c r="G63" s="136">
        <v>0</v>
      </c>
      <c r="H63" s="137" t="s">
        <v>7</v>
      </c>
    </row>
    <row r="64" spans="2:8" ht="30" x14ac:dyDescent="0.25">
      <c r="B64" s="175">
        <v>2</v>
      </c>
      <c r="C64" s="133" t="s">
        <v>112</v>
      </c>
      <c r="D64" s="135" t="s">
        <v>26</v>
      </c>
      <c r="E64" s="135" t="s">
        <v>27</v>
      </c>
      <c r="F64" s="191"/>
      <c r="G64" s="136">
        <v>0</v>
      </c>
      <c r="H64" s="137" t="s">
        <v>7</v>
      </c>
    </row>
    <row r="65" spans="2:8" ht="30" x14ac:dyDescent="0.25">
      <c r="B65" s="175">
        <v>2</v>
      </c>
      <c r="C65" s="133" t="s">
        <v>113</v>
      </c>
      <c r="D65" s="135" t="s">
        <v>26</v>
      </c>
      <c r="E65" s="135" t="s">
        <v>27</v>
      </c>
      <c r="F65" s="191"/>
      <c r="G65" s="136">
        <v>0</v>
      </c>
      <c r="H65" s="137" t="s">
        <v>7</v>
      </c>
    </row>
    <row r="66" spans="2:8" ht="30" x14ac:dyDescent="0.25">
      <c r="B66" s="175">
        <v>2</v>
      </c>
      <c r="C66" s="133" t="s">
        <v>114</v>
      </c>
      <c r="D66" s="135" t="s">
        <v>26</v>
      </c>
      <c r="E66" s="135" t="s">
        <v>27</v>
      </c>
      <c r="F66" s="191"/>
      <c r="G66" s="136">
        <v>0</v>
      </c>
      <c r="H66" s="137" t="s">
        <v>7</v>
      </c>
    </row>
    <row r="67" spans="2:8" ht="45" x14ac:dyDescent="0.25">
      <c r="B67" s="175">
        <v>2</v>
      </c>
      <c r="C67" s="133" t="s">
        <v>115</v>
      </c>
      <c r="D67" s="135" t="s">
        <v>26</v>
      </c>
      <c r="E67" s="135" t="s">
        <v>27</v>
      </c>
      <c r="F67" s="191"/>
      <c r="G67" s="136">
        <v>0</v>
      </c>
      <c r="H67" s="137" t="s">
        <v>7</v>
      </c>
    </row>
    <row r="68" spans="2:8" ht="45" x14ac:dyDescent="0.25">
      <c r="B68" s="175">
        <v>2</v>
      </c>
      <c r="C68" s="133" t="s">
        <v>116</v>
      </c>
      <c r="D68" s="135" t="s">
        <v>26</v>
      </c>
      <c r="E68" s="135" t="s">
        <v>27</v>
      </c>
      <c r="F68" s="192"/>
      <c r="G68" s="136">
        <v>0</v>
      </c>
      <c r="H68" s="137" t="s">
        <v>7</v>
      </c>
    </row>
    <row r="69" spans="2:8" ht="15.75" x14ac:dyDescent="0.25">
      <c r="B69" s="35" t="s">
        <v>24</v>
      </c>
      <c r="C69" s="36"/>
      <c r="D69" s="37"/>
      <c r="E69" s="38"/>
      <c r="F69" s="66"/>
      <c r="G69" s="40"/>
      <c r="H69" s="41"/>
    </row>
    <row r="70" spans="2:8" ht="30" customHeight="1" x14ac:dyDescent="0.25">
      <c r="B70" s="175">
        <v>3</v>
      </c>
      <c r="C70" s="63" t="s">
        <v>117</v>
      </c>
      <c r="D70" s="135" t="s">
        <v>26</v>
      </c>
      <c r="E70" s="135" t="s">
        <v>27</v>
      </c>
      <c r="F70" s="190" t="s">
        <v>76</v>
      </c>
      <c r="G70" s="136">
        <v>0</v>
      </c>
      <c r="H70" s="137" t="s">
        <v>7</v>
      </c>
    </row>
    <row r="71" spans="2:8" ht="30" x14ac:dyDescent="0.25">
      <c r="B71" s="175">
        <v>3</v>
      </c>
      <c r="C71" s="64" t="s">
        <v>118</v>
      </c>
      <c r="D71" s="135" t="s">
        <v>26</v>
      </c>
      <c r="E71" s="135" t="s">
        <v>27</v>
      </c>
      <c r="F71" s="191"/>
      <c r="G71" s="136">
        <v>0</v>
      </c>
      <c r="H71" s="137" t="s">
        <v>7</v>
      </c>
    </row>
    <row r="72" spans="2:8" ht="30" x14ac:dyDescent="0.25">
      <c r="B72" s="175">
        <v>3</v>
      </c>
      <c r="C72" s="65" t="s">
        <v>119</v>
      </c>
      <c r="D72" s="135" t="s">
        <v>26</v>
      </c>
      <c r="E72" s="135" t="s">
        <v>27</v>
      </c>
      <c r="F72" s="191"/>
      <c r="G72" s="136">
        <v>0</v>
      </c>
      <c r="H72" s="137" t="s">
        <v>7</v>
      </c>
    </row>
    <row r="73" spans="2:8" ht="30" x14ac:dyDescent="0.25">
      <c r="B73" s="175">
        <v>3</v>
      </c>
      <c r="C73" s="63" t="s">
        <v>120</v>
      </c>
      <c r="D73" s="134" t="s">
        <v>26</v>
      </c>
      <c r="E73" s="134" t="s">
        <v>27</v>
      </c>
      <c r="F73" s="191"/>
      <c r="G73" s="136">
        <v>0</v>
      </c>
      <c r="H73" s="137" t="s">
        <v>7</v>
      </c>
    </row>
    <row r="74" spans="2:8" ht="30" x14ac:dyDescent="0.25">
      <c r="B74" s="175">
        <v>3</v>
      </c>
      <c r="C74" s="63" t="s">
        <v>121</v>
      </c>
      <c r="D74" s="135" t="s">
        <v>26</v>
      </c>
      <c r="E74" s="135" t="s">
        <v>27</v>
      </c>
      <c r="F74" s="191"/>
      <c r="G74" s="136">
        <v>0</v>
      </c>
      <c r="H74" s="137" t="s">
        <v>7</v>
      </c>
    </row>
    <row r="75" spans="2:8" ht="30" x14ac:dyDescent="0.25">
      <c r="B75" s="175">
        <v>3</v>
      </c>
      <c r="C75" s="63" t="s">
        <v>122</v>
      </c>
      <c r="D75" s="135" t="s">
        <v>26</v>
      </c>
      <c r="E75" s="135" t="s">
        <v>27</v>
      </c>
      <c r="F75" s="191"/>
      <c r="G75" s="136">
        <v>0</v>
      </c>
      <c r="H75" s="137" t="s">
        <v>7</v>
      </c>
    </row>
    <row r="76" spans="2:8" ht="32.25" customHeight="1" x14ac:dyDescent="0.25">
      <c r="B76" s="175">
        <v>3</v>
      </c>
      <c r="C76" s="63" t="s">
        <v>123</v>
      </c>
      <c r="D76" s="135" t="s">
        <v>26</v>
      </c>
      <c r="E76" s="135" t="s">
        <v>27</v>
      </c>
      <c r="F76" s="191"/>
      <c r="G76" s="136">
        <v>0</v>
      </c>
      <c r="H76" s="137" t="s">
        <v>7</v>
      </c>
    </row>
    <row r="77" spans="2:8" ht="30" x14ac:dyDescent="0.25">
      <c r="B77" s="175">
        <v>3</v>
      </c>
      <c r="C77" s="64" t="s">
        <v>124</v>
      </c>
      <c r="D77" s="135" t="s">
        <v>26</v>
      </c>
      <c r="E77" s="135" t="s">
        <v>27</v>
      </c>
      <c r="F77" s="191"/>
      <c r="G77" s="136">
        <v>0</v>
      </c>
      <c r="H77" s="137" t="s">
        <v>7</v>
      </c>
    </row>
    <row r="78" spans="2:8" ht="30" x14ac:dyDescent="0.25">
      <c r="B78" s="175">
        <v>3</v>
      </c>
      <c r="C78" s="65" t="s">
        <v>125</v>
      </c>
      <c r="D78" s="135" t="s">
        <v>26</v>
      </c>
      <c r="E78" s="135" t="s">
        <v>27</v>
      </c>
      <c r="F78" s="191"/>
      <c r="G78" s="136">
        <v>0</v>
      </c>
      <c r="H78" s="137" t="s">
        <v>7</v>
      </c>
    </row>
    <row r="79" spans="2:8" ht="30" x14ac:dyDescent="0.25">
      <c r="B79" s="175">
        <v>3</v>
      </c>
      <c r="C79" s="63" t="s">
        <v>126</v>
      </c>
      <c r="D79" s="134" t="s">
        <v>26</v>
      </c>
      <c r="E79" s="134" t="s">
        <v>27</v>
      </c>
      <c r="F79" s="191"/>
      <c r="G79" s="136">
        <v>0</v>
      </c>
      <c r="H79" s="137" t="s">
        <v>7</v>
      </c>
    </row>
    <row r="80" spans="2:8" ht="30" x14ac:dyDescent="0.25">
      <c r="B80" s="175">
        <v>3</v>
      </c>
      <c r="C80" s="63" t="s">
        <v>127</v>
      </c>
      <c r="D80" s="135" t="s">
        <v>26</v>
      </c>
      <c r="E80" s="135" t="s">
        <v>27</v>
      </c>
      <c r="F80" s="191"/>
      <c r="G80" s="136">
        <v>0</v>
      </c>
      <c r="H80" s="137" t="s">
        <v>7</v>
      </c>
    </row>
    <row r="81" spans="2:8" ht="45" x14ac:dyDescent="0.25">
      <c r="B81" s="175">
        <v>3</v>
      </c>
      <c r="C81" s="63" t="s">
        <v>128</v>
      </c>
      <c r="D81" s="135" t="s">
        <v>26</v>
      </c>
      <c r="E81" s="135" t="s">
        <v>27</v>
      </c>
      <c r="F81" s="191"/>
      <c r="G81" s="136">
        <v>0</v>
      </c>
      <c r="H81" s="137" t="s">
        <v>7</v>
      </c>
    </row>
    <row r="82" spans="2:8" ht="15.6" customHeight="1" x14ac:dyDescent="0.25">
      <c r="B82" s="175">
        <v>4</v>
      </c>
      <c r="C82" s="63" t="s">
        <v>129</v>
      </c>
      <c r="D82" s="135" t="s">
        <v>26</v>
      </c>
      <c r="E82" s="135" t="s">
        <v>27</v>
      </c>
      <c r="F82" s="191"/>
      <c r="G82" s="136">
        <v>0</v>
      </c>
      <c r="H82" s="137" t="s">
        <v>7</v>
      </c>
    </row>
    <row r="83" spans="2:8" ht="30" x14ac:dyDescent="0.25">
      <c r="B83" s="175">
        <v>4</v>
      </c>
      <c r="C83" s="65" t="s">
        <v>130</v>
      </c>
      <c r="D83" s="135" t="s">
        <v>26</v>
      </c>
      <c r="E83" s="135" t="s">
        <v>27</v>
      </c>
      <c r="F83" s="191"/>
      <c r="G83" s="136">
        <v>0</v>
      </c>
      <c r="H83" s="137" t="s">
        <v>7</v>
      </c>
    </row>
    <row r="84" spans="2:8" x14ac:dyDescent="0.25">
      <c r="B84" s="175">
        <v>4</v>
      </c>
      <c r="C84" s="65" t="s">
        <v>131</v>
      </c>
      <c r="D84" s="135" t="s">
        <v>26</v>
      </c>
      <c r="E84" s="135" t="s">
        <v>27</v>
      </c>
      <c r="F84" s="191"/>
      <c r="G84" s="136">
        <v>0</v>
      </c>
      <c r="H84" s="137" t="s">
        <v>7</v>
      </c>
    </row>
    <row r="85" spans="2:8" x14ac:dyDescent="0.25">
      <c r="B85" s="175">
        <v>4</v>
      </c>
      <c r="C85" s="63" t="s">
        <v>132</v>
      </c>
      <c r="D85" s="134" t="s">
        <v>26</v>
      </c>
      <c r="E85" s="134" t="s">
        <v>27</v>
      </c>
      <c r="F85" s="191"/>
      <c r="G85" s="136">
        <v>0</v>
      </c>
      <c r="H85" s="137" t="s">
        <v>7</v>
      </c>
    </row>
    <row r="86" spans="2:8" ht="30" x14ac:dyDescent="0.25">
      <c r="B86" s="175">
        <v>4</v>
      </c>
      <c r="C86" s="63" t="s">
        <v>133</v>
      </c>
      <c r="D86" s="135" t="s">
        <v>26</v>
      </c>
      <c r="E86" s="135" t="s">
        <v>27</v>
      </c>
      <c r="F86" s="191"/>
      <c r="G86" s="136">
        <v>0</v>
      </c>
      <c r="H86" s="137" t="s">
        <v>7</v>
      </c>
    </row>
    <row r="87" spans="2:8" ht="30" x14ac:dyDescent="0.25">
      <c r="B87" s="175">
        <v>4</v>
      </c>
      <c r="C87" s="63" t="s">
        <v>134</v>
      </c>
      <c r="D87" s="135" t="s">
        <v>26</v>
      </c>
      <c r="E87" s="135" t="s">
        <v>27</v>
      </c>
      <c r="F87" s="191"/>
      <c r="G87" s="136">
        <v>0</v>
      </c>
      <c r="H87" s="137" t="s">
        <v>7</v>
      </c>
    </row>
    <row r="88" spans="2:8" ht="30" x14ac:dyDescent="0.25">
      <c r="B88" s="175">
        <v>4</v>
      </c>
      <c r="C88" s="64" t="s">
        <v>135</v>
      </c>
      <c r="D88" s="135" t="s">
        <v>26</v>
      </c>
      <c r="E88" s="135" t="s">
        <v>27</v>
      </c>
      <c r="F88" s="191"/>
      <c r="G88" s="136">
        <v>0</v>
      </c>
      <c r="H88" s="137" t="s">
        <v>7</v>
      </c>
    </row>
    <row r="89" spans="2:8" x14ac:dyDescent="0.25">
      <c r="B89" s="175">
        <v>4</v>
      </c>
      <c r="C89" s="65" t="s">
        <v>136</v>
      </c>
      <c r="D89" s="135" t="s">
        <v>26</v>
      </c>
      <c r="E89" s="135" t="s">
        <v>27</v>
      </c>
      <c r="F89" s="191"/>
      <c r="G89" s="136">
        <v>0</v>
      </c>
      <c r="H89" s="137" t="s">
        <v>7</v>
      </c>
    </row>
    <row r="90" spans="2:8" ht="30" x14ac:dyDescent="0.25">
      <c r="B90" s="175">
        <v>4</v>
      </c>
      <c r="C90" s="63" t="s">
        <v>137</v>
      </c>
      <c r="D90" s="134" t="s">
        <v>26</v>
      </c>
      <c r="E90" s="134" t="s">
        <v>27</v>
      </c>
      <c r="F90" s="191"/>
      <c r="G90" s="136">
        <v>0</v>
      </c>
      <c r="H90" s="137" t="s">
        <v>7</v>
      </c>
    </row>
    <row r="91" spans="2:8" ht="30.75" thickBot="1" x14ac:dyDescent="0.3">
      <c r="B91" s="175">
        <v>4</v>
      </c>
      <c r="C91" s="63" t="s">
        <v>138</v>
      </c>
      <c r="D91" s="135" t="s">
        <v>26</v>
      </c>
      <c r="E91" s="135" t="s">
        <v>27</v>
      </c>
      <c r="F91" s="193"/>
      <c r="G91" s="136">
        <v>0</v>
      </c>
      <c r="H91" s="137" t="s">
        <v>7</v>
      </c>
    </row>
    <row r="92" spans="2:8" ht="16.5" thickBot="1" x14ac:dyDescent="0.3">
      <c r="B92" s="147" t="s">
        <v>93</v>
      </c>
      <c r="C92" s="157"/>
      <c r="D92" s="162"/>
      <c r="E92" s="163"/>
      <c r="F92" s="164"/>
      <c r="G92" s="165">
        <f>SUM(G70:G91)+SUM(G47:G68)</f>
        <v>0</v>
      </c>
      <c r="H92" s="146" t="s">
        <v>7</v>
      </c>
    </row>
    <row r="93" spans="2:8" ht="16.5" thickBot="1" x14ac:dyDescent="0.3">
      <c r="B93" s="166" t="s">
        <v>94</v>
      </c>
      <c r="C93" s="167"/>
      <c r="D93" s="168"/>
      <c r="E93" s="169"/>
      <c r="F93" s="170"/>
      <c r="G93" s="171">
        <f>G44+G92</f>
        <v>526925.31300000008</v>
      </c>
      <c r="H93" s="88" t="s">
        <v>7</v>
      </c>
    </row>
    <row r="94" spans="2:8" ht="16.5" thickBot="1" x14ac:dyDescent="0.3">
      <c r="B94" s="71" t="s">
        <v>28</v>
      </c>
      <c r="C94" s="72"/>
      <c r="D94" s="73"/>
      <c r="E94" s="74">
        <v>0</v>
      </c>
      <c r="F94" s="75"/>
      <c r="G94" s="76">
        <f>-(G93*E94)</f>
        <v>0</v>
      </c>
      <c r="H94" s="77" t="s">
        <v>7</v>
      </c>
    </row>
    <row r="95" spans="2:8" ht="16.5" thickBot="1" x14ac:dyDescent="0.3">
      <c r="B95" s="71" t="s">
        <v>72</v>
      </c>
      <c r="C95" s="72"/>
      <c r="D95" s="73"/>
      <c r="E95" s="74">
        <v>0</v>
      </c>
      <c r="F95" s="75"/>
      <c r="G95" s="76">
        <f>(G93*E95)</f>
        <v>0</v>
      </c>
      <c r="H95" s="77" t="s">
        <v>7</v>
      </c>
    </row>
    <row r="96" spans="2:8" ht="16.5" thickBot="1" x14ac:dyDescent="0.3">
      <c r="B96" s="53" t="s">
        <v>73</v>
      </c>
      <c r="C96" s="54"/>
      <c r="D96" s="67"/>
      <c r="E96" s="68"/>
      <c r="F96" s="69"/>
      <c r="G96" s="70">
        <f>G93+G94+G95</f>
        <v>526925.31300000008</v>
      </c>
      <c r="H96" s="55" t="s">
        <v>7</v>
      </c>
    </row>
    <row r="97" spans="2:8" ht="15.75" x14ac:dyDescent="0.25">
      <c r="B97" s="71" t="s">
        <v>29</v>
      </c>
      <c r="C97" s="72"/>
      <c r="D97" s="73"/>
      <c r="E97" s="78">
        <f>'Übersicht '!D37</f>
        <v>0</v>
      </c>
      <c r="F97" s="75"/>
      <c r="G97" s="76">
        <f>G96*E97</f>
        <v>0</v>
      </c>
      <c r="H97" s="77" t="s">
        <v>7</v>
      </c>
    </row>
    <row r="98" spans="2:8" ht="16.5" thickBot="1" x14ac:dyDescent="0.3">
      <c r="B98" s="79" t="s">
        <v>74</v>
      </c>
      <c r="C98" s="80"/>
      <c r="D98" s="81"/>
      <c r="E98" s="82"/>
      <c r="F98" s="82"/>
      <c r="G98" s="83">
        <f>G96+G97</f>
        <v>526925.31300000008</v>
      </c>
      <c r="H98" s="84" t="s">
        <v>7</v>
      </c>
    </row>
    <row r="99" spans="2:8" ht="15.75" x14ac:dyDescent="0.25">
      <c r="B99" s="85"/>
      <c r="C99" s="4"/>
      <c r="D99" s="86"/>
      <c r="E99" s="22"/>
      <c r="F99" s="22"/>
      <c r="G99" s="87"/>
      <c r="H99" s="22"/>
    </row>
  </sheetData>
  <sheetProtection algorithmName="SHA-512" hashValue="97dbLhnpGWxC32fRltsn767YmdtBXgGJc6sEMsGhjMpUUNtYTuHnDnAOS4Qd930BexSQV7916CyORFRW4cGb7w==" saltValue="o57lxRovXnW5t/6ivF/0+w==" spinCount="100000" sheet="1" objects="1" scenarios="1"/>
  <mergeCells count="11">
    <mergeCell ref="F47:F68"/>
    <mergeCell ref="F70:F91"/>
    <mergeCell ref="B3:E3"/>
    <mergeCell ref="C7:H9"/>
    <mergeCell ref="B16:H16"/>
    <mergeCell ref="G26:H26"/>
    <mergeCell ref="B35:B36"/>
    <mergeCell ref="C35:C36"/>
    <mergeCell ref="D35:D36"/>
    <mergeCell ref="E35:F35"/>
    <mergeCell ref="G35:H36"/>
  </mergeCells>
  <pageMargins left="0.7" right="0.7" top="0.78740157499999996" bottom="0.78740157499999996"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6225E-6751-4B76-B1CF-06706F8AC1FF}">
  <dimension ref="B1:H99"/>
  <sheetViews>
    <sheetView zoomScale="70" zoomScaleNormal="70" workbookViewId="0">
      <selection activeCell="J16" sqref="J16"/>
    </sheetView>
  </sheetViews>
  <sheetFormatPr baseColWidth="10" defaultRowHeight="15" x14ac:dyDescent="0.25"/>
  <cols>
    <col min="1" max="1" width="4.42578125" customWidth="1"/>
    <col min="3" max="3" width="93.42578125" customWidth="1"/>
    <col min="4" max="4" width="22.85546875" customWidth="1"/>
    <col min="5" max="5" width="16.140625" customWidth="1"/>
    <col min="6" max="6" width="19.85546875" customWidth="1"/>
    <col min="7" max="7" width="14.5703125" bestFit="1" customWidth="1"/>
  </cols>
  <sheetData>
    <row r="1" spans="2:8" ht="23.25" x14ac:dyDescent="0.25">
      <c r="B1" s="1"/>
      <c r="C1" s="2"/>
      <c r="D1" s="2"/>
      <c r="E1" s="2"/>
      <c r="F1" s="2"/>
      <c r="G1" s="2"/>
      <c r="H1" s="2"/>
    </row>
    <row r="2" spans="2:8" ht="23.25" x14ac:dyDescent="0.25">
      <c r="B2" s="1"/>
      <c r="C2" s="2"/>
      <c r="D2" s="2"/>
      <c r="E2" s="2"/>
      <c r="F2" s="2"/>
      <c r="G2" s="2"/>
      <c r="H2" s="2"/>
    </row>
    <row r="3" spans="2:8" ht="57" customHeight="1" x14ac:dyDescent="0.25">
      <c r="B3" s="180" t="s">
        <v>144</v>
      </c>
      <c r="C3" s="180"/>
      <c r="D3" s="180"/>
      <c r="E3" s="180"/>
      <c r="F3" s="2"/>
      <c r="G3" s="2"/>
      <c r="H3" s="2"/>
    </row>
    <row r="4" spans="2:8" ht="15.75" x14ac:dyDescent="0.25">
      <c r="B4" s="3"/>
      <c r="C4" s="4"/>
      <c r="D4" s="4"/>
      <c r="E4" s="4"/>
      <c r="F4" s="4"/>
      <c r="G4" s="4"/>
      <c r="H4" s="4"/>
    </row>
    <row r="5" spans="2:8" ht="15.75" x14ac:dyDescent="0.25">
      <c r="B5" s="3"/>
      <c r="C5" s="4"/>
      <c r="D5" s="4"/>
      <c r="E5" s="4"/>
      <c r="F5" s="4"/>
      <c r="G5" s="4"/>
      <c r="H5" s="4"/>
    </row>
    <row r="6" spans="2:8" ht="15.75" x14ac:dyDescent="0.25">
      <c r="B6" s="3"/>
      <c r="C6" s="4"/>
      <c r="D6" s="4"/>
      <c r="E6" s="4"/>
      <c r="F6" s="4"/>
      <c r="G6" s="4"/>
      <c r="H6" s="4"/>
    </row>
    <row r="7" spans="2:8" ht="18" customHeight="1" x14ac:dyDescent="0.25">
      <c r="B7" s="5"/>
      <c r="C7" s="194"/>
      <c r="D7" s="195"/>
      <c r="E7" s="195"/>
      <c r="F7" s="195"/>
      <c r="G7" s="195"/>
      <c r="H7" s="196"/>
    </row>
    <row r="8" spans="2:8" ht="18" customHeight="1" x14ac:dyDescent="0.25">
      <c r="B8" s="5"/>
      <c r="C8" s="197"/>
      <c r="D8" s="198"/>
      <c r="E8" s="198"/>
      <c r="F8" s="198"/>
      <c r="G8" s="198"/>
      <c r="H8" s="199"/>
    </row>
    <row r="9" spans="2:8" ht="18" customHeight="1" x14ac:dyDescent="0.25">
      <c r="B9" s="5"/>
      <c r="C9" s="200"/>
      <c r="D9" s="201"/>
      <c r="E9" s="201"/>
      <c r="F9" s="201"/>
      <c r="G9" s="201"/>
      <c r="H9" s="202"/>
    </row>
    <row r="10" spans="2:8" ht="18" x14ac:dyDescent="0.25">
      <c r="B10" s="5"/>
      <c r="C10" s="6" t="s">
        <v>0</v>
      </c>
      <c r="D10" s="4"/>
      <c r="E10" s="4"/>
      <c r="F10" s="4"/>
      <c r="G10" s="4"/>
      <c r="H10" s="4"/>
    </row>
    <row r="11" spans="2:8" ht="18" x14ac:dyDescent="0.25">
      <c r="B11" s="5"/>
      <c r="C11" s="6"/>
      <c r="D11" s="4"/>
      <c r="E11" s="4"/>
      <c r="F11" s="4"/>
      <c r="G11" s="4"/>
      <c r="H11" s="4"/>
    </row>
    <row r="12" spans="2:8" ht="20.25" x14ac:dyDescent="0.25">
      <c r="B12" s="5"/>
      <c r="C12" s="7"/>
      <c r="D12" s="4"/>
      <c r="E12" s="4"/>
      <c r="F12" s="4"/>
      <c r="G12" s="4"/>
      <c r="H12" s="4"/>
    </row>
    <row r="13" spans="2:8" ht="15.75" customHeight="1" x14ac:dyDescent="0.25">
      <c r="B13" s="8" t="s">
        <v>145</v>
      </c>
      <c r="C13" s="8"/>
      <c r="D13" s="8"/>
      <c r="E13" s="8"/>
      <c r="F13" s="8"/>
      <c r="G13" s="8"/>
      <c r="H13" s="9"/>
    </row>
    <row r="14" spans="2:8" ht="15.75" customHeight="1" x14ac:dyDescent="0.25">
      <c r="B14" s="8"/>
      <c r="C14" s="8"/>
      <c r="D14" s="8"/>
      <c r="E14" s="8"/>
      <c r="F14" s="8"/>
      <c r="G14" s="8"/>
      <c r="H14" s="9"/>
    </row>
    <row r="15" spans="2:8" ht="18" x14ac:dyDescent="0.25">
      <c r="B15" s="5"/>
      <c r="C15" s="6"/>
      <c r="D15" s="4"/>
      <c r="E15" s="4"/>
      <c r="F15" s="4"/>
      <c r="G15" s="4"/>
      <c r="H15" s="4"/>
    </row>
    <row r="16" spans="2:8" ht="375" customHeight="1" x14ac:dyDescent="0.25">
      <c r="B16" s="203" t="s">
        <v>147</v>
      </c>
      <c r="C16" s="204"/>
      <c r="D16" s="204"/>
      <c r="E16" s="204"/>
      <c r="F16" s="204"/>
      <c r="G16" s="204"/>
      <c r="H16" s="204"/>
    </row>
    <row r="17" spans="2:8" ht="20.25" x14ac:dyDescent="0.25">
      <c r="B17" s="5"/>
      <c r="C17" s="7"/>
      <c r="D17" s="4"/>
      <c r="E17" s="4"/>
      <c r="F17" s="4"/>
      <c r="G17" s="4"/>
      <c r="H17" s="4"/>
    </row>
    <row r="18" spans="2:8" ht="18" x14ac:dyDescent="0.25">
      <c r="B18" s="10" t="s">
        <v>86</v>
      </c>
      <c r="C18" s="4"/>
      <c r="D18" s="11"/>
      <c r="E18" s="4"/>
      <c r="F18" s="4"/>
      <c r="G18" s="4"/>
      <c r="H18" s="4"/>
    </row>
    <row r="19" spans="2:8" ht="15.75" x14ac:dyDescent="0.25">
      <c r="B19" s="4"/>
      <c r="C19" s="4"/>
      <c r="D19" s="4"/>
      <c r="E19" s="4"/>
      <c r="F19" s="4"/>
      <c r="G19" s="4"/>
      <c r="H19" s="4"/>
    </row>
    <row r="20" spans="2:8" ht="15.75" x14ac:dyDescent="0.25">
      <c r="B20" s="12"/>
      <c r="C20" s="11"/>
      <c r="D20" s="4" t="s">
        <v>1</v>
      </c>
      <c r="E20" s="11"/>
      <c r="F20" s="11"/>
      <c r="G20" s="11"/>
      <c r="H20" s="11"/>
    </row>
    <row r="21" spans="2:8" ht="15.75" x14ac:dyDescent="0.25">
      <c r="B21" s="4"/>
      <c r="C21" s="4"/>
      <c r="D21" s="11" t="s">
        <v>2</v>
      </c>
      <c r="E21" s="4"/>
      <c r="F21" s="4"/>
      <c r="G21" s="4"/>
      <c r="H21" s="4"/>
    </row>
    <row r="22" spans="2:8" ht="15.75" x14ac:dyDescent="0.25">
      <c r="B22" s="4"/>
      <c r="C22" s="4"/>
      <c r="D22" s="11"/>
      <c r="E22" s="4"/>
      <c r="F22" s="4"/>
      <c r="G22" s="4"/>
      <c r="H22" s="4"/>
    </row>
    <row r="23" spans="2:8" ht="15.75" x14ac:dyDescent="0.25">
      <c r="B23" s="12"/>
      <c r="C23" s="11"/>
      <c r="D23" s="13" t="s">
        <v>3</v>
      </c>
      <c r="E23" s="13"/>
      <c r="F23" s="130" t="s">
        <v>83</v>
      </c>
      <c r="G23" s="11"/>
      <c r="H23" s="11"/>
    </row>
    <row r="24" spans="2:8" ht="15.75" x14ac:dyDescent="0.25">
      <c r="B24" s="4"/>
      <c r="C24" s="4"/>
      <c r="D24" s="13"/>
      <c r="E24" s="13"/>
      <c r="F24" s="4"/>
      <c r="G24" s="4"/>
      <c r="H24" s="4"/>
    </row>
    <row r="25" spans="2:8" ht="15.75" x14ac:dyDescent="0.25">
      <c r="B25" s="12"/>
      <c r="C25" s="11"/>
      <c r="D25" s="13" t="s">
        <v>4</v>
      </c>
      <c r="E25" s="13"/>
      <c r="F25" s="131" t="s">
        <v>139</v>
      </c>
      <c r="G25" s="11"/>
      <c r="H25" s="11"/>
    </row>
    <row r="26" spans="2:8" ht="18" x14ac:dyDescent="0.25">
      <c r="B26" s="5"/>
      <c r="C26" s="4"/>
      <c r="D26" s="13"/>
      <c r="E26" s="13"/>
      <c r="F26" s="4"/>
      <c r="G26" s="205"/>
      <c r="H26" s="205"/>
    </row>
    <row r="27" spans="2:8" ht="18" x14ac:dyDescent="0.25">
      <c r="B27" s="10" t="s">
        <v>5</v>
      </c>
      <c r="C27" s="4"/>
      <c r="D27" s="4"/>
      <c r="E27" s="4"/>
      <c r="F27" s="11"/>
      <c r="G27" s="11"/>
      <c r="H27" s="14" t="s">
        <v>6</v>
      </c>
    </row>
    <row r="28" spans="2:8" ht="15.75" x14ac:dyDescent="0.25">
      <c r="B28" s="4" t="s">
        <v>66</v>
      </c>
      <c r="C28" s="14"/>
      <c r="D28" s="15"/>
      <c r="E28" s="16"/>
      <c r="F28" s="17"/>
      <c r="G28" s="15"/>
      <c r="H28" s="4"/>
    </row>
    <row r="29" spans="2:8" ht="15.75" thickBot="1" x14ac:dyDescent="0.3">
      <c r="B29" s="11"/>
      <c r="C29" s="14" t="s">
        <v>8</v>
      </c>
      <c r="D29" s="18">
        <f>'Anrech. Kosten'!D60</f>
        <v>9542496.9199999981</v>
      </c>
      <c r="E29" s="19" t="s">
        <v>7</v>
      </c>
      <c r="F29" s="20">
        <v>1</v>
      </c>
      <c r="G29" s="18">
        <f>D29*F29</f>
        <v>9542496.9199999981</v>
      </c>
      <c r="H29" s="19" t="s">
        <v>7</v>
      </c>
    </row>
    <row r="30" spans="2:8" ht="16.5" thickBot="1" x14ac:dyDescent="0.3">
      <c r="B30" s="11"/>
      <c r="C30" s="14"/>
      <c r="D30" s="21"/>
      <c r="E30" s="22"/>
      <c r="F30" s="23" t="s">
        <v>9</v>
      </c>
      <c r="G30" s="24">
        <f>SUM(G29:G29)</f>
        <v>9542496.9199999981</v>
      </c>
      <c r="H30" s="25" t="s">
        <v>7</v>
      </c>
    </row>
    <row r="31" spans="2:8" ht="15.75" x14ac:dyDescent="0.25">
      <c r="B31" s="4"/>
      <c r="C31" s="26"/>
      <c r="D31" s="26"/>
      <c r="E31" s="27"/>
      <c r="F31" s="26"/>
      <c r="G31" s="26"/>
      <c r="H31" s="26"/>
    </row>
    <row r="32" spans="2:8" ht="16.5" thickBot="1" x14ac:dyDescent="0.3">
      <c r="B32" s="28"/>
      <c r="C32" s="11"/>
      <c r="D32" s="11"/>
      <c r="E32" s="14" t="s">
        <v>91</v>
      </c>
      <c r="F32" s="29">
        <v>1</v>
      </c>
      <c r="G32" s="179">
        <v>977200.72</v>
      </c>
      <c r="H32" s="30" t="s">
        <v>7</v>
      </c>
    </row>
    <row r="33" spans="2:8" ht="16.5" thickBot="1" x14ac:dyDescent="0.3">
      <c r="B33" s="28"/>
      <c r="C33" s="11"/>
      <c r="D33" s="11"/>
      <c r="E33" s="31" t="s">
        <v>92</v>
      </c>
      <c r="F33" s="31"/>
      <c r="G33" s="32">
        <f>SUM(G32:G32)</f>
        <v>977200.72</v>
      </c>
      <c r="H33" s="25" t="s">
        <v>7</v>
      </c>
    </row>
    <row r="34" spans="2:8" ht="16.5" thickBot="1" x14ac:dyDescent="0.3">
      <c r="B34" s="4"/>
      <c r="C34" s="31"/>
      <c r="D34" s="31"/>
      <c r="E34" s="31"/>
      <c r="F34" s="31"/>
      <c r="G34" s="23"/>
      <c r="H34" s="33"/>
    </row>
    <row r="35" spans="2:8" ht="32.450000000000003" customHeight="1" x14ac:dyDescent="0.25">
      <c r="B35" s="206" t="s">
        <v>10</v>
      </c>
      <c r="C35" s="208" t="s">
        <v>75</v>
      </c>
      <c r="D35" s="208" t="s">
        <v>71</v>
      </c>
      <c r="E35" s="211" t="s">
        <v>11</v>
      </c>
      <c r="F35" s="211"/>
      <c r="G35" s="212" t="s">
        <v>12</v>
      </c>
      <c r="H35" s="213"/>
    </row>
    <row r="36" spans="2:8" ht="31.5" x14ac:dyDescent="0.25">
      <c r="B36" s="207"/>
      <c r="C36" s="209"/>
      <c r="D36" s="210"/>
      <c r="E36" s="34" t="s">
        <v>13</v>
      </c>
      <c r="F36" s="34" t="s">
        <v>14</v>
      </c>
      <c r="G36" s="214"/>
      <c r="H36" s="215"/>
    </row>
    <row r="37" spans="2:8" ht="15.75" x14ac:dyDescent="0.25">
      <c r="B37" s="150" t="s">
        <v>82</v>
      </c>
      <c r="C37" s="151" t="s">
        <v>70</v>
      </c>
      <c r="D37" s="152"/>
      <c r="E37" s="153"/>
      <c r="F37" s="154"/>
      <c r="G37" s="155"/>
      <c r="H37" s="156"/>
    </row>
    <row r="38" spans="2:8" ht="15.75" x14ac:dyDescent="0.25">
      <c r="B38" s="35" t="s">
        <v>15</v>
      </c>
      <c r="C38" s="36"/>
      <c r="D38" s="37"/>
      <c r="E38" s="38"/>
      <c r="F38" s="39"/>
      <c r="G38" s="40"/>
      <c r="H38" s="41"/>
    </row>
    <row r="39" spans="2:8" x14ac:dyDescent="0.25">
      <c r="B39" s="42" t="s">
        <v>16</v>
      </c>
      <c r="C39" s="43" t="s">
        <v>17</v>
      </c>
      <c r="D39" s="44">
        <v>2</v>
      </c>
      <c r="E39" s="44" t="str">
        <f>$F$23</f>
        <v>II</v>
      </c>
      <c r="F39" s="45" t="str">
        <f>$F$25</f>
        <v>Basissatz</v>
      </c>
      <c r="G39" s="46">
        <f>$G$33*(D39/100)</f>
        <v>19544.0144</v>
      </c>
      <c r="H39" s="47" t="s">
        <v>7</v>
      </c>
    </row>
    <row r="40" spans="2:8" x14ac:dyDescent="0.25">
      <c r="B40" s="48" t="s">
        <v>18</v>
      </c>
      <c r="C40" s="49" t="s">
        <v>19</v>
      </c>
      <c r="D40" s="44">
        <v>9</v>
      </c>
      <c r="E40" s="44" t="str">
        <f t="shared" ref="E40:E43" si="0">$F$23</f>
        <v>II</v>
      </c>
      <c r="F40" s="50" t="str">
        <f t="shared" ref="F40:F43" si="1">$F$25</f>
        <v>Basissatz</v>
      </c>
      <c r="G40" s="46">
        <f t="shared" ref="G40:G43" si="2">$G$33*(D40/100)</f>
        <v>87948.064799999993</v>
      </c>
      <c r="H40" s="47" t="s">
        <v>7</v>
      </c>
    </row>
    <row r="41" spans="2:8" ht="15.75" x14ac:dyDescent="0.25">
      <c r="B41" s="35" t="s">
        <v>24</v>
      </c>
      <c r="C41" s="36"/>
      <c r="D41" s="37"/>
      <c r="E41" s="38"/>
      <c r="F41" s="52"/>
      <c r="G41" s="40"/>
      <c r="H41" s="41"/>
    </row>
    <row r="42" spans="2:8" x14ac:dyDescent="0.25">
      <c r="B42" s="48" t="s">
        <v>20</v>
      </c>
      <c r="C42" s="49" t="s">
        <v>21</v>
      </c>
      <c r="D42" s="44">
        <v>17</v>
      </c>
      <c r="E42" s="44" t="str">
        <f t="shared" si="0"/>
        <v>II</v>
      </c>
      <c r="F42" s="50" t="str">
        <f t="shared" si="1"/>
        <v>Basissatz</v>
      </c>
      <c r="G42" s="46">
        <f t="shared" si="2"/>
        <v>166124.12239999999</v>
      </c>
      <c r="H42" s="47" t="s">
        <v>7</v>
      </c>
    </row>
    <row r="43" spans="2:8" ht="15.75" thickBot="1" x14ac:dyDescent="0.3">
      <c r="B43" s="48" t="s">
        <v>22</v>
      </c>
      <c r="C43" s="49" t="s">
        <v>23</v>
      </c>
      <c r="D43" s="44">
        <v>2</v>
      </c>
      <c r="E43" s="44" t="str">
        <f t="shared" si="0"/>
        <v>II</v>
      </c>
      <c r="F43" s="51" t="str">
        <f t="shared" si="1"/>
        <v>Basissatz</v>
      </c>
      <c r="G43" s="46">
        <f t="shared" si="2"/>
        <v>19544.0144</v>
      </c>
      <c r="H43" s="47" t="s">
        <v>7</v>
      </c>
    </row>
    <row r="44" spans="2:8" ht="16.5" thickBot="1" x14ac:dyDescent="0.3">
      <c r="B44" s="147" t="s">
        <v>25</v>
      </c>
      <c r="C44" s="157"/>
      <c r="D44" s="158">
        <f>SUM(D39:D43)</f>
        <v>30</v>
      </c>
      <c r="E44" s="159"/>
      <c r="F44" s="160"/>
      <c r="G44" s="161">
        <f>SUM(G39:G43)</f>
        <v>293160.21599999996</v>
      </c>
      <c r="H44" s="146" t="s">
        <v>7</v>
      </c>
    </row>
    <row r="45" spans="2:8" ht="16.5" thickBot="1" x14ac:dyDescent="0.3">
      <c r="B45" s="150" t="s">
        <v>83</v>
      </c>
      <c r="C45" s="151" t="s">
        <v>84</v>
      </c>
      <c r="D45" s="152"/>
      <c r="E45" s="153"/>
      <c r="F45" s="154"/>
      <c r="G45" s="155"/>
      <c r="H45" s="156"/>
    </row>
    <row r="46" spans="2:8" ht="15.75" x14ac:dyDescent="0.25">
      <c r="B46" s="56" t="s">
        <v>15</v>
      </c>
      <c r="C46" s="57"/>
      <c r="D46" s="58"/>
      <c r="E46" s="59"/>
      <c r="F46" s="60"/>
      <c r="G46" s="61"/>
      <c r="H46" s="62"/>
    </row>
    <row r="47" spans="2:8" ht="45" x14ac:dyDescent="0.25">
      <c r="B47" s="175">
        <v>1</v>
      </c>
      <c r="C47" s="65" t="s">
        <v>95</v>
      </c>
      <c r="D47" s="135" t="s">
        <v>26</v>
      </c>
      <c r="E47" s="135" t="s">
        <v>27</v>
      </c>
      <c r="F47" s="190" t="s">
        <v>76</v>
      </c>
      <c r="G47" s="136">
        <v>0</v>
      </c>
      <c r="H47" s="137" t="s">
        <v>7</v>
      </c>
    </row>
    <row r="48" spans="2:8" ht="30" x14ac:dyDescent="0.25">
      <c r="B48" s="175">
        <v>1</v>
      </c>
      <c r="C48" s="132" t="s">
        <v>96</v>
      </c>
      <c r="D48" s="135" t="s">
        <v>26</v>
      </c>
      <c r="E48" s="135" t="s">
        <v>27</v>
      </c>
      <c r="F48" s="191"/>
      <c r="G48" s="136">
        <v>0</v>
      </c>
      <c r="H48" s="137" t="s">
        <v>7</v>
      </c>
    </row>
    <row r="49" spans="2:8" ht="30" x14ac:dyDescent="0.25">
      <c r="B49" s="175">
        <v>1</v>
      </c>
      <c r="C49" s="132" t="s">
        <v>97</v>
      </c>
      <c r="D49" s="135" t="s">
        <v>26</v>
      </c>
      <c r="E49" s="135" t="s">
        <v>27</v>
      </c>
      <c r="F49" s="191"/>
      <c r="G49" s="136">
        <v>0</v>
      </c>
      <c r="H49" s="137" t="s">
        <v>7</v>
      </c>
    </row>
    <row r="50" spans="2:8" ht="29.25" customHeight="1" x14ac:dyDescent="0.25">
      <c r="B50" s="175">
        <v>1</v>
      </c>
      <c r="C50" s="132" t="s">
        <v>98</v>
      </c>
      <c r="D50" s="135" t="s">
        <v>26</v>
      </c>
      <c r="E50" s="135" t="s">
        <v>27</v>
      </c>
      <c r="F50" s="191"/>
      <c r="G50" s="136">
        <v>0</v>
      </c>
      <c r="H50" s="137" t="s">
        <v>7</v>
      </c>
    </row>
    <row r="51" spans="2:8" ht="28.5" customHeight="1" x14ac:dyDescent="0.25">
      <c r="B51" s="175">
        <v>1</v>
      </c>
      <c r="C51" s="132" t="s">
        <v>99</v>
      </c>
      <c r="D51" s="135" t="s">
        <v>26</v>
      </c>
      <c r="E51" s="135" t="s">
        <v>27</v>
      </c>
      <c r="F51" s="191"/>
      <c r="G51" s="136">
        <v>0</v>
      </c>
      <c r="H51" s="137" t="s">
        <v>7</v>
      </c>
    </row>
    <row r="52" spans="2:8" ht="30.75" customHeight="1" x14ac:dyDescent="0.25">
      <c r="B52" s="175">
        <v>1</v>
      </c>
      <c r="C52" s="132" t="s">
        <v>100</v>
      </c>
      <c r="D52" s="135" t="s">
        <v>26</v>
      </c>
      <c r="E52" s="135" t="s">
        <v>27</v>
      </c>
      <c r="F52" s="191"/>
      <c r="G52" s="136">
        <v>0</v>
      </c>
      <c r="H52" s="137" t="s">
        <v>7</v>
      </c>
    </row>
    <row r="53" spans="2:8" ht="45" x14ac:dyDescent="0.25">
      <c r="B53" s="175">
        <v>1</v>
      </c>
      <c r="C53" s="133" t="s">
        <v>101</v>
      </c>
      <c r="D53" s="135" t="s">
        <v>26</v>
      </c>
      <c r="E53" s="135" t="s">
        <v>27</v>
      </c>
      <c r="F53" s="191"/>
      <c r="G53" s="136">
        <v>0</v>
      </c>
      <c r="H53" s="137" t="s">
        <v>7</v>
      </c>
    </row>
    <row r="54" spans="2:8" ht="30" x14ac:dyDescent="0.25">
      <c r="B54" s="175">
        <v>1</v>
      </c>
      <c r="C54" s="133" t="s">
        <v>103</v>
      </c>
      <c r="D54" s="135" t="s">
        <v>26</v>
      </c>
      <c r="E54" s="135" t="s">
        <v>27</v>
      </c>
      <c r="F54" s="191"/>
      <c r="G54" s="136">
        <v>0</v>
      </c>
      <c r="H54" s="137" t="s">
        <v>7</v>
      </c>
    </row>
    <row r="55" spans="2:8" ht="45" x14ac:dyDescent="0.25">
      <c r="B55" s="175">
        <v>1</v>
      </c>
      <c r="C55" s="133" t="s">
        <v>104</v>
      </c>
      <c r="D55" s="135" t="s">
        <v>26</v>
      </c>
      <c r="E55" s="135" t="s">
        <v>27</v>
      </c>
      <c r="F55" s="191"/>
      <c r="G55" s="136">
        <v>0</v>
      </c>
      <c r="H55" s="137" t="s">
        <v>7</v>
      </c>
    </row>
    <row r="56" spans="2:8" ht="45" x14ac:dyDescent="0.25">
      <c r="B56" s="175">
        <v>1</v>
      </c>
      <c r="C56" s="133" t="s">
        <v>102</v>
      </c>
      <c r="D56" s="135" t="s">
        <v>26</v>
      </c>
      <c r="E56" s="135" t="s">
        <v>27</v>
      </c>
      <c r="F56" s="191"/>
      <c r="G56" s="136">
        <v>0</v>
      </c>
      <c r="H56" s="137" t="s">
        <v>7</v>
      </c>
    </row>
    <row r="57" spans="2:8" ht="30" x14ac:dyDescent="0.25">
      <c r="B57" s="175">
        <v>2</v>
      </c>
      <c r="C57" s="133" t="s">
        <v>105</v>
      </c>
      <c r="D57" s="135" t="s">
        <v>26</v>
      </c>
      <c r="E57" s="135" t="s">
        <v>27</v>
      </c>
      <c r="F57" s="191"/>
      <c r="G57" s="136">
        <v>0</v>
      </c>
      <c r="H57" s="137" t="s">
        <v>7</v>
      </c>
    </row>
    <row r="58" spans="2:8" ht="30" x14ac:dyDescent="0.25">
      <c r="B58" s="175">
        <v>2</v>
      </c>
      <c r="C58" s="133" t="s">
        <v>106</v>
      </c>
      <c r="D58" s="135" t="s">
        <v>26</v>
      </c>
      <c r="E58" s="135" t="s">
        <v>27</v>
      </c>
      <c r="F58" s="191"/>
      <c r="G58" s="136">
        <v>0</v>
      </c>
      <c r="H58" s="137" t="s">
        <v>7</v>
      </c>
    </row>
    <row r="59" spans="2:8" ht="30" x14ac:dyDescent="0.25">
      <c r="B59" s="175">
        <v>2</v>
      </c>
      <c r="C59" s="133" t="s">
        <v>107</v>
      </c>
      <c r="D59" s="135" t="s">
        <v>26</v>
      </c>
      <c r="E59" s="135" t="s">
        <v>27</v>
      </c>
      <c r="F59" s="191"/>
      <c r="G59" s="136">
        <v>0</v>
      </c>
      <c r="H59" s="137" t="s">
        <v>7</v>
      </c>
    </row>
    <row r="60" spans="2:8" ht="30" x14ac:dyDescent="0.25">
      <c r="B60" s="175">
        <v>2</v>
      </c>
      <c r="C60" s="133" t="s">
        <v>108</v>
      </c>
      <c r="D60" s="135" t="s">
        <v>26</v>
      </c>
      <c r="E60" s="135" t="s">
        <v>27</v>
      </c>
      <c r="F60" s="191"/>
      <c r="G60" s="136">
        <v>0</v>
      </c>
      <c r="H60" s="137" t="s">
        <v>7</v>
      </c>
    </row>
    <row r="61" spans="2:8" ht="30" x14ac:dyDescent="0.25">
      <c r="B61" s="175">
        <v>2</v>
      </c>
      <c r="C61" s="133" t="s">
        <v>109</v>
      </c>
      <c r="D61" s="135" t="s">
        <v>26</v>
      </c>
      <c r="E61" s="135" t="s">
        <v>27</v>
      </c>
      <c r="F61" s="191"/>
      <c r="G61" s="136">
        <v>0</v>
      </c>
      <c r="H61" s="137" t="s">
        <v>7</v>
      </c>
    </row>
    <row r="62" spans="2:8" ht="30" x14ac:dyDescent="0.25">
      <c r="B62" s="175">
        <v>2</v>
      </c>
      <c r="C62" s="133" t="s">
        <v>110</v>
      </c>
      <c r="D62" s="135" t="s">
        <v>26</v>
      </c>
      <c r="E62" s="135" t="s">
        <v>27</v>
      </c>
      <c r="F62" s="191"/>
      <c r="G62" s="136">
        <v>0</v>
      </c>
      <c r="H62" s="137" t="s">
        <v>7</v>
      </c>
    </row>
    <row r="63" spans="2:8" ht="30" x14ac:dyDescent="0.25">
      <c r="B63" s="175">
        <v>2</v>
      </c>
      <c r="C63" s="133" t="s">
        <v>111</v>
      </c>
      <c r="D63" s="135" t="s">
        <v>26</v>
      </c>
      <c r="E63" s="135" t="s">
        <v>27</v>
      </c>
      <c r="F63" s="191"/>
      <c r="G63" s="136">
        <v>0</v>
      </c>
      <c r="H63" s="137" t="s">
        <v>7</v>
      </c>
    </row>
    <row r="64" spans="2:8" ht="30" x14ac:dyDescent="0.25">
      <c r="B64" s="175">
        <v>2</v>
      </c>
      <c r="C64" s="133" t="s">
        <v>112</v>
      </c>
      <c r="D64" s="135" t="s">
        <v>26</v>
      </c>
      <c r="E64" s="135" t="s">
        <v>27</v>
      </c>
      <c r="F64" s="191"/>
      <c r="G64" s="136">
        <v>0</v>
      </c>
      <c r="H64" s="137" t="s">
        <v>7</v>
      </c>
    </row>
    <row r="65" spans="2:8" ht="30" x14ac:dyDescent="0.25">
      <c r="B65" s="175">
        <v>2</v>
      </c>
      <c r="C65" s="133" t="s">
        <v>113</v>
      </c>
      <c r="D65" s="135" t="s">
        <v>26</v>
      </c>
      <c r="E65" s="135" t="s">
        <v>27</v>
      </c>
      <c r="F65" s="191"/>
      <c r="G65" s="136">
        <v>0</v>
      </c>
      <c r="H65" s="137" t="s">
        <v>7</v>
      </c>
    </row>
    <row r="66" spans="2:8" ht="30" x14ac:dyDescent="0.25">
      <c r="B66" s="175">
        <v>2</v>
      </c>
      <c r="C66" s="133" t="s">
        <v>114</v>
      </c>
      <c r="D66" s="135" t="s">
        <v>26</v>
      </c>
      <c r="E66" s="135" t="s">
        <v>27</v>
      </c>
      <c r="F66" s="191"/>
      <c r="G66" s="136">
        <v>0</v>
      </c>
      <c r="H66" s="137" t="s">
        <v>7</v>
      </c>
    </row>
    <row r="67" spans="2:8" ht="45" x14ac:dyDescent="0.25">
      <c r="B67" s="175">
        <v>2</v>
      </c>
      <c r="C67" s="133" t="s">
        <v>115</v>
      </c>
      <c r="D67" s="135" t="s">
        <v>26</v>
      </c>
      <c r="E67" s="135" t="s">
        <v>27</v>
      </c>
      <c r="F67" s="191"/>
      <c r="G67" s="136">
        <v>0</v>
      </c>
      <c r="H67" s="137" t="s">
        <v>7</v>
      </c>
    </row>
    <row r="68" spans="2:8" ht="45" x14ac:dyDescent="0.25">
      <c r="B68" s="175">
        <v>2</v>
      </c>
      <c r="C68" s="133" t="s">
        <v>116</v>
      </c>
      <c r="D68" s="135" t="s">
        <v>26</v>
      </c>
      <c r="E68" s="135" t="s">
        <v>27</v>
      </c>
      <c r="F68" s="192"/>
      <c r="G68" s="136">
        <v>0</v>
      </c>
      <c r="H68" s="137" t="s">
        <v>7</v>
      </c>
    </row>
    <row r="69" spans="2:8" ht="15.75" x14ac:dyDescent="0.25">
      <c r="B69" s="35" t="s">
        <v>24</v>
      </c>
      <c r="C69" s="36"/>
      <c r="D69" s="37"/>
      <c r="E69" s="38"/>
      <c r="F69" s="66"/>
      <c r="G69" s="40"/>
      <c r="H69" s="41"/>
    </row>
    <row r="70" spans="2:8" ht="30" customHeight="1" x14ac:dyDescent="0.25">
      <c r="B70" s="175">
        <v>3</v>
      </c>
      <c r="C70" s="63" t="s">
        <v>117</v>
      </c>
      <c r="D70" s="135" t="s">
        <v>26</v>
      </c>
      <c r="E70" s="135" t="s">
        <v>27</v>
      </c>
      <c r="F70" s="190" t="s">
        <v>76</v>
      </c>
      <c r="G70" s="136">
        <v>0</v>
      </c>
      <c r="H70" s="137" t="s">
        <v>7</v>
      </c>
    </row>
    <row r="71" spans="2:8" ht="30" x14ac:dyDescent="0.25">
      <c r="B71" s="175">
        <v>3</v>
      </c>
      <c r="C71" s="64" t="s">
        <v>118</v>
      </c>
      <c r="D71" s="135" t="s">
        <v>26</v>
      </c>
      <c r="E71" s="135" t="s">
        <v>27</v>
      </c>
      <c r="F71" s="191"/>
      <c r="G71" s="136">
        <v>0</v>
      </c>
      <c r="H71" s="137" t="s">
        <v>7</v>
      </c>
    </row>
    <row r="72" spans="2:8" ht="30" x14ac:dyDescent="0.25">
      <c r="B72" s="175">
        <v>3</v>
      </c>
      <c r="C72" s="65" t="s">
        <v>119</v>
      </c>
      <c r="D72" s="135" t="s">
        <v>26</v>
      </c>
      <c r="E72" s="135" t="s">
        <v>27</v>
      </c>
      <c r="F72" s="191"/>
      <c r="G72" s="136">
        <v>0</v>
      </c>
      <c r="H72" s="137" t="s">
        <v>7</v>
      </c>
    </row>
    <row r="73" spans="2:8" ht="30" x14ac:dyDescent="0.25">
      <c r="B73" s="175">
        <v>3</v>
      </c>
      <c r="C73" s="63" t="s">
        <v>120</v>
      </c>
      <c r="D73" s="134" t="s">
        <v>26</v>
      </c>
      <c r="E73" s="134" t="s">
        <v>27</v>
      </c>
      <c r="F73" s="191"/>
      <c r="G73" s="136">
        <v>0</v>
      </c>
      <c r="H73" s="137" t="s">
        <v>7</v>
      </c>
    </row>
    <row r="74" spans="2:8" ht="30" x14ac:dyDescent="0.25">
      <c r="B74" s="175">
        <v>3</v>
      </c>
      <c r="C74" s="63" t="s">
        <v>121</v>
      </c>
      <c r="D74" s="135" t="s">
        <v>26</v>
      </c>
      <c r="E74" s="135" t="s">
        <v>27</v>
      </c>
      <c r="F74" s="191"/>
      <c r="G74" s="136">
        <v>0</v>
      </c>
      <c r="H74" s="137" t="s">
        <v>7</v>
      </c>
    </row>
    <row r="75" spans="2:8" ht="30" x14ac:dyDescent="0.25">
      <c r="B75" s="175">
        <v>3</v>
      </c>
      <c r="C75" s="63" t="s">
        <v>122</v>
      </c>
      <c r="D75" s="135" t="s">
        <v>26</v>
      </c>
      <c r="E75" s="135" t="s">
        <v>27</v>
      </c>
      <c r="F75" s="191"/>
      <c r="G75" s="136">
        <v>0</v>
      </c>
      <c r="H75" s="137" t="s">
        <v>7</v>
      </c>
    </row>
    <row r="76" spans="2:8" ht="32.25" customHeight="1" x14ac:dyDescent="0.25">
      <c r="B76" s="175">
        <v>3</v>
      </c>
      <c r="C76" s="63" t="s">
        <v>123</v>
      </c>
      <c r="D76" s="135" t="s">
        <v>26</v>
      </c>
      <c r="E76" s="135" t="s">
        <v>27</v>
      </c>
      <c r="F76" s="191"/>
      <c r="G76" s="136">
        <v>0</v>
      </c>
      <c r="H76" s="137" t="s">
        <v>7</v>
      </c>
    </row>
    <row r="77" spans="2:8" ht="30" x14ac:dyDescent="0.25">
      <c r="B77" s="175">
        <v>3</v>
      </c>
      <c r="C77" s="64" t="s">
        <v>124</v>
      </c>
      <c r="D77" s="135" t="s">
        <v>26</v>
      </c>
      <c r="E77" s="135" t="s">
        <v>27</v>
      </c>
      <c r="F77" s="191"/>
      <c r="G77" s="136">
        <v>0</v>
      </c>
      <c r="H77" s="137" t="s">
        <v>7</v>
      </c>
    </row>
    <row r="78" spans="2:8" ht="30" x14ac:dyDescent="0.25">
      <c r="B78" s="175">
        <v>3</v>
      </c>
      <c r="C78" s="65" t="s">
        <v>125</v>
      </c>
      <c r="D78" s="135" t="s">
        <v>26</v>
      </c>
      <c r="E78" s="135" t="s">
        <v>27</v>
      </c>
      <c r="F78" s="191"/>
      <c r="G78" s="136">
        <v>0</v>
      </c>
      <c r="H78" s="137" t="s">
        <v>7</v>
      </c>
    </row>
    <row r="79" spans="2:8" ht="30" x14ac:dyDescent="0.25">
      <c r="B79" s="175">
        <v>3</v>
      </c>
      <c r="C79" s="63" t="s">
        <v>126</v>
      </c>
      <c r="D79" s="134" t="s">
        <v>26</v>
      </c>
      <c r="E79" s="134" t="s">
        <v>27</v>
      </c>
      <c r="F79" s="191"/>
      <c r="G79" s="136">
        <v>0</v>
      </c>
      <c r="H79" s="137" t="s">
        <v>7</v>
      </c>
    </row>
    <row r="80" spans="2:8" ht="30" x14ac:dyDescent="0.25">
      <c r="B80" s="175">
        <v>3</v>
      </c>
      <c r="C80" s="63" t="s">
        <v>127</v>
      </c>
      <c r="D80" s="135" t="s">
        <v>26</v>
      </c>
      <c r="E80" s="135" t="s">
        <v>27</v>
      </c>
      <c r="F80" s="191"/>
      <c r="G80" s="136">
        <v>0</v>
      </c>
      <c r="H80" s="137" t="s">
        <v>7</v>
      </c>
    </row>
    <row r="81" spans="2:8" ht="45" x14ac:dyDescent="0.25">
      <c r="B81" s="175">
        <v>3</v>
      </c>
      <c r="C81" s="63" t="s">
        <v>128</v>
      </c>
      <c r="D81" s="135" t="s">
        <v>26</v>
      </c>
      <c r="E81" s="135" t="s">
        <v>27</v>
      </c>
      <c r="F81" s="191"/>
      <c r="G81" s="136">
        <v>0</v>
      </c>
      <c r="H81" s="137" t="s">
        <v>7</v>
      </c>
    </row>
    <row r="82" spans="2:8" ht="15.6" customHeight="1" x14ac:dyDescent="0.25">
      <c r="B82" s="175">
        <v>4</v>
      </c>
      <c r="C82" s="63" t="s">
        <v>129</v>
      </c>
      <c r="D82" s="135" t="s">
        <v>26</v>
      </c>
      <c r="E82" s="135" t="s">
        <v>27</v>
      </c>
      <c r="F82" s="191"/>
      <c r="G82" s="136">
        <v>0</v>
      </c>
      <c r="H82" s="137" t="s">
        <v>7</v>
      </c>
    </row>
    <row r="83" spans="2:8" ht="30" x14ac:dyDescent="0.25">
      <c r="B83" s="175">
        <v>4</v>
      </c>
      <c r="C83" s="65" t="s">
        <v>130</v>
      </c>
      <c r="D83" s="135" t="s">
        <v>26</v>
      </c>
      <c r="E83" s="135" t="s">
        <v>27</v>
      </c>
      <c r="F83" s="191"/>
      <c r="G83" s="136">
        <v>0</v>
      </c>
      <c r="H83" s="137" t="s">
        <v>7</v>
      </c>
    </row>
    <row r="84" spans="2:8" x14ac:dyDescent="0.25">
      <c r="B84" s="175">
        <v>4</v>
      </c>
      <c r="C84" s="65" t="s">
        <v>131</v>
      </c>
      <c r="D84" s="135" t="s">
        <v>26</v>
      </c>
      <c r="E84" s="135" t="s">
        <v>27</v>
      </c>
      <c r="F84" s="191"/>
      <c r="G84" s="136">
        <v>0</v>
      </c>
      <c r="H84" s="137" t="s">
        <v>7</v>
      </c>
    </row>
    <row r="85" spans="2:8" x14ac:dyDescent="0.25">
      <c r="B85" s="175">
        <v>4</v>
      </c>
      <c r="C85" s="63" t="s">
        <v>132</v>
      </c>
      <c r="D85" s="134" t="s">
        <v>26</v>
      </c>
      <c r="E85" s="134" t="s">
        <v>27</v>
      </c>
      <c r="F85" s="191"/>
      <c r="G85" s="136">
        <v>0</v>
      </c>
      <c r="H85" s="137" t="s">
        <v>7</v>
      </c>
    </row>
    <row r="86" spans="2:8" ht="30" x14ac:dyDescent="0.25">
      <c r="B86" s="175">
        <v>4</v>
      </c>
      <c r="C86" s="63" t="s">
        <v>133</v>
      </c>
      <c r="D86" s="135" t="s">
        <v>26</v>
      </c>
      <c r="E86" s="135" t="s">
        <v>27</v>
      </c>
      <c r="F86" s="191"/>
      <c r="G86" s="136">
        <v>0</v>
      </c>
      <c r="H86" s="137" t="s">
        <v>7</v>
      </c>
    </row>
    <row r="87" spans="2:8" ht="30" x14ac:dyDescent="0.25">
      <c r="B87" s="175">
        <v>4</v>
      </c>
      <c r="C87" s="63" t="s">
        <v>134</v>
      </c>
      <c r="D87" s="135" t="s">
        <v>26</v>
      </c>
      <c r="E87" s="135" t="s">
        <v>27</v>
      </c>
      <c r="F87" s="191"/>
      <c r="G87" s="136">
        <v>0</v>
      </c>
      <c r="H87" s="137" t="s">
        <v>7</v>
      </c>
    </row>
    <row r="88" spans="2:8" ht="30" x14ac:dyDescent="0.25">
      <c r="B88" s="175">
        <v>4</v>
      </c>
      <c r="C88" s="64" t="s">
        <v>135</v>
      </c>
      <c r="D88" s="135" t="s">
        <v>26</v>
      </c>
      <c r="E88" s="135" t="s">
        <v>27</v>
      </c>
      <c r="F88" s="191"/>
      <c r="G88" s="136">
        <v>0</v>
      </c>
      <c r="H88" s="137" t="s">
        <v>7</v>
      </c>
    </row>
    <row r="89" spans="2:8" x14ac:dyDescent="0.25">
      <c r="B89" s="175">
        <v>4</v>
      </c>
      <c r="C89" s="65" t="s">
        <v>136</v>
      </c>
      <c r="D89" s="135" t="s">
        <v>26</v>
      </c>
      <c r="E89" s="135" t="s">
        <v>27</v>
      </c>
      <c r="F89" s="191"/>
      <c r="G89" s="136">
        <v>0</v>
      </c>
      <c r="H89" s="137" t="s">
        <v>7</v>
      </c>
    </row>
    <row r="90" spans="2:8" ht="30" x14ac:dyDescent="0.25">
      <c r="B90" s="175">
        <v>4</v>
      </c>
      <c r="C90" s="63" t="s">
        <v>137</v>
      </c>
      <c r="D90" s="134" t="s">
        <v>26</v>
      </c>
      <c r="E90" s="134" t="s">
        <v>27</v>
      </c>
      <c r="F90" s="191"/>
      <c r="G90" s="136">
        <v>0</v>
      </c>
      <c r="H90" s="137" t="s">
        <v>7</v>
      </c>
    </row>
    <row r="91" spans="2:8" ht="30.75" thickBot="1" x14ac:dyDescent="0.3">
      <c r="B91" s="175">
        <v>4</v>
      </c>
      <c r="C91" s="63" t="s">
        <v>138</v>
      </c>
      <c r="D91" s="135" t="s">
        <v>26</v>
      </c>
      <c r="E91" s="135" t="s">
        <v>27</v>
      </c>
      <c r="F91" s="193"/>
      <c r="G91" s="136">
        <v>0</v>
      </c>
      <c r="H91" s="137" t="s">
        <v>7</v>
      </c>
    </row>
    <row r="92" spans="2:8" ht="16.5" thickBot="1" x14ac:dyDescent="0.3">
      <c r="B92" s="147" t="s">
        <v>93</v>
      </c>
      <c r="C92" s="157"/>
      <c r="D92" s="162"/>
      <c r="E92" s="163"/>
      <c r="F92" s="164"/>
      <c r="G92" s="165">
        <f>SUM(G70:G91)+SUM(G47:G68)</f>
        <v>0</v>
      </c>
      <c r="H92" s="146" t="s">
        <v>7</v>
      </c>
    </row>
    <row r="93" spans="2:8" ht="16.5" thickBot="1" x14ac:dyDescent="0.3">
      <c r="B93" s="166" t="s">
        <v>94</v>
      </c>
      <c r="C93" s="167"/>
      <c r="D93" s="168"/>
      <c r="E93" s="169"/>
      <c r="F93" s="170"/>
      <c r="G93" s="171">
        <f>G44+G92</f>
        <v>293160.21599999996</v>
      </c>
      <c r="H93" s="88" t="s">
        <v>7</v>
      </c>
    </row>
    <row r="94" spans="2:8" ht="16.5" thickBot="1" x14ac:dyDescent="0.3">
      <c r="B94" s="71" t="s">
        <v>28</v>
      </c>
      <c r="C94" s="72"/>
      <c r="D94" s="73"/>
      <c r="E94" s="74">
        <v>0</v>
      </c>
      <c r="F94" s="75"/>
      <c r="G94" s="76">
        <f>-(G93*E94)</f>
        <v>0</v>
      </c>
      <c r="H94" s="77" t="s">
        <v>7</v>
      </c>
    </row>
    <row r="95" spans="2:8" ht="16.5" thickBot="1" x14ac:dyDescent="0.3">
      <c r="B95" s="71" t="s">
        <v>72</v>
      </c>
      <c r="C95" s="72"/>
      <c r="D95" s="73"/>
      <c r="E95" s="74">
        <v>0</v>
      </c>
      <c r="F95" s="75"/>
      <c r="G95" s="76">
        <f>(G93*E95)</f>
        <v>0</v>
      </c>
      <c r="H95" s="77" t="s">
        <v>7</v>
      </c>
    </row>
    <row r="96" spans="2:8" ht="16.5" thickBot="1" x14ac:dyDescent="0.3">
      <c r="B96" s="53" t="s">
        <v>73</v>
      </c>
      <c r="C96" s="54"/>
      <c r="D96" s="67"/>
      <c r="E96" s="68"/>
      <c r="F96" s="69"/>
      <c r="G96" s="70">
        <f>G93+G94+G95</f>
        <v>293160.21599999996</v>
      </c>
      <c r="H96" s="55" t="s">
        <v>7</v>
      </c>
    </row>
    <row r="97" spans="2:8" ht="15.75" x14ac:dyDescent="0.25">
      <c r="B97" s="71" t="s">
        <v>29</v>
      </c>
      <c r="C97" s="72"/>
      <c r="D97" s="73"/>
      <c r="E97" s="78">
        <f>'Übersicht '!D37</f>
        <v>0</v>
      </c>
      <c r="F97" s="75"/>
      <c r="G97" s="76">
        <f>G96*E97</f>
        <v>0</v>
      </c>
      <c r="H97" s="77" t="s">
        <v>7</v>
      </c>
    </row>
    <row r="98" spans="2:8" ht="16.5" thickBot="1" x14ac:dyDescent="0.3">
      <c r="B98" s="79" t="s">
        <v>74</v>
      </c>
      <c r="C98" s="80"/>
      <c r="D98" s="81"/>
      <c r="E98" s="82"/>
      <c r="F98" s="82"/>
      <c r="G98" s="83">
        <f>G96+G97</f>
        <v>293160.21599999996</v>
      </c>
      <c r="H98" s="84" t="s">
        <v>7</v>
      </c>
    </row>
    <row r="99" spans="2:8" ht="15.75" x14ac:dyDescent="0.25">
      <c r="B99" s="85"/>
      <c r="C99" s="4"/>
      <c r="D99" s="86"/>
      <c r="E99" s="22"/>
      <c r="F99" s="22"/>
      <c r="G99" s="87"/>
      <c r="H99" s="22"/>
    </row>
  </sheetData>
  <sheetProtection algorithmName="SHA-512" hashValue="4D/mfuk01PSOFItON0i4TZj4UtsEjzrka+0q3xoDS/jsW1TvbSgMnsJV0BA7mNLMbGKX/r7296SI6Ukie/QZtA==" saltValue="mq/GJ/me4mCE08BBwTILsw==" spinCount="100000" sheet="1" objects="1" scenarios="1"/>
  <mergeCells count="11">
    <mergeCell ref="F47:F68"/>
    <mergeCell ref="F70:F91"/>
    <mergeCell ref="B3:E3"/>
    <mergeCell ref="C7:H9"/>
    <mergeCell ref="B16:H16"/>
    <mergeCell ref="G26:H26"/>
    <mergeCell ref="B35:B36"/>
    <mergeCell ref="C35:C36"/>
    <mergeCell ref="D35:D36"/>
    <mergeCell ref="E35:F35"/>
    <mergeCell ref="G35:H36"/>
  </mergeCells>
  <pageMargins left="0.7" right="0.7" top="0.78740157499999996" bottom="0.78740157499999996"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2</vt:i4>
      </vt:variant>
    </vt:vector>
  </HeadingPairs>
  <TitlesOfParts>
    <vt:vector size="7" baseType="lpstr">
      <vt:lpstr>Übersicht </vt:lpstr>
      <vt:lpstr>Anrech. Kosten</vt:lpstr>
      <vt:lpstr>LOS 2 Obj. 2 Funktionsneubau</vt:lpstr>
      <vt:lpstr>LOS 2 Obj. 2 Abriss_Bestand</vt:lpstr>
      <vt:lpstr>LOS 2 Obj. 2 Interimsgebäude</vt:lpstr>
      <vt:lpstr>'Anrech. Kosten'!Druckbereich</vt:lpstr>
      <vt:lpstr>'Übersicht '!Druckbereich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 Thao</dc:creator>
  <cp:lastModifiedBy>Thinius, Natalie</cp:lastModifiedBy>
  <cp:lastPrinted>2025-12-12T17:02:58Z</cp:lastPrinted>
  <dcterms:created xsi:type="dcterms:W3CDTF">2025-08-20T08:26:17Z</dcterms:created>
  <dcterms:modified xsi:type="dcterms:W3CDTF">2026-06-03T10:42:28Z</dcterms:modified>
</cp:coreProperties>
</file>