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ZVI\(P)\FM und BAU\T01 TEK\00_NEU\06_HOAI_VOB\02_Vergaben\01_HOAI\P_0899-2025 (KFH- H21,22 - Ersatz NEA inkl. Peripherie)\Neues Verfahren nach Prüfung\2_Verfahren\Stufe 1\BMS hochladen\"/>
    </mc:Choice>
  </mc:AlternateContent>
  <xr:revisionPtr revIDLastSave="0" documentId="13_ncr:1_{B7C61E56-2EB6-4804-B537-C5C2755CBD51}" xr6:coauthVersionLast="47" xr6:coauthVersionMax="47" xr10:uidLastSave="{00000000-0000-0000-0000-000000000000}"/>
  <bookViews>
    <workbookView xWindow="28680" yWindow="-120" windowWidth="29040" windowHeight="17520" tabRatio="768" xr2:uid="{00000000-000D-0000-FFFF-FFFF00000000}"/>
  </bookViews>
  <sheets>
    <sheet name="Übersicht" sheetId="3" r:id="rId1"/>
    <sheet name="OPL" sheetId="9" r:id="rId2"/>
    <sheet name="AG 4 " sheetId="10" r:id="rId3"/>
    <sheet name="AG 5" sheetId="11" r:id="rId4"/>
    <sheet name="TWP " sheetId="12" r:id="rId5"/>
  </sheets>
  <externalReferences>
    <externalReference r:id="rId6"/>
  </externalReferences>
  <definedNames>
    <definedName name="_xlnm.Print_Area" localSheetId="0">Übersicht!$A$1:$H$30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8" i="9" l="1"/>
  <c r="E88" i="11"/>
  <c r="G75" i="9" l="1"/>
  <c r="G15" i="3"/>
  <c r="G36" i="9"/>
  <c r="G48" i="9" s="1"/>
  <c r="G9" i="3" s="1"/>
  <c r="G38" i="9"/>
  <c r="G39" i="9"/>
  <c r="G40" i="9"/>
  <c r="G42" i="9"/>
  <c r="G43" i="9"/>
  <c r="G45" i="9"/>
  <c r="G47" i="9"/>
  <c r="G35" i="9"/>
  <c r="G19" i="3"/>
  <c r="G13" i="3"/>
  <c r="G86" i="12"/>
  <c r="G38" i="12"/>
  <c r="G18" i="3" l="1"/>
  <c r="G17" i="3"/>
  <c r="G16" i="3" l="1"/>
  <c r="G83" i="12" l="1"/>
  <c r="D46" i="12"/>
  <c r="F38" i="12"/>
  <c r="E38" i="12"/>
  <c r="G33" i="12"/>
  <c r="G40" i="12" s="1"/>
  <c r="G29" i="12"/>
  <c r="G28" i="12"/>
  <c r="G30" i="12" s="1"/>
  <c r="G41" i="12" l="1"/>
  <c r="G43" i="12"/>
  <c r="G45" i="12"/>
  <c r="G34" i="12"/>
  <c r="G39" i="12"/>
  <c r="G46" i="12" l="1"/>
  <c r="G88" i="12" s="1"/>
  <c r="G87" i="12"/>
  <c r="G89" i="12" l="1"/>
  <c r="G90" i="12" s="1"/>
  <c r="G91" i="12" s="1"/>
  <c r="G25" i="3" s="1"/>
  <c r="E88" i="10"/>
  <c r="E82" i="9"/>
  <c r="G81" i="11"/>
  <c r="D49" i="11"/>
  <c r="G48" i="11"/>
  <c r="G46" i="11"/>
  <c r="G44" i="11"/>
  <c r="G43" i="11"/>
  <c r="G41" i="11"/>
  <c r="G40" i="11"/>
  <c r="G39" i="11"/>
  <c r="G37" i="11"/>
  <c r="G36" i="11"/>
  <c r="F36" i="11"/>
  <c r="E36" i="11"/>
  <c r="G28" i="11"/>
  <c r="G29" i="11" s="1"/>
  <c r="C5" i="11"/>
  <c r="G81" i="10"/>
  <c r="D49" i="10"/>
  <c r="G48" i="10"/>
  <c r="G46" i="10"/>
  <c r="G44" i="10"/>
  <c r="G43" i="10"/>
  <c r="G41" i="10"/>
  <c r="G40" i="10"/>
  <c r="G39" i="10"/>
  <c r="G37" i="10"/>
  <c r="G36" i="10"/>
  <c r="F36" i="10"/>
  <c r="E36" i="10"/>
  <c r="G28" i="10"/>
  <c r="G29" i="10" s="1"/>
  <c r="C5" i="10"/>
  <c r="G49" i="10" l="1"/>
  <c r="G49" i="11"/>
  <c r="G84" i="11" l="1"/>
  <c r="G12" i="3"/>
  <c r="G84" i="10"/>
  <c r="G86" i="10" s="1"/>
  <c r="G11" i="3"/>
  <c r="G10" i="3" s="1"/>
  <c r="G85" i="10"/>
  <c r="G87" i="10" s="1"/>
  <c r="G88" i="10" s="1"/>
  <c r="G89" i="10" s="1"/>
  <c r="G23" i="3" s="1"/>
  <c r="G86" i="11" l="1"/>
  <c r="G85" i="11"/>
  <c r="G87" i="11" s="1"/>
  <c r="G88" i="11" s="1"/>
  <c r="G89" i="11" s="1"/>
  <c r="G24" i="3" s="1"/>
  <c r="G22" i="3" s="1"/>
  <c r="G14" i="3"/>
  <c r="G8" i="3"/>
  <c r="F35" i="9" l="1"/>
  <c r="G26" i="9" l="1"/>
  <c r="G28" i="9" s="1"/>
  <c r="E35" i="9" l="1"/>
  <c r="G78" i="9" l="1"/>
  <c r="G80" i="9" l="1"/>
  <c r="G79" i="9"/>
  <c r="G81" i="9" s="1"/>
  <c r="G82" i="9" l="1"/>
  <c r="G83" i="9" l="1"/>
  <c r="G21" i="3" s="1"/>
  <c r="G20" i="3" l="1"/>
  <c r="G26" i="3"/>
  <c r="G27" i="3" s="1"/>
  <c r="G28" i="3" s="1"/>
</calcChain>
</file>

<file path=xl/sharedStrings.xml><?xml version="1.0" encoding="utf-8"?>
<sst xmlns="http://schemas.openxmlformats.org/spreadsheetml/2006/main" count="837" uniqueCount="239">
  <si>
    <t>(Einzutragen ist der Name/Anschrift des Bieter)</t>
  </si>
  <si>
    <t>gem. HOAI, § 11:</t>
  </si>
  <si>
    <t>Die Leistungserbringung umfasst ein Objekt.</t>
  </si>
  <si>
    <t>Honorarzone gem. HOAI, § 5:</t>
  </si>
  <si>
    <t>III</t>
  </si>
  <si>
    <r>
      <t>Vorläufige Anrechenbare Kosten</t>
    </r>
    <r>
      <rPr>
        <sz val="14"/>
        <rFont val="Arial"/>
        <family val="2"/>
      </rPr>
      <t/>
    </r>
  </si>
  <si>
    <t>alle Angaben netto, ohne MwSt.</t>
  </si>
  <si>
    <t>EUR</t>
  </si>
  <si>
    <t>zu 100%</t>
  </si>
  <si>
    <t xml:space="preserve">Anrechenbare Herstellkosten gesamt </t>
  </si>
  <si>
    <t>LPH</t>
  </si>
  <si>
    <t>Leistungsphasen nach HOAI</t>
  </si>
  <si>
    <t>Teilleistungs-punkte</t>
  </si>
  <si>
    <t>Honorarzone (HZ) gemäß Objektliste HOAI</t>
  </si>
  <si>
    <t>Honorar in EUR 
[netto]</t>
  </si>
  <si>
    <t>HZ</t>
  </si>
  <si>
    <t>Von-/
Bis-Satz</t>
  </si>
  <si>
    <t>1</t>
  </si>
  <si>
    <t>Grundlagenermittlung</t>
  </si>
  <si>
    <t>2</t>
  </si>
  <si>
    <t>Vorplanung</t>
  </si>
  <si>
    <t>3</t>
  </si>
  <si>
    <t>Entwurfsplanung</t>
  </si>
  <si>
    <t>4</t>
  </si>
  <si>
    <t>5</t>
  </si>
  <si>
    <t>Ausführungsplanung</t>
  </si>
  <si>
    <t>6</t>
  </si>
  <si>
    <t>7</t>
  </si>
  <si>
    <t>Mitwirkung bei der Vergabe</t>
  </si>
  <si>
    <t>8</t>
  </si>
  <si>
    <t>9</t>
  </si>
  <si>
    <t>Nachlass</t>
  </si>
  <si>
    <t>Gesamthonorar inkl. Nachlass</t>
  </si>
  <si>
    <t>Gesamthonorar inkl. Nebenkosten</t>
  </si>
  <si>
    <t>EUR NETTO</t>
  </si>
  <si>
    <t>zzgl. Mehrwertsteuer</t>
  </si>
  <si>
    <t xml:space="preserve">EUR BRUTTO </t>
  </si>
  <si>
    <t>CPV:</t>
  </si>
  <si>
    <t>Vergabe Nr.:</t>
  </si>
  <si>
    <t>Stufe 1</t>
  </si>
  <si>
    <t>Genehmigungsplanung</t>
  </si>
  <si>
    <t>psch</t>
  </si>
  <si>
    <t>Stufe 2</t>
  </si>
  <si>
    <t>Stufe 3</t>
  </si>
  <si>
    <t>Stufe 4</t>
  </si>
  <si>
    <t>Stufe 5</t>
  </si>
  <si>
    <t xml:space="preserve">Vorbereitung der Vergabe </t>
  </si>
  <si>
    <t>Zuschlag</t>
  </si>
  <si>
    <t xml:space="preserve">Honorar Grund - und  optionale Leistungen inkl. Nachlass, Zuschlag und Nebenkosten GESAMT NETTO
</t>
  </si>
  <si>
    <r>
      <t xml:space="preserve">2. Honorar </t>
    </r>
    <r>
      <rPr>
        <b/>
        <u/>
        <sz val="12"/>
        <rFont val="Arial"/>
        <family val="2"/>
      </rPr>
      <t>Besondere Leistungen</t>
    </r>
    <r>
      <rPr>
        <b/>
        <sz val="12"/>
        <rFont val="Arial"/>
        <family val="2"/>
      </rPr>
      <t xml:space="preserve"> GESAMT NETTO, 
</t>
    </r>
    <r>
      <rPr>
        <sz val="12"/>
        <rFont val="Arial"/>
        <family val="2"/>
      </rPr>
      <t>(Bitte beachten das nicht alle Besonderen Leistungen optional sind.)</t>
    </r>
  </si>
  <si>
    <t xml:space="preserve">Objektüberwachung und Dokumentation </t>
  </si>
  <si>
    <t>Objektbetreuung (optional)</t>
  </si>
  <si>
    <t>Kosten der KGR 300</t>
  </si>
  <si>
    <t>gemäß § 6 iVm § 33 HOAI 2021, DIN 276 2018 ist zu berücksichtigen</t>
  </si>
  <si>
    <t>gemäß § 35 HOAI ergibt sich daraus folgendes vorläufiges Grundhonorar</t>
  </si>
  <si>
    <t>Leistungen bei Opjektplanung (KG 300)</t>
  </si>
  <si>
    <t>71000000-8</t>
  </si>
  <si>
    <t>II. Honorar Besondere Leistungen</t>
  </si>
  <si>
    <t>I. Honorar Grundleistungen (ohne NK)</t>
  </si>
  <si>
    <t>Möglichkeiten von Förderungen eruieren</t>
  </si>
  <si>
    <t>Vertiefte bauliche Bestandsaufnahme der Gebäude auch mit angrenzenden Kellerbereichen, Kabelkanälen, Öffnungen und Anbindungen an den Bestand.</t>
  </si>
  <si>
    <t xml:space="preserve">Untersuchung und Bewertung der bestehenden Gebäudestrukturen, insbesondere der bautechnischen Eigenschaften, Koordination und Bewertung notwendiger Schadstoffuntersuchungen und bautechnischen Messungen </t>
  </si>
  <si>
    <t>Abstimmung und Beratung inkl. Ortsterminen mit Betreibern und fachlich Beteiligten</t>
  </si>
  <si>
    <t>Lph 1</t>
  </si>
  <si>
    <t>Variantenuntersuchungen mit vertiefter Kosten-, Termin-, Betriebs- und Wirtschaftlichkeitsbewertung</t>
  </si>
  <si>
    <t xml:space="preserve"> Raumbuchbezogene technische Vorabstimmung in erhöhter Detaillierung einschließlich Raum für Raum Auswertung</t>
  </si>
  <si>
    <t>Vorbereitende Abstimmungen für Sonderzustimmungen, Betreiberfreigaben oder technische Grundsatzentscheidungen, soweit diese über den üblichen Umfang der Vorplanung hinausgehen</t>
  </si>
  <si>
    <t>Maßliche Bestandsaufnahme: Grundrisse und Lageplan aus Archivbeständen (oder gleichwertige Unterlagen), mit Abmessungen des Baukörpers (B/H/T), wobei von einer wesentlichen zeichnerischen und maßlichen Übereinstimmung mit dem aktuellen Bestand ausgegangen werden kann. Aufmaß der Geschosse mit allen Bauteilen, gegebenenfalls skizzenhafte Darstellung besonderer Bauteile, Aufnahme der notwendigen Höhenmaße</t>
  </si>
  <si>
    <t xml:space="preserve"> Erstellung Bestandspläne: Zeichnerische Darstellung der Geschosse und Bauteile im Maßstab 1:50, Vermaßung, notwendige Schnitte je Baukörper mit Höhenangaben, gegebenenfalls durch Treppe, Ansichten der  Fassaden, Darstellung (Achsen) der Gründungen, Kabel- und Installationschächte</t>
  </si>
  <si>
    <t>Lph 2</t>
  </si>
  <si>
    <t>Vertiefte Planung provisorischer Interimsanlagen, Ersatzanlagen oder Modulbauversorgung</t>
  </si>
  <si>
    <t>Aufstellen erweiterter Raumbücher mit TGA bezogenen Attributen, Betreiberinformationen und Wartungsanforderungen</t>
  </si>
  <si>
    <t>Erarbeiten einer funktionalen Leistungsbeschreibung für gesonderte Folgevergaben, soweit projektbedingt erforderlich</t>
  </si>
  <si>
    <t>Modell oder planbasierte Bauablauf, Umschluss und Provisorienplanung für Bestandsbetrieb und Interimsversorgung</t>
  </si>
  <si>
    <t>Mitwirkung an gesonderten Entscheidungsvorlagen für Gremien, Betreiber, Nutzer oder Behörden</t>
  </si>
  <si>
    <t>Lph 3</t>
  </si>
  <si>
    <t>Zusätzliche Stellungnahmen, Fachgespräche oder Begleitungen von Terminen über den üblichen Genehmigungsumfang hinaus</t>
  </si>
  <si>
    <t>Fachliche Vorbereitung und Begleitung gesonderter Sachverständigenbeauftragungen</t>
  </si>
  <si>
    <t>Erarbeitung zusätzlicher Unterlagen für Sonderanträge, Befreiungen, Abweichungen oder Betreiberzustimmungen</t>
  </si>
  <si>
    <t>Vorabstimmung genehmigungsrelevanter Interims, Umschluss oder Bauphasenmaßnahmen mit den Behörden</t>
  </si>
  <si>
    <t>Lph 4</t>
  </si>
  <si>
    <t xml:space="preserve">Intensive Abstimmung und Einbindung der Planungsanforderungen aus den technischen Planungen </t>
  </si>
  <si>
    <t>Lph 5</t>
  </si>
  <si>
    <t>Konzeptionelle Ausrichtung der Gesamtplanung auf die Ausführung der Bauaufgaben in mehreren Teilabschnitten einschließlich Umschluss und Provisorienplanung für Bestandsbetrieb und Interimsversorgung</t>
  </si>
  <si>
    <t>Die Leistungen sind so zu dokumentieren, dass Entscheidungen, Prüfungen, Freigaben, Kostenentwicklungen, Terminfolgen, Mängel, Nachträge und Übergaben jederzeit nachvollzogen werden können.</t>
  </si>
  <si>
    <t>Lph 6</t>
  </si>
  <si>
    <t>Lph 7</t>
  </si>
  <si>
    <t>Lph 8</t>
  </si>
  <si>
    <t>Intensive Abstimmung und Zusammenarbeit mit den Fachplanern – und Fachbauleitungen und ausführenden Unternehmen der technischen Gewerke sowie allen Beteiligten des Betreibers am Standort</t>
  </si>
  <si>
    <t>Ausführung der Leistungen in zeitlich versetzten oder überschneidenden Bauabschnitten gemäß der Ablaufplanung, hierfür ist ggf. zusätzliches Personal temporär vorzuhalten</t>
  </si>
  <si>
    <t>Ausführung der Leistungen für einzelne Teilabschnitte mit hoher Betriebsrelevanz und Schnittstellenbildung auch an Wochenenden oder in Nachtarbeit</t>
  </si>
  <si>
    <t>Übersicht Gesamtleistung - Genralplanerleistung</t>
  </si>
  <si>
    <t xml:space="preserve">Honorarblatt Generalplanerleistung Gesamt - Angebot I
</t>
  </si>
  <si>
    <r>
      <t xml:space="preserve">1. Honorar </t>
    </r>
    <r>
      <rPr>
        <b/>
        <u/>
        <sz val="12"/>
        <rFont val="Arial"/>
        <family val="2"/>
      </rPr>
      <t>Grundleistungen</t>
    </r>
    <r>
      <rPr>
        <b/>
        <sz val="12"/>
        <rFont val="Arial"/>
        <family val="2"/>
      </rPr>
      <t xml:space="preserve"> GESAMT LPH 2-9 NETTO inkl. Umbauzuschlag
</t>
    </r>
  </si>
  <si>
    <t xml:space="preserve">Objektplanung Gebäude und Innenräume </t>
  </si>
  <si>
    <t>Technische Gebäudeausrüstung ELT</t>
  </si>
  <si>
    <t xml:space="preserve">Tragwerksplanung </t>
  </si>
  <si>
    <t xml:space="preserve">Gesamt Genralplanerhonorar Grund - und  optionale Leistungen inkl. Nachlass, Zuschlag und Nebenkosten GESAMT NETTO
</t>
  </si>
  <si>
    <t>Gesamt Genralplanerhonorar  Grund - und Besondere Leistungen GESAMT BRUTTO, 
inkl. Nebenkosten und optionale Leistungen</t>
  </si>
  <si>
    <t xml:space="preserve">Honorarblatt Objektplanung - Angebot I
</t>
  </si>
  <si>
    <t>AG 4</t>
  </si>
  <si>
    <t>Starkstromanlagen</t>
  </si>
  <si>
    <t>AG 5</t>
  </si>
  <si>
    <t>Fernmelde- und infotechnische Anlagen</t>
  </si>
  <si>
    <r>
      <t xml:space="preserve">Honorarblatt Los 1 - ELT  Angebot I
</t>
    </r>
    <r>
      <rPr>
        <b/>
        <sz val="16"/>
        <rFont val="Arial"/>
        <family val="2"/>
      </rPr>
      <t xml:space="preserve">VgV-Verfahren </t>
    </r>
  </si>
  <si>
    <t xml:space="preserve">Vergabe Nr.: </t>
  </si>
  <si>
    <t xml:space="preserve">CPV NR.: </t>
  </si>
  <si>
    <t>Leistungen - Starkstromanlagen (KG 440)</t>
  </si>
  <si>
    <t>Basissatz</t>
  </si>
  <si>
    <t>gemäß § 6 iVm § 54 HOAI 2013, DIN 276 2018 ist zu berücksichtigen</t>
  </si>
  <si>
    <t>Kosten der KGR 440</t>
  </si>
  <si>
    <t>gemäß § 56 HOAI ergibt sich daraus folgendes vorläufiges Grundhonorar</t>
  </si>
  <si>
    <t xml:space="preserve">Genehmigungsplanung </t>
  </si>
  <si>
    <t>Vorbereitung der Vergabe</t>
  </si>
  <si>
    <t>Objektüberwachung und Dokumentation</t>
  </si>
  <si>
    <t xml:space="preserve">Objektbetreuung </t>
  </si>
  <si>
    <t>I: Honorar Grundleistungen (ohne NK)</t>
  </si>
  <si>
    <t>II: Besondere Leistungen</t>
  </si>
  <si>
    <t xml:space="preserve">Bestandsaufnahme Kabelkeller mit Typ, Abmessungen, Lage im Raum, Aufnahme Hauptverteilungen, Unterverteilungen, Trassen, Blitzschutz </t>
  </si>
  <si>
    <t>optional</t>
  </si>
  <si>
    <t xml:space="preserve">Lph </t>
  </si>
  <si>
    <t>Datenerfassung und Vorschläge Optimierung im Bestand; Verbrauchsmessungen</t>
  </si>
  <si>
    <t>LPh 2</t>
  </si>
  <si>
    <t>Variantenvergleich Energieversorgung, PV, Speicher, Ladeinfrastruktur, Sicherheitsstromversorgung, Netzersatzanlage</t>
  </si>
  <si>
    <t>LPH3</t>
  </si>
  <si>
    <t>Detaillierter Wirtschaftlichkeitsnachweis</t>
  </si>
  <si>
    <t>LPH 3</t>
  </si>
  <si>
    <t xml:space="preserve"> Mitwirken bei vertiefter Kostenberechnung</t>
  </si>
  <si>
    <t>Selektivitäts- und Kurzschlussstromberechnungen mit erhöhtem Detaillierungsgrad, Netzqualitätsbetrachtungen, Lastflussberechnungen, Speicher-/PV-Simulationen, Betriebs- und Störfallmatrix, Funktionsmatrix Sicherheitstechnik</t>
  </si>
  <si>
    <t>LPH 4</t>
  </si>
  <si>
    <t xml:space="preserve">Trafostationsanmeldungen </t>
  </si>
  <si>
    <t>Brandschutz-/Sachverständigenabstimmungen</t>
  </si>
  <si>
    <t>LPH 5</t>
  </si>
  <si>
    <t>Prüfen und Anerkennen von Schalplänen auf Übereinstimmung mit Schlitz- und Durchbruchsplanung</t>
  </si>
  <si>
    <t xml:space="preserve"> allpolige Stromlaufpläne</t>
  </si>
  <si>
    <t>Kabelzuglisten, Klemmenpläne, Verteileraufbaupläne</t>
  </si>
  <si>
    <t xml:space="preserve"> GA-/BMS-Datenpunktlisten</t>
  </si>
  <si>
    <t>Brandfallsteuermatrix</t>
  </si>
  <si>
    <t xml:space="preserve"> Detailplanung PV-Unterkonstruktion/Speicher/Trafostation</t>
  </si>
  <si>
    <t xml:space="preserve">BIM-/IFC-Koordination </t>
  </si>
  <si>
    <t>LPH 6</t>
  </si>
  <si>
    <t xml:space="preserve">Erarbeiten der Wartungsplanung und Wartungsorganisation </t>
  </si>
  <si>
    <t>Betreiberpflichtenmatrix</t>
  </si>
  <si>
    <t>LPH 7</t>
  </si>
  <si>
    <t>Prüfen und Werten von Nebenangeboten</t>
  </si>
  <si>
    <t>Mitwirken bei der Prüfung bauwirtschaftlich begründeter Angebote, also Claimabwehr</t>
  </si>
  <si>
    <t>technische Gleichwertigkeitsprüfung von Fabrikaten, Aufklärung von Produktabweichungen</t>
  </si>
  <si>
    <t>Bieterfragenmanagement mit VOB-konformer Antwortformulierung</t>
  </si>
  <si>
    <t>LPH 8</t>
  </si>
  <si>
    <t>Durchführung von Leistungsmessungen und Funktionsprüfungen</t>
  </si>
  <si>
    <t>Werksabnahmen</t>
  </si>
  <si>
    <t>Fortschreiben der Ausführungspläne bis zum Bestand</t>
  </si>
  <si>
    <t>intensive Inbetriebnahmebegleitung, Blackout-/Ersatzstromtests, SAA/BMA-Wirkprinzipprüfung, Lastmanagement-Test, PV-/Speicher-Performance-Test, Netzqualitätsmessung</t>
  </si>
  <si>
    <t>Prüfung vollständiger Revisionsunterlagen über Stichprobe hinaus</t>
  </si>
  <si>
    <t>Aufmaß; Schlussrechnung im Rahmen einer Ersatzvornahme</t>
  </si>
  <si>
    <t>LPH 9</t>
  </si>
  <si>
    <t>Überwachen der Mängelbeseitigung innerhalb der Verjährungsfrist</t>
  </si>
  <si>
    <t>Mitwirkung Energiemonitoring, Vorbereitung und Durchführungsvorgaben</t>
  </si>
  <si>
    <t>Vorschläge zur Betriebsoptimierung und Senkung des Medien- und Energieverbrauchs</t>
  </si>
  <si>
    <t>II: Honorar Besondere Leistungen (ohne NK)</t>
  </si>
  <si>
    <t>Gesamthonorar inkl. und Nebenkosten</t>
  </si>
  <si>
    <t>Leistungen - Fernmelde- und informationstechnische Anlagen (KG 450)</t>
  </si>
  <si>
    <t>Kosten der KGR 450</t>
  </si>
  <si>
    <t>Objektbetreuung optional</t>
  </si>
  <si>
    <t xml:space="preserve">II: Besondere Leistungen </t>
  </si>
  <si>
    <r>
      <t xml:space="preserve">Honorarblatt - ELT AG 4  Angebot I
</t>
    </r>
    <r>
      <rPr>
        <b/>
        <sz val="16"/>
        <rFont val="Arial"/>
        <family val="2"/>
      </rPr>
      <t xml:space="preserve">VgV-Verfahren </t>
    </r>
  </si>
  <si>
    <t xml:space="preserve">Nebenkosten in Prozent </t>
  </si>
  <si>
    <t>→ Eingabe dieses Wertes in das Angebotsschreiben IV 213 F</t>
  </si>
  <si>
    <t xml:space="preserve">Honorarblatt - TWP
Offenes Verfahren </t>
  </si>
  <si>
    <t>CPV: 71320000-7</t>
  </si>
  <si>
    <r>
      <t>Honorarermittlung</t>
    </r>
    <r>
      <rPr>
        <sz val="12"/>
        <rFont val="Arial"/>
        <family val="2"/>
      </rPr>
      <t xml:space="preserve"> (Grundlage für die Abrechnung ist die zum Zeitpunkt des Vertragsabschlusses gültige HOAI 2021)</t>
    </r>
  </si>
  <si>
    <t>Mindest</t>
  </si>
  <si>
    <t>gemäß § 4 HOAI 2013</t>
  </si>
  <si>
    <t>Kosten der KGR 400</t>
  </si>
  <si>
    <t>gemäß § 52 HOAI ergibt sich daraus folgendes vorläufiges Grundhonorar</t>
  </si>
  <si>
    <t xml:space="preserve">Summe Grundhonorar gemäß § 52 HOAI </t>
  </si>
  <si>
    <t xml:space="preserve">Stufe 1 </t>
  </si>
  <si>
    <r>
      <t xml:space="preserve">Genehmigungsplanung, </t>
    </r>
    <r>
      <rPr>
        <b/>
        <sz val="12"/>
        <rFont val="Arial"/>
        <family val="2"/>
      </rPr>
      <t>ohne</t>
    </r>
    <r>
      <rPr>
        <sz val="12"/>
        <rFont val="Arial"/>
        <family val="2"/>
      </rPr>
      <t xml:space="preserve"> Anlage 14.1 LPH 4 b)
Bei Ingenieurbauwerken: Erfassen von normalen Bauzuständen</t>
    </r>
  </si>
  <si>
    <r>
      <t>Vorbereitung der Vergabe,</t>
    </r>
    <r>
      <rPr>
        <b/>
        <sz val="12"/>
        <rFont val="Arial"/>
        <family val="2"/>
      </rPr>
      <t xml:space="preserve"> ohne</t>
    </r>
    <r>
      <rPr>
        <sz val="12"/>
        <rFont val="Arial"/>
        <family val="2"/>
      </rPr>
      <t xml:space="preserve"> Anlage 14.1 LPH 6 b) Überschlägiges Ermitteln der Mengen der konstruktiven Stahlteile und statisch erforderlichen Verbindungs- und Befestigungsmittel im Ingenieurholzbau.</t>
    </r>
  </si>
  <si>
    <t xml:space="preserve">II </t>
  </si>
  <si>
    <t xml:space="preserve">Besondere Leistungen </t>
  </si>
  <si>
    <t xml:space="preserve">Nachweise der Erdbebensicherung </t>
  </si>
  <si>
    <t xml:space="preserve">Erfassen von Bauzuständen bei Ingenieurbauwerken, in denen das statische System von dem des Endzustands abweicht </t>
  </si>
  <si>
    <t xml:space="preserve">Statische Nachweise an nicht zum Tragwerk gehörende Konstruktionen </t>
  </si>
  <si>
    <t xml:space="preserve"> </t>
  </si>
  <si>
    <t>Lph6</t>
  </si>
  <si>
    <t>Lph 9</t>
  </si>
  <si>
    <t xml:space="preserve">III: sonstige Besondere Leitsungen gem. LB </t>
  </si>
  <si>
    <t xml:space="preserve">Zuschlag </t>
  </si>
  <si>
    <t>Unterstützung und Bewertung der Hochbauplanung bei vertiefter baulicher Bestandsaufnahme und Bewertung der Gebäude auch mit angrenzenden Kellerbereichen, Kabelkanälen, Öffnungen und Anbindungen an den Bestand</t>
  </si>
  <si>
    <t xml:space="preserve">Unterstützung und Bewertung der bestehenden Gebäudestrukturen, insbesondere der bautechnischen Eigenschaften, Koordination und Bewertung notwendiger Schadstoffuntersuchungen und bautechnischen Messungen </t>
  </si>
  <si>
    <t xml:space="preserve">Aufstellen von Vergleichsberechnungen für mehrere Lösungsmöglichkeiten unter verschiedenen Objektbedingungen </t>
  </si>
  <si>
    <t xml:space="preserve">Aufstellen eines Lastenplans, zum Beispiel als Grundlage für die Baugrundbeurteilung und Gründungsberatung </t>
  </si>
  <si>
    <t xml:space="preserve">Vorläufige nachprüfbare Berechnung wesentlicher tragender Teile </t>
  </si>
  <si>
    <t xml:space="preserve">Vorläufige nachprüfbare Berechnung der Gründung </t>
  </si>
  <si>
    <t>Vorgezogene, prüfbare und für die Ausführung geeignete Berechnung wesentlich tragender Teile</t>
  </si>
  <si>
    <t>Vorgezogene, prüfbare und für die Ausführung geeignete Berechnung der Gründung</t>
  </si>
  <si>
    <t>Mehraufwand bei Sonderbauweisen oder Sonderkonstruktionen, zum Beispiel Klären von Konstruktionsdetails</t>
  </si>
  <si>
    <r>
      <rPr>
        <sz val="7"/>
        <rFont val="Times New Roman"/>
        <family val="1"/>
      </rPr>
      <t xml:space="preserve"> </t>
    </r>
    <r>
      <rPr>
        <sz val="11"/>
        <rFont val="Arial"/>
        <family val="2"/>
      </rPr>
      <t xml:space="preserve">Nachweise zum konstruktiven Brandschutz, soweit erforderlich unter Berücksichtigung der Temperatur (Heißbemessung) </t>
    </r>
  </si>
  <si>
    <t xml:space="preserve">Statische Berechnung und zeichnerische Darstellung für Bergschadenssicherungen und Bauzustände bei Ingenieurbauwerken, soweit diese Leistungen über das Erfassen von normalen Bauzuständen hinausgehen </t>
  </si>
  <si>
    <r>
      <rPr>
        <sz val="7"/>
        <rFont val="Times New Roman"/>
        <family val="1"/>
      </rPr>
      <t xml:space="preserve"> </t>
    </r>
    <r>
      <rPr>
        <sz val="11"/>
        <rFont val="Arial"/>
        <family val="2"/>
      </rPr>
      <t xml:space="preserve">Zeichnungen mit statischen Positionen und den Tragwerksabmessungen, den Bewehrungsquerschnitten, den Verkehrslasten und der Art und Güte der Baustoffe sowie Besonderheiten der Konstruktionen zur Vorlage bei der bauaufsichtlichen Prüfung anstelle von Positionsplänen </t>
    </r>
  </si>
  <si>
    <t xml:space="preserve">Konstruktion und Nachweise der Anschlüsse im Stahl- und Holzbau </t>
  </si>
  <si>
    <t xml:space="preserve">Werkstattzeichnungen im Stahl- und Holzbau einschließlich Stücklisten, Elementpläne für Stahlbetonfertigteile einschließlich Stahl- und Stücklisten </t>
  </si>
  <si>
    <t>Rohbauzeichnungen im Stahlbetonbau, die auf der Baustelle nicht der Ergänzung durch die Pläne des Objektplaners bedürfen</t>
  </si>
  <si>
    <r>
      <rPr>
        <sz val="7"/>
        <rFont val="Times New Roman"/>
        <family val="1"/>
      </rPr>
      <t xml:space="preserve"> </t>
    </r>
    <r>
      <rPr>
        <sz val="11"/>
        <rFont val="Arial"/>
        <family val="2"/>
      </rPr>
      <t>Beitrag zur Leistungsbeschreibung mit Leistungsprogramm des Objektplaners</t>
    </r>
  </si>
  <si>
    <t>Beitrag zum Aufstellen von vergleichenden Kostenübersichten des Objektplaners</t>
  </si>
  <si>
    <t>Beitrag zum Aufstellen des Leistungsverzeichnisses des Tragwerks</t>
  </si>
  <si>
    <r>
      <rPr>
        <sz val="7"/>
        <rFont val="Times New Roman"/>
        <family val="1"/>
      </rPr>
      <t xml:space="preserve"> </t>
    </r>
    <r>
      <rPr>
        <sz val="11"/>
        <rFont val="Arial"/>
        <family val="2"/>
      </rPr>
      <t>Mitwirken bei der Prüfung und Wertung der Angebote Leistungsbeschreibung mit Leistungsprogramm des Objektplaners</t>
    </r>
  </si>
  <si>
    <t>Mitwirken bei der Prüfung und Wertung von Nebenangeboten</t>
  </si>
  <si>
    <t>Mitwirken beim Kostenanschlag nach DIN 276 oder anderer Vorgaben des Auftraggebers aus Einheitspreisen oder Pauschalangeboten</t>
  </si>
  <si>
    <t>Abstimmung der Vergabestrategie und Realisierungsabfolge mit dem Auftraggeber und den Losen 1 und 2</t>
  </si>
  <si>
    <t xml:space="preserve">Mitwirken bei der Prüfung und Wertung der Angebote Leistungsbeschreibung mit Leistungsprogramm des Objektplaners </t>
  </si>
  <si>
    <r>
      <rPr>
        <sz val="7"/>
        <rFont val="Times New Roman"/>
        <family val="1"/>
      </rPr>
      <t xml:space="preserve"> </t>
    </r>
    <r>
      <rPr>
        <sz val="11"/>
        <rFont val="Arial"/>
        <family val="2"/>
      </rPr>
      <t xml:space="preserve">Mitwirken bei der Prüfung und Wertung von Nebenangeboten </t>
    </r>
  </si>
  <si>
    <t>Ingenieurtechnische Kontrolle der Ausführung des Tragwerks auf Übereinstimmung mit den geprüften statischen Unterlagen</t>
  </si>
  <si>
    <t>Ingenieurtechnische Kontrolle der Baubehelfe, zum Beispiel Arbeits- und Lehrgerüste, Kranbahnen, Baugrubensicherungen</t>
  </si>
  <si>
    <t>Kontrolle der Betonherstellung und -verarbeitung auf der Baustelle in besonderen Fällen sowie Auswertung der Güteprüfungen</t>
  </si>
  <si>
    <t>Betontechnologische Beratung</t>
  </si>
  <si>
    <t>Mitwirken bei der Überwachung der Ausführung der Tragwerkseingriffe bei Umbauten und Modernisierungen</t>
  </si>
  <si>
    <t>Baubegehung zur Feststellung und Überwachung von die Standsicherheit betreffenden Einflüssen</t>
  </si>
  <si>
    <t>Zwischensumme aus I-III</t>
  </si>
  <si>
    <t>zzgl. Nebenkosten inkl. Reisekosten (des Gesamthonorars I-III)</t>
  </si>
  <si>
    <t xml:space="preserve">anteilig </t>
  </si>
  <si>
    <t>Hinweis kein Minusbetrag eintragen</t>
  </si>
  <si>
    <t>Gesamthonorar inkl.  Nebenkosten, Zuschlag</t>
  </si>
  <si>
    <t xml:space="preserve">Stufe 5 </t>
  </si>
  <si>
    <t>Umbau- und Modernisierungszuschlag</t>
  </si>
  <si>
    <t>kein</t>
  </si>
  <si>
    <t>Sämtliche Leistungen gemäß Leistungsbeschreibung, die weder  „Grundleistungen“  noch „Besondere Leistungen“ sind.</t>
  </si>
  <si>
    <t>Sämtliche Leistungen gemäß Leistungsbeschreibung, die weder  „Grundleistungen“ noch „Besondere Leistungen“ sind.</t>
  </si>
  <si>
    <r>
      <t xml:space="preserve">Das Honorarblatt einschließlich der Eintragungen des Bieters wird im Zuschlagsfall verbindlicher Vertragsbestandteil. Eintragungen sind nur in den gelb markierten Feldern vorzunehmen.
Die Vergütung des AN für die Grundleistungen erfolgt in Anlehnung an die HOAI 2021 unter Berücksichtigung des nachfolgend Vereinbarten. Zum Zweck der Honorarberechnungsklarheit in allen Leistungsphasen gelten die vom Auftraggeber hier voreingetragenen Honorarparameter und die Eintragungen des Auftragnehmers zum Nachlass bzw. Zuschlag und zu den Nebenkosten als abschließend und verbindlich für die Ermittlung der Honorare für die Grundleistungen in allen Leistungsphasen vereinbart. Insbesondere die vorgegebene honorartechnische Erfassung als ein Objekt bleibt ebenso wie die vom Auftraggeber vorgenommene Zuordnung der Honorarzone in allen Leistungsphasen auch dann verbindlich, wenn nach den Regelungen der HOAI eine andere Zuordnung möglich sein sollte. 
Der AG hat die anrechenbaren Kosten für das Vorhaben gem. § 33 Abs. 1 u. 2 HOAI geschätzt und nachfolgend eingetragen. Sofern die anrechenbaren Kosten außerhalb der Honorartafeln der HOAI liegen sollten, finden insoweit die sog. erweiterten RifT-Bund-Tabellen Anwendung. Bei der Ermittlung der anrechenbaren Kosten gem. § 33 Abs. 1 u. 2 HOAI für die Baukonstruktion und Technische Anlagen erfolgt keine Berücksichtigungung etwaig mitzuverarbeitender Bausubstanz und wegen Ausführung in Baukonstruktionen gem. § 54 Abs. 5 HOAI. Es ist vereinbart, dass ein Umbau- und Modernisierungszuschlag nicht anzusetzen ist. Etwaige Aufwendungen hierfür sind in der Angebotsphase durch den AN eigenständig zu berücksichtigen. 
Das endgültige Honorar des AN bemisst sich nach sämtlichen vorgenannten Grundsätzen und Festlegungen, jedoch unter Berücksichtigung der anrechenbaren Kosten auf der Grundlage der Kostenberechnung gem. § 2 Abs. 11 HOAI. Für diese Kostenberechnung gelten sämtliche vorgenannte Grundsätze und Festlegungen im Hinblick auf die Berücksichtigung der mitzuverarbeitenden Bausubstanz und der Ausführung in Baukonstruktionen (§ 54 Abs. 5 HOAI) gleichermaßen. </t>
    </r>
    <r>
      <rPr>
        <sz val="12"/>
        <rFont val="Arial"/>
        <family val="2"/>
      </rPr>
      <t xml:space="preserve">
</t>
    </r>
  </si>
  <si>
    <r>
      <rPr>
        <sz val="14"/>
        <rFont val="Arial"/>
        <family val="2"/>
      </rPr>
      <t>Das Honorarblatt einschließlich der Eintragungen des Bieters wird im Zuschlagsfall verbindlicher Vertragsbestandteil. Eintragungen sind nur in den gelb markierten Feldern vorzunehmen.
Die Vergütung des AN für die Grundleistungen erfolgt in Anlehnung an die HOAI 2021 unter Berücksichtigung des nachfolgend Vereinbarten. Zum Zweck der Honorarberechnungsklarheit in allen Leistungsphasen gelten die vom Auftraggeber hier voreingetragenen Honorarparameter und die Eintragungen des Auftragnehmers zum Nachlass bzw. Zuschlag und zu den Nebenkosten als abschließend und verbindlich für die Ermittlung der Honorare für die Grundleistungen in allen Leistungsphasen vereinbart.</t>
    </r>
    <r>
      <rPr>
        <b/>
        <sz val="14"/>
        <rFont val="Arial"/>
        <family val="2"/>
      </rPr>
      <t xml:space="preserve"> </t>
    </r>
    <r>
      <rPr>
        <sz val="14"/>
        <rFont val="Arial"/>
        <family val="2"/>
      </rPr>
      <t>Die vorgegebene honorartechnische Erfassung als ein Objekt ist ebenfalls für alle Leistungsphasen verbindlich. Insbesondere die vorgegebene honorartechnische Erfassung als ein Objekt bleibt ebenso wie die vom Auftraggeber vorgenommene Zuordnung der Honorarzone in allen Leistungsphasen auch dann verbindlich, wenn nach den Regelungen der HOAI eine andere Zuordnung möglich sein sollte.</t>
    </r>
    <r>
      <rPr>
        <b/>
        <sz val="14"/>
        <rFont val="Arial"/>
        <family val="2"/>
      </rPr>
      <t xml:space="preserve">   
</t>
    </r>
    <r>
      <rPr>
        <sz val="14"/>
        <rFont val="Arial"/>
        <family val="2"/>
      </rPr>
      <t xml:space="preserve">Der AG hat die anrechenbaren Kosten für das Vorhaben gem. § 54 HOAI geschätzt und nachfolgend eingetragen. Sofern die anrechenbaren Kosten außerhalb der Honorartafeln der HOAI liegen sollten, finden insoweit die sog. erweiterten RifT-Bund-Tabellen Anwendung. Bei der Ermittlung der anrechenbaren Kosten erfolgt keine Berücksichtigungung etwaig mitzuverarbeitender Bausubstanz und keine Berücksichtigung von Kosten wegen etwaiger Ausführung der technischen Ausrüstung in Baukonstruktionen gem. § 54 Abs. 5 HOAI. Es ist vereinbart, dass ein Umbau- und Modernisierungszuschlag nicht anzusetzen ist. Etwaige Aufwendungen hierfür sind in der Angebotsphase durch den AN eigenständig zu berücksichtigen. </t>
    </r>
    <r>
      <rPr>
        <b/>
        <sz val="14"/>
        <rFont val="Arial"/>
        <family val="2"/>
      </rPr>
      <t xml:space="preserve">
</t>
    </r>
    <r>
      <rPr>
        <sz val="14"/>
        <rFont val="Arial"/>
        <family val="2"/>
      </rPr>
      <t>Das endgültige Honorar des AN bemisst sich nach sämtlichen vorgenannten Grundsätzen und Festlegungen, jedoch unter Berücksichtigung der anrechenbaren Kosten auf der Grundlage der Kostenberechnung gem. § 2 Abs. 11 HOAI. Für diese Kostenberechnung gelten sämtliche vorgenannte Grundsätze und Festlegungen zur mitzuverarbeitenden Bausubstanz und der Ausführung in Baukonstruktionen (§ 54 Abs. 5 HOAI) gleichermaßen.</t>
    </r>
  </si>
  <si>
    <t>Das Honorarblatt einschließlich der Eintragungen des Bieters wird im Zuschlagsfall verbindlicher Vertragsbestandteil. Eintragungen sind nur in den gelb markierten Feldern vorzunehmen.
Die Vergütung des AN für die Grundleistungen erfolgt in Anlehnung an die HOAI 2021 unter Berücksichtigung des nachfolgend Vereinbarten. Zum Zweck der Honorarberechnungsklarheit in allen Leistungsphasen gelten die vom Auftraggeber hier voreingetragenen Honorarparameter und die Eintragungen des Auftragnehmers zum Nachlass bzw. Zuschlag und zu den Nebenkosten als abschließend und verbindlich für die Ermittlung der Honorare für die Grundleistungen in allen Leistungsphasen vereinbart. Die vorgegebene honorartechnische Erfassung als ein Objekt ist ebenfalls für alle Leistungsphasen verbindlich. Insbesondere die vorgegebene honorartechnische Erfassung als ein Objekt bleibt ebenso wie die vom Auftraggeber vorgenommene Zuordnung der Honorarzone in allen Leistungsphasen auch dann verbindlich, wenn nach den Regelungen der HOAI eine andere Zuordnung möglich sein sollte.   
Der AG hat die anrechenbaren Kosten für das Vorhaben gem. § 54 HOAI geschätzt und nachfolgend eingetragen. Sofern die anrechenbaren Kosten außerhalb der Honorartafeln der HOAI liegen sollten, finden insoweit die sog. erweiterten RifT-Bund-Tabellen Anwendung. Bei der Ermittlung der anrechenbaren Kosten erfolgt keine Berücksichtigungung etwaig mitzuverarbeitender Bausubstanz und keine Berücksichtigung von Kosten wegen etwaiger Ausführung der technischen Ausrüstung in Baukonstruktionen gem. § 54 Abs. 5 HOAI. Es ist vereinbart, dass ein Umbau- und Modernisierungszuschlag nicht anzusetzen ist. Etwaige Aufwendungen hierfür sind in der Angebotsphase durch den AN eigenständig zu berücksichtigen. 
Das endgültige Honorar des AN bemisst sich nach sämtlichen vorgenannten Grundsätzen und Festlegungen, jedoch unter Berücksichtigung der anrechenbaren Kosten auf der Grundlage der Kostenberechnung gem. § 2 Abs. 11 HOAI. Für diese Kostenberechnung gelten sämtliche vorgenannte Grundsätze und Festlegungen zur mitzuverarbeitenden Bausubstanz und der Ausführung in Baukonstruktionen (§ 54 Abs. 5 HOAI) gleichermaßen.</t>
  </si>
  <si>
    <t xml:space="preserve">Leistungen - Tragwerksplanung
Das Honorarblatt einschließlich der Eintragungen des Bieters wird im Zuschlagsfall verbindlicher Vertragsbestandteil. Eintragungen sind nur in den gelb markierten Feldern vorzunehmen.
Die Vergütung des AN für die Grundleistungen erfolgt in Anlehnung an die HOAI 2021 unter Berücksichtigung des nachfolgend Vereinbarten. 
Zum Zweck der Honorarberechnungsklarheit in allen Leistungsphasen gelten die vom Auftraggeber hier voreingetragenen Honorarparameter und die Eintragungen des Auftragnehmers zum Nachlass bzw. Zuschlag und zu den Nebenkosten als abschließend und verbindlich für die Ermittlung der Honorare für die Grundleistungen in allen Leistungsphasen vereinbart. Die vorgegebene honorartechnische Erfassung als ein Objekt ist ebenfalls für alle Leistungsphasen verbindlich. Insbesondere die vorgegebene honorartechnische Erfassung als ein Objekt bleibt ebenso wie die vom Auftraggeber vorgenommene Zuordnung der Honorarzone in allen Leistungsphasen auch dann verbindlich, wenn nach den Regelungen der HOAI eine andere Zuordnung möglich sein sollte. 
Der AG hat die anrechenbaren Kosten für das Vorhaben gem. § 50 Abs. 1 HOAI geschätzt und nachfolgend eingetragen. Sofern die anrechenbaren Kosten außerhalb der Honorartafeln der HOAI liegen sollten, finden insoweit die sog. erweiterten RifT-Bund-Tabellen Anwendung. Bei der Ermittlung der anrechenbaren Kosten gem. § 50 Abs. 1 HOAI für die Baukonstruktion und Technische Anlagen erfolgt keine Berücksichtigungung etwaig mitzuverarbeitender Bausubstanz und wegen Ausführung in Baukonstruktionen gem. § 54 Abs. 5 HOAI. Es ist vereinbart, dass ein Umbau- und Modernisierungszuschlag nicht anzusetzen ist.  Etwaige Aufwendungen hierfür sind in der Angebotsphase durch den AN eigenständig zu berücksichtigen.  
Das endgültige Honorar des AN bemisst sich nach den vorgenannten Grundsätzen und Festlegungen, jedoch unter Berücksichtigung der anrechenbaren Kosten auf der Grundlage der Kostenberechnung gem. § 2 Abs. 11 HOAI. Für diese Kostenberechnung gelten sämtliche vorgenannte Grundsätze und Festlegungen im Hinblick auf die Berücksichtigung der mitzuverarbeitenden Bausubstanz und der Ausführung in Baukonstruktionen (§ 54 Abs. 5 HOAI) gleichermaßen. </t>
  </si>
  <si>
    <t>(Basissatz)</t>
  </si>
  <si>
    <t>Honorarsatz:</t>
  </si>
  <si>
    <t>II. Besondere Leistungen optional</t>
  </si>
  <si>
    <t>Vergabenummer: P_0899-2025_GP_IV-1</t>
  </si>
  <si>
    <t xml:space="preserve"> P_0899-2025_GP_IV-1</t>
  </si>
  <si>
    <t>Vergabe Nr.:  P_0899-2025_GP_IV-1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</si>
</sst>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 #,##0.00\ &quot;€&quot;_-;\-* #,##0.00\ &quot;€&quot;_-;_-* &quot;-&quot;??\ &quot;€&quot;_-;_-@_-"/>
    <numFmt numFmtId="43" formatCode="_-* #,##0.00_-;\-* #,##0.00_-;_-* &quot;-&quot;??_-;_-@_-"/>
    <numFmt numFmtId="164" formatCode="#,##0\ "/>
    <numFmt numFmtId="165" formatCode="#,##0\ &quot;€ netto&quot;"/>
    <numFmt numFmtId="166" formatCode="0.0%"/>
    <numFmt numFmtId="167" formatCode="#,##0.00\ &quot;v.H.&quot;"/>
    <numFmt numFmtId="168" formatCode="#,##0.0\ &quot;v.H.&quot;"/>
    <numFmt numFmtId="169" formatCode="_-* #,##0.00\ _€_-;\-* #,##0.00\ _€_-;_-* &quot;-&quot;??\ _€_-;_-@_-"/>
    <numFmt numFmtId="170" formatCode="#,##0.00\ &quot;DM&quot;;[Red]\-#,##0.00\ &quot;DM&quot;"/>
    <numFmt numFmtId="171" formatCode="#,##0.00\ [$€];[Red]\-#,##0.00\ [$€]"/>
    <numFmt numFmtId="172" formatCode="#,##0.00[$€];[Red]\-#,##0.00[$€]"/>
    <numFmt numFmtId="173" formatCode="0.0000%"/>
    <numFmt numFmtId="174" formatCode="&quot;zu&quot;\ 0\ %"/>
  </numFmts>
  <fonts count="57">
    <font>
      <sz val="11"/>
      <color theme="1"/>
      <name val="Calibri"/>
      <family val="2"/>
      <scheme val="minor"/>
    </font>
    <font>
      <sz val="11"/>
      <color theme="1"/>
      <name val="Calibri"/>
      <family val="2"/>
      <scheme val="minor"/>
    </font>
    <font>
      <sz val="11"/>
      <color rgb="FFFF0000"/>
      <name val="Calibri"/>
      <family val="2"/>
      <scheme val="minor"/>
    </font>
    <font>
      <b/>
      <sz val="16"/>
      <name val="Arial"/>
      <family val="2"/>
    </font>
    <font>
      <b/>
      <sz val="18"/>
      <name val="Arial"/>
      <family val="2"/>
    </font>
    <font>
      <b/>
      <sz val="11"/>
      <name val="Arial"/>
      <family val="2"/>
    </font>
    <font>
      <b/>
      <sz val="12"/>
      <name val="Arial"/>
      <family val="2"/>
    </font>
    <font>
      <sz val="14"/>
      <name val="Arial"/>
      <family val="2"/>
    </font>
    <font>
      <sz val="16"/>
      <name val="Arial"/>
      <family val="2"/>
    </font>
    <font>
      <sz val="11"/>
      <name val="Arial"/>
      <family val="2"/>
    </font>
    <font>
      <b/>
      <sz val="14"/>
      <name val="Arial"/>
      <family val="2"/>
    </font>
    <font>
      <sz val="12"/>
      <name val="Arial"/>
      <family val="2"/>
    </font>
    <font>
      <sz val="8"/>
      <name val="Arial"/>
      <family val="2"/>
    </font>
    <font>
      <sz val="9"/>
      <name val="Arial"/>
      <family val="2"/>
    </font>
    <font>
      <b/>
      <sz val="9"/>
      <name val="Arial"/>
      <family val="2"/>
    </font>
    <font>
      <i/>
      <sz val="12"/>
      <name val="Arial"/>
      <family val="2"/>
    </font>
    <font>
      <b/>
      <u/>
      <sz val="12"/>
      <name val="Arial"/>
      <family val="2"/>
    </font>
    <font>
      <sz val="12"/>
      <name val="Tms Rmn"/>
    </font>
    <font>
      <sz val="10"/>
      <name val="Geneva"/>
    </font>
    <font>
      <sz val="10"/>
      <name val="Geneva"/>
      <family val="2"/>
    </font>
    <font>
      <sz val="10"/>
      <name val="Arial"/>
      <family val="2"/>
    </font>
    <font>
      <sz val="9"/>
      <name val="Helv"/>
    </font>
    <font>
      <sz val="10"/>
      <name val="Tms Rmn"/>
    </font>
    <font>
      <b/>
      <sz val="14"/>
      <name val="Tms Rmn"/>
    </font>
    <font>
      <b/>
      <sz val="10"/>
      <name val="Tms Rmn"/>
    </font>
    <font>
      <b/>
      <sz val="12"/>
      <name val="Tms Rmn"/>
    </font>
    <font>
      <u/>
      <sz val="10"/>
      <color indexed="12"/>
      <name val="Arial"/>
      <family val="2"/>
    </font>
    <font>
      <sz val="10"/>
      <name val="Helv"/>
    </font>
    <font>
      <b/>
      <sz val="10"/>
      <name val="Arial"/>
      <family val="2"/>
    </font>
    <font>
      <sz val="10"/>
      <color theme="1"/>
      <name val="Arial"/>
      <family val="2"/>
    </font>
    <font>
      <sz val="10"/>
      <color theme="0"/>
      <name val="Arial"/>
      <family val="2"/>
    </font>
    <font>
      <b/>
      <sz val="10"/>
      <color rgb="FF3F3F3F"/>
      <name val="Arial"/>
      <family val="2"/>
    </font>
    <font>
      <b/>
      <sz val="10"/>
      <color rgb="FFFA7D00"/>
      <name val="Arial"/>
      <family val="2"/>
    </font>
    <font>
      <sz val="10"/>
      <color rgb="FF3F3F76"/>
      <name val="Arial"/>
      <family val="2"/>
    </font>
    <font>
      <b/>
      <sz val="10"/>
      <color theme="1"/>
      <name val="Arial"/>
      <family val="2"/>
    </font>
    <font>
      <i/>
      <sz val="10"/>
      <color rgb="FF7F7F7F"/>
      <name val="Arial"/>
      <family val="2"/>
    </font>
    <font>
      <sz val="10"/>
      <color rgb="FF006100"/>
      <name val="Arial"/>
      <family val="2"/>
    </font>
    <font>
      <sz val="10"/>
      <color rgb="FF9C6500"/>
      <name val="Arial"/>
      <family val="2"/>
    </font>
    <font>
      <sz val="10"/>
      <color rgb="FF9C0006"/>
      <name val="Arial"/>
      <family val="2"/>
    </font>
    <font>
      <sz val="10"/>
      <color rgb="FF000000"/>
      <name val="Times New Roman"/>
      <family val="1"/>
    </font>
    <font>
      <b/>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A7D00"/>
      <name val="Arial"/>
      <family val="2"/>
    </font>
    <font>
      <sz val="10"/>
      <color rgb="FFFF0000"/>
      <name val="Arial"/>
      <family val="2"/>
    </font>
    <font>
      <b/>
      <sz val="10"/>
      <color theme="0"/>
      <name val="Arial"/>
      <family val="2"/>
    </font>
    <font>
      <sz val="11"/>
      <name val="Times New Roman"/>
      <family val="1"/>
    </font>
    <font>
      <b/>
      <i/>
      <sz val="12"/>
      <name val="Arial"/>
      <family val="2"/>
    </font>
    <font>
      <i/>
      <sz val="10"/>
      <name val="Arial"/>
      <family val="2"/>
    </font>
    <font>
      <sz val="8"/>
      <name val="Calibri"/>
      <family val="2"/>
      <scheme val="minor"/>
    </font>
    <font>
      <sz val="18"/>
      <name val="Arial"/>
      <family val="2"/>
    </font>
    <font>
      <i/>
      <sz val="12"/>
      <color rgb="FF000000"/>
      <name val="Arial"/>
      <family val="2"/>
    </font>
    <font>
      <sz val="12"/>
      <color rgb="FF000000"/>
      <name val="Arial"/>
      <family val="2"/>
    </font>
    <font>
      <b/>
      <sz val="12"/>
      <color theme="0"/>
      <name val="Arial"/>
      <family val="2"/>
    </font>
    <font>
      <sz val="7"/>
      <name val="Times New Roman"/>
      <family val="1"/>
    </font>
    <font>
      <sz val="12"/>
      <name val="Arial"/>
      <family val="1"/>
    </font>
  </fonts>
  <fills count="34">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39994506668294322"/>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79998168889431442"/>
        <bgColor indexed="64"/>
      </patternFill>
    </fill>
    <fill>
      <patternFill patternType="solid">
        <fgColor rgb="FF92D050"/>
        <bgColor indexed="64"/>
      </patternFill>
    </fill>
  </fills>
  <borders count="100">
    <border>
      <left/>
      <right/>
      <top/>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bottom style="medium">
        <color indexed="64"/>
      </bottom>
      <diagonal/>
    </border>
    <border>
      <left/>
      <right style="medium">
        <color indexed="64"/>
      </right>
      <top style="hair">
        <color indexed="64"/>
      </top>
      <bottom style="thin">
        <color indexed="64"/>
      </bottom>
      <diagonal/>
    </border>
    <border>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top/>
      <bottom/>
      <diagonal/>
    </border>
    <border>
      <left style="hair">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medium">
        <color indexed="64"/>
      </top>
      <bottom style="thin">
        <color indexed="64"/>
      </bottom>
      <diagonal/>
    </border>
    <border>
      <left style="medium">
        <color indexed="64"/>
      </left>
      <right/>
      <top/>
      <bottom style="medium">
        <color indexed="64"/>
      </bottom>
      <diagonal/>
    </border>
    <border>
      <left/>
      <right style="hair">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thin">
        <color indexed="64"/>
      </top>
      <bottom style="medium">
        <color indexed="64"/>
      </bottom>
      <diagonal/>
    </border>
    <border>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top/>
      <bottom style="hair">
        <color indexed="64"/>
      </bottom>
      <diagonal/>
    </border>
    <border>
      <left/>
      <right/>
      <top style="medium">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style="medium">
        <color indexed="64"/>
      </left>
      <right style="hair">
        <color indexed="64"/>
      </right>
      <top/>
      <bottom/>
      <diagonal/>
    </border>
    <border>
      <left/>
      <right style="medium">
        <color indexed="64"/>
      </right>
      <top/>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right style="hair">
        <color indexed="64"/>
      </right>
      <top/>
      <bottom/>
      <diagonal/>
    </border>
    <border>
      <left style="thin">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hair">
        <color indexed="64"/>
      </top>
      <bottom style="hair">
        <color indexed="64"/>
      </bottom>
      <diagonal/>
    </border>
    <border>
      <left/>
      <right style="hair">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style="medium">
        <color indexed="64"/>
      </bottom>
      <diagonal/>
    </border>
    <border>
      <left/>
      <right style="hair">
        <color indexed="64"/>
      </right>
      <top style="medium">
        <color indexed="64"/>
      </top>
      <bottom/>
      <diagonal/>
    </border>
  </borders>
  <cellStyleXfs count="137">
    <xf numFmtId="0" fontId="0" fillId="0" borderId="0"/>
    <xf numFmtId="43" fontId="1" fillId="0" borderId="0" applyFont="0" applyFill="0" applyBorder="0" applyAlignment="0" applyProtection="0"/>
    <xf numFmtId="9" fontId="1" fillId="0" borderId="0" applyFont="0" applyFill="0" applyBorder="0" applyAlignment="0" applyProtection="0"/>
    <xf numFmtId="0" fontId="17" fillId="0" borderId="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30" fillId="14" borderId="0" applyNumberFormat="0" applyBorder="0" applyAlignment="0" applyProtection="0"/>
    <xf numFmtId="0" fontId="30" fillId="17" borderId="0" applyNumberFormat="0" applyBorder="0" applyAlignment="0" applyProtection="0"/>
    <xf numFmtId="0" fontId="30" fillId="20"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1" fillId="11" borderId="46" applyNumberFormat="0" applyAlignment="0" applyProtection="0"/>
    <xf numFmtId="0" fontId="32" fillId="11" borderId="45" applyNumberFormat="0" applyAlignment="0" applyProtection="0"/>
    <xf numFmtId="169" fontId="20" fillId="0" borderId="0" applyFont="0" applyFill="0" applyBorder="0" applyAlignment="0" applyProtection="0"/>
    <xf numFmtId="169" fontId="20" fillId="0" borderId="0" applyFont="0" applyFill="0" applyBorder="0" applyAlignment="0" applyProtection="0"/>
    <xf numFmtId="0" fontId="33" fillId="10" borderId="45" applyNumberFormat="0" applyAlignment="0" applyProtection="0"/>
    <xf numFmtId="0" fontId="34" fillId="0" borderId="50" applyNumberFormat="0" applyFill="0" applyAlignment="0" applyProtection="0"/>
    <xf numFmtId="0" fontId="35" fillId="0" borderId="0" applyNumberFormat="0" applyFill="0" applyBorder="0" applyAlignment="0" applyProtection="0"/>
    <xf numFmtId="171" fontId="17" fillId="0" borderId="0" applyFont="0" applyFill="0" applyBorder="0" applyAlignment="0" applyProtection="0"/>
    <xf numFmtId="172" fontId="21" fillId="0" borderId="0" applyFont="0" applyFill="0" applyBorder="0" applyAlignment="0" applyProtection="0"/>
    <xf numFmtId="0" fontId="36" fillId="7" borderId="0" applyNumberFormat="0" applyBorder="0" applyAlignment="0" applyProtection="0"/>
    <xf numFmtId="0" fontId="26" fillId="0" borderId="0" applyNumberFormat="0" applyFill="0" applyBorder="0" applyAlignment="0" applyProtection="0">
      <alignment vertical="top"/>
      <protection locked="0"/>
    </xf>
    <xf numFmtId="0" fontId="37" fillId="9" borderId="0" applyNumberFormat="0" applyBorder="0" applyAlignment="0" applyProtection="0"/>
    <xf numFmtId="0" fontId="29" fillId="13" borderId="49" applyNumberFormat="0" applyFont="0" applyAlignment="0" applyProtection="0"/>
    <xf numFmtId="0" fontId="29" fillId="13" borderId="49" applyNumberFormat="0" applyFont="0" applyAlignment="0" applyProtection="0"/>
    <xf numFmtId="0" fontId="29" fillId="13" borderId="49" applyNumberFormat="0" applyFont="0" applyAlignment="0" applyProtection="0"/>
    <xf numFmtId="0" fontId="29" fillId="13" borderId="49" applyNumberFormat="0" applyFont="0" applyAlignment="0" applyProtection="0"/>
    <xf numFmtId="0" fontId="29" fillId="13" borderId="49" applyNumberFormat="0" applyFont="0" applyAlignment="0" applyProtection="0"/>
    <xf numFmtId="0" fontId="29" fillId="13" borderId="49" applyNumberFormat="0" applyFont="0" applyAlignment="0" applyProtection="0"/>
    <xf numFmtId="9" fontId="18" fillId="0" borderId="0" applyFont="0" applyFill="0" applyBorder="0" applyAlignment="0" applyProtection="0"/>
    <xf numFmtId="9" fontId="19" fillId="0" borderId="0" applyFont="0" applyFill="0" applyBorder="0" applyAlignment="0" applyProtection="0"/>
    <xf numFmtId="9" fontId="20" fillId="0" borderId="0" applyFont="0" applyFill="0" applyBorder="0" applyAlignment="0" applyProtection="0"/>
    <xf numFmtId="173" fontId="27" fillId="0" borderId="51">
      <protection locked="0"/>
    </xf>
    <xf numFmtId="0" fontId="38" fillId="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0" fillId="0" borderId="0"/>
    <xf numFmtId="0" fontId="3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9" fillId="0" borderId="0"/>
    <xf numFmtId="0" fontId="20" fillId="0" borderId="0"/>
    <xf numFmtId="0" fontId="22" fillId="0" borderId="0"/>
    <xf numFmtId="0" fontId="23" fillId="0" borderId="0"/>
    <xf numFmtId="0" fontId="23" fillId="0" borderId="0"/>
    <xf numFmtId="0" fontId="24" fillId="0" borderId="0"/>
    <xf numFmtId="0" fontId="25" fillId="0" borderId="0"/>
    <xf numFmtId="0" fontId="40" fillId="0" borderId="0" applyNumberFormat="0" applyFill="0" applyBorder="0" applyAlignment="0" applyProtection="0"/>
    <xf numFmtId="0" fontId="41" fillId="0" borderId="42" applyNumberFormat="0" applyFill="0" applyAlignment="0" applyProtection="0"/>
    <xf numFmtId="0" fontId="42" fillId="0" borderId="43" applyNumberFormat="0" applyFill="0" applyAlignment="0" applyProtection="0"/>
    <xf numFmtId="0" fontId="43" fillId="0" borderId="44" applyNumberFormat="0" applyFill="0" applyAlignment="0" applyProtection="0"/>
    <xf numFmtId="0" fontId="43" fillId="0" borderId="0" applyNumberFormat="0" applyFill="0" applyBorder="0" applyAlignment="0" applyProtection="0"/>
    <xf numFmtId="0" fontId="44" fillId="0" borderId="47" applyNumberFormat="0" applyFill="0" applyAlignment="0" applyProtection="0"/>
    <xf numFmtId="170" fontId="19"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45" fillId="0" borderId="0" applyNumberFormat="0" applyFill="0" applyBorder="0" applyAlignment="0" applyProtection="0"/>
    <xf numFmtId="3" fontId="21" fillId="0" borderId="1">
      <protection locked="0"/>
    </xf>
    <xf numFmtId="0" fontId="46" fillId="12" borderId="48" applyNumberFormat="0" applyAlignment="0" applyProtection="0"/>
    <xf numFmtId="0" fontId="47" fillId="0" borderId="0"/>
    <xf numFmtId="9" fontId="47" fillId="0" borderId="0" applyFont="0" applyFill="0" applyBorder="0" applyAlignment="0" applyProtection="0"/>
    <xf numFmtId="0" fontId="17" fillId="0" borderId="0"/>
    <xf numFmtId="43" fontId="17" fillId="0" borderId="0" applyFont="0" applyFill="0" applyBorder="0" applyAlignment="0" applyProtection="0"/>
    <xf numFmtId="44" fontId="1" fillId="0" borderId="0" applyFont="0" applyFill="0" applyBorder="0" applyAlignment="0" applyProtection="0"/>
  </cellStyleXfs>
  <cellXfs count="415">
    <xf numFmtId="0" fontId="0" fillId="0" borderId="0" xfId="0"/>
    <xf numFmtId="0" fontId="10" fillId="3" borderId="0" xfId="0" applyFont="1" applyFill="1" applyAlignment="1">
      <alignment horizontal="left" vertical="top"/>
    </xf>
    <xf numFmtId="0" fontId="7" fillId="0" borderId="0" xfId="0" applyFont="1" applyAlignment="1">
      <alignment horizontal="left" vertical="top" wrapText="1"/>
    </xf>
    <xf numFmtId="0" fontId="11" fillId="0" borderId="0" xfId="0" applyFont="1" applyAlignment="1">
      <alignment horizontal="right" vertical="top"/>
    </xf>
    <xf numFmtId="167" fontId="6" fillId="5" borderId="33" xfId="0" applyNumberFormat="1" applyFont="1" applyFill="1" applyBorder="1" applyAlignment="1">
      <alignment horizontal="center" vertical="center"/>
    </xf>
    <xf numFmtId="168" fontId="6" fillId="5" borderId="33" xfId="0" applyNumberFormat="1" applyFont="1" applyFill="1" applyBorder="1" applyAlignment="1">
      <alignment horizontal="center" vertical="center"/>
    </xf>
    <xf numFmtId="0" fontId="6" fillId="5" borderId="33" xfId="0" applyFont="1" applyFill="1" applyBorder="1" applyAlignment="1">
      <alignment horizontal="center" vertical="center" wrapText="1"/>
    </xf>
    <xf numFmtId="0" fontId="11"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6" fillId="3" borderId="0" xfId="0" applyFont="1" applyFill="1" applyAlignment="1">
      <alignment horizontal="left" vertical="top"/>
    </xf>
    <xf numFmtId="0" fontId="6" fillId="0" borderId="4" xfId="0" applyFont="1" applyBorder="1" applyAlignment="1">
      <alignment horizontal="left" vertical="top"/>
    </xf>
    <xf numFmtId="4" fontId="6" fillId="0" borderId="0" xfId="0" applyNumberFormat="1" applyFont="1" applyAlignment="1">
      <alignment horizontal="left" vertical="top"/>
    </xf>
    <xf numFmtId="0" fontId="10" fillId="0" borderId="0" xfId="0" applyFont="1" applyAlignment="1">
      <alignment horizontal="left" vertical="top"/>
    </xf>
    <xf numFmtId="164" fontId="12" fillId="0" borderId="0" xfId="0" applyNumberFormat="1" applyFont="1" applyAlignment="1">
      <alignment horizontal="left" vertical="top"/>
    </xf>
    <xf numFmtId="165" fontId="11" fillId="0" borderId="0" xfId="0" applyNumberFormat="1" applyFont="1" applyAlignment="1">
      <alignment horizontal="left" vertical="top"/>
    </xf>
    <xf numFmtId="0" fontId="11" fillId="0" borderId="6" xfId="0" applyFont="1" applyBorder="1" applyAlignment="1">
      <alignment horizontal="left" vertical="top"/>
    </xf>
    <xf numFmtId="164" fontId="11" fillId="0" borderId="0" xfId="0" applyNumberFormat="1" applyFont="1" applyAlignment="1">
      <alignment horizontal="left" vertical="top"/>
    </xf>
    <xf numFmtId="165" fontId="6" fillId="0" borderId="0" xfId="0" applyNumberFormat="1"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9" fontId="11" fillId="4" borderId="0" xfId="0" applyNumberFormat="1" applyFont="1" applyFill="1" applyAlignment="1">
      <alignment horizontal="left" vertical="top"/>
    </xf>
    <xf numFmtId="0" fontId="11" fillId="0" borderId="8" xfId="0" applyFont="1" applyBorder="1" applyAlignment="1">
      <alignment horizontal="left" vertical="top"/>
    </xf>
    <xf numFmtId="0" fontId="6" fillId="0" borderId="15" xfId="0" applyFont="1" applyBorder="1" applyAlignment="1">
      <alignment horizontal="left" vertical="top" wrapText="1"/>
    </xf>
    <xf numFmtId="0" fontId="11" fillId="0" borderId="23" xfId="0" applyFont="1" applyBorder="1" applyAlignment="1">
      <alignment horizontal="left" vertical="top"/>
    </xf>
    <xf numFmtId="0" fontId="11" fillId="0" borderId="20" xfId="0" applyFont="1" applyBorder="1" applyAlignment="1">
      <alignment horizontal="left" vertical="top"/>
    </xf>
    <xf numFmtId="0" fontId="15" fillId="0" borderId="20" xfId="0" applyFont="1" applyBorder="1" applyAlignment="1">
      <alignment horizontal="left" vertical="top"/>
    </xf>
    <xf numFmtId="0" fontId="11" fillId="0" borderId="27" xfId="0" applyFont="1" applyBorder="1" applyAlignment="1">
      <alignment horizontal="left" vertical="top"/>
    </xf>
    <xf numFmtId="0" fontId="11" fillId="0" borderId="28" xfId="0" applyFont="1" applyBorder="1" applyAlignment="1">
      <alignment horizontal="left" vertical="top"/>
    </xf>
    <xf numFmtId="0" fontId="15" fillId="0" borderId="15" xfId="0" applyFont="1" applyBorder="1" applyAlignment="1">
      <alignment horizontal="left" vertical="top"/>
    </xf>
    <xf numFmtId="0" fontId="11" fillId="0" borderId="31" xfId="0" applyFont="1" applyBorder="1" applyAlignment="1">
      <alignment horizontal="left" vertical="top"/>
    </xf>
    <xf numFmtId="49" fontId="6" fillId="5" borderId="3" xfId="0" applyNumberFormat="1" applyFont="1" applyFill="1" applyBorder="1" applyAlignment="1">
      <alignment horizontal="left" vertical="top"/>
    </xf>
    <xf numFmtId="0" fontId="6" fillId="5" borderId="32" xfId="0" applyFont="1" applyFill="1" applyBorder="1" applyAlignment="1">
      <alignment horizontal="left" vertical="top"/>
    </xf>
    <xf numFmtId="0" fontId="6" fillId="5" borderId="4" xfId="0" applyFont="1" applyFill="1" applyBorder="1" applyAlignment="1">
      <alignment horizontal="left" vertical="top"/>
    </xf>
    <xf numFmtId="9" fontId="6" fillId="5" borderId="33" xfId="0" applyNumberFormat="1" applyFont="1" applyFill="1" applyBorder="1" applyAlignment="1">
      <alignment horizontal="left" vertical="top"/>
    </xf>
    <xf numFmtId="0" fontId="11" fillId="0" borderId="13" xfId="0" applyFont="1" applyBorder="1" applyAlignment="1">
      <alignment horizontal="left" vertical="top"/>
    </xf>
    <xf numFmtId="0" fontId="6" fillId="0" borderId="14" xfId="0" applyFont="1" applyBorder="1" applyAlignment="1">
      <alignment horizontal="left" vertical="top"/>
    </xf>
    <xf numFmtId="4" fontId="6" fillId="0" borderId="14" xfId="0" applyNumberFormat="1" applyFont="1" applyBorder="1" applyAlignment="1">
      <alignment horizontal="left" vertical="top"/>
    </xf>
    <xf numFmtId="4" fontId="11" fillId="0" borderId="2" xfId="0" applyNumberFormat="1" applyFont="1" applyBorder="1" applyAlignment="1">
      <alignment horizontal="left" vertical="top"/>
    </xf>
    <xf numFmtId="0" fontId="11" fillId="0" borderId="17" xfId="0" applyFont="1" applyBorder="1" applyAlignment="1">
      <alignment horizontal="left" vertical="top"/>
    </xf>
    <xf numFmtId="49" fontId="6" fillId="0" borderId="0" xfId="0" applyNumberFormat="1" applyFont="1" applyAlignment="1">
      <alignment horizontal="left" vertical="top"/>
    </xf>
    <xf numFmtId="9" fontId="6" fillId="0" borderId="0" xfId="0" applyNumberFormat="1" applyFont="1" applyAlignment="1">
      <alignment horizontal="left" vertical="top"/>
    </xf>
    <xf numFmtId="0" fontId="6" fillId="6" borderId="35" xfId="0" quotePrefix="1" applyFont="1" applyFill="1" applyBorder="1" applyAlignment="1">
      <alignment horizontal="left" vertical="top"/>
    </xf>
    <xf numFmtId="0" fontId="6" fillId="6" borderId="0" xfId="0" quotePrefix="1" applyFont="1" applyFill="1" applyAlignment="1">
      <alignment horizontal="left" vertical="top"/>
    </xf>
    <xf numFmtId="0" fontId="6" fillId="0" borderId="0" xfId="0" applyFont="1" applyAlignment="1">
      <alignment horizontal="right" vertical="top"/>
    </xf>
    <xf numFmtId="167" fontId="11" fillId="0" borderId="20" xfId="0" applyNumberFormat="1" applyFont="1" applyBorder="1" applyAlignment="1">
      <alignment horizontal="center" vertical="top"/>
    </xf>
    <xf numFmtId="167" fontId="15" fillId="0" borderId="20" xfId="0" applyNumberFormat="1" applyFont="1" applyBorder="1" applyAlignment="1">
      <alignment horizontal="center" vertical="top"/>
    </xf>
    <xf numFmtId="167" fontId="11" fillId="0" borderId="27" xfId="0" applyNumberFormat="1" applyFont="1" applyBorder="1" applyAlignment="1">
      <alignment horizontal="center" vertical="top"/>
    </xf>
    <xf numFmtId="4" fontId="11" fillId="0" borderId="22" xfId="0" applyNumberFormat="1" applyFont="1" applyBorder="1" applyAlignment="1">
      <alignment horizontal="right" vertical="top"/>
    </xf>
    <xf numFmtId="4" fontId="6" fillId="5" borderId="34" xfId="0" applyNumberFormat="1" applyFont="1" applyFill="1" applyBorder="1" applyAlignment="1">
      <alignment horizontal="right" vertical="top"/>
    </xf>
    <xf numFmtId="164" fontId="11" fillId="0" borderId="5" xfId="0" applyNumberFormat="1" applyFont="1" applyBorder="1" applyAlignment="1">
      <alignment horizontal="right" vertical="top"/>
    </xf>
    <xf numFmtId="164" fontId="11" fillId="0" borderId="3" xfId="0" applyNumberFormat="1" applyFont="1" applyBorder="1" applyAlignment="1">
      <alignment horizontal="right" vertical="top"/>
    </xf>
    <xf numFmtId="165" fontId="6" fillId="0" borderId="0" xfId="0" applyNumberFormat="1" applyFont="1" applyAlignment="1">
      <alignment horizontal="right" vertical="top"/>
    </xf>
    <xf numFmtId="166" fontId="6" fillId="2" borderId="39" xfId="0" applyNumberFormat="1" applyFont="1" applyFill="1" applyBorder="1" applyAlignment="1" applyProtection="1">
      <alignment horizontal="right" vertical="top"/>
      <protection locked="0"/>
    </xf>
    <xf numFmtId="4" fontId="6" fillId="5" borderId="32" xfId="0" applyNumberFormat="1" applyFont="1" applyFill="1" applyBorder="1" applyAlignment="1">
      <alignment horizontal="right" vertical="top"/>
    </xf>
    <xf numFmtId="4" fontId="11" fillId="0" borderId="2" xfId="0" applyNumberFormat="1" applyFont="1" applyBorder="1" applyAlignment="1">
      <alignment horizontal="right" vertical="top"/>
    </xf>
    <xf numFmtId="0" fontId="9" fillId="0" borderId="0" xfId="0" applyFont="1" applyBorder="1" applyAlignment="1">
      <alignment horizontal="left" vertical="top"/>
    </xf>
    <xf numFmtId="49" fontId="11" fillId="0" borderId="24" xfId="0" applyNumberFormat="1" applyFont="1" applyBorder="1" applyAlignment="1">
      <alignment horizontal="center" vertical="top"/>
    </xf>
    <xf numFmtId="49" fontId="11" fillId="0" borderId="26" xfId="0" applyNumberFormat="1" applyFont="1" applyBorder="1" applyAlignment="1">
      <alignment horizontal="center" vertical="top"/>
    </xf>
    <xf numFmtId="0" fontId="6" fillId="5" borderId="32" xfId="0" applyFont="1" applyFill="1" applyBorder="1" applyAlignment="1">
      <alignment horizontal="right" vertical="top"/>
    </xf>
    <xf numFmtId="0" fontId="13" fillId="0" borderId="0" xfId="0" applyFont="1" applyAlignment="1">
      <alignment horizontal="right" vertical="top"/>
    </xf>
    <xf numFmtId="0" fontId="6" fillId="0" borderId="14" xfId="0" applyFont="1" applyBorder="1" applyAlignment="1">
      <alignment horizontal="right" vertical="top"/>
    </xf>
    <xf numFmtId="0" fontId="6" fillId="6" borderId="0" xfId="0" quotePrefix="1" applyFont="1" applyFill="1" applyAlignment="1">
      <alignment horizontal="right" vertical="top"/>
    </xf>
    <xf numFmtId="0" fontId="2" fillId="6" borderId="0" xfId="0" applyFont="1" applyFill="1" applyAlignment="1">
      <alignment horizontal="left" vertical="top"/>
    </xf>
    <xf numFmtId="166" fontId="11" fillId="0" borderId="39" xfId="0" applyNumberFormat="1" applyFont="1" applyBorder="1" applyAlignment="1">
      <alignment horizontal="right" vertical="top"/>
    </xf>
    <xf numFmtId="43" fontId="11" fillId="0" borderId="41" xfId="1" applyFont="1" applyBorder="1" applyAlignment="1" applyProtection="1">
      <alignment horizontal="right" vertical="top"/>
    </xf>
    <xf numFmtId="0" fontId="17" fillId="0" borderId="0" xfId="3"/>
    <xf numFmtId="0" fontId="20" fillId="0" borderId="0" xfId="132" applyFont="1" applyAlignment="1">
      <alignment horizontal="left"/>
    </xf>
    <xf numFmtId="0" fontId="0" fillId="0" borderId="0" xfId="0" applyFill="1"/>
    <xf numFmtId="4" fontId="6" fillId="32" borderId="32" xfId="0" applyNumberFormat="1" applyFont="1" applyFill="1" applyBorder="1" applyAlignment="1">
      <alignment horizontal="right" vertical="top"/>
    </xf>
    <xf numFmtId="0" fontId="6" fillId="32" borderId="4" xfId="0" applyFont="1" applyFill="1" applyBorder="1" applyAlignment="1">
      <alignment horizontal="left" vertical="top"/>
    </xf>
    <xf numFmtId="0" fontId="20" fillId="0" borderId="0" xfId="132" applyFont="1" applyAlignment="1">
      <alignment vertical="top" wrapText="1"/>
    </xf>
    <xf numFmtId="49" fontId="11" fillId="32" borderId="56" xfId="0" applyNumberFormat="1" applyFont="1" applyFill="1" applyBorder="1" applyAlignment="1">
      <alignment horizontal="center" vertical="top"/>
    </xf>
    <xf numFmtId="0" fontId="6" fillId="32" borderId="52" xfId="0" applyFont="1" applyFill="1" applyBorder="1" applyAlignment="1">
      <alignment horizontal="left" vertical="top"/>
    </xf>
    <xf numFmtId="167" fontId="6" fillId="32" borderId="52" xfId="0" applyNumberFormat="1" applyFont="1" applyFill="1" applyBorder="1" applyAlignment="1">
      <alignment horizontal="center" vertical="top"/>
    </xf>
    <xf numFmtId="168" fontId="6" fillId="32" borderId="52" xfId="0" applyNumberFormat="1" applyFont="1" applyFill="1" applyBorder="1" applyAlignment="1">
      <alignment horizontal="left" vertical="top"/>
    </xf>
    <xf numFmtId="0" fontId="6" fillId="32" borderId="57" xfId="0" applyFont="1" applyFill="1" applyBorder="1" applyAlignment="1">
      <alignment horizontal="left" vertical="top" wrapText="1"/>
    </xf>
    <xf numFmtId="4" fontId="6" fillId="32" borderId="54" xfId="0" applyNumberFormat="1" applyFont="1" applyFill="1" applyBorder="1" applyAlignment="1">
      <alignment horizontal="right" vertical="top"/>
    </xf>
    <xf numFmtId="0" fontId="6" fillId="32" borderId="55" xfId="0" applyFont="1" applyFill="1" applyBorder="1" applyAlignment="1">
      <alignment horizontal="center" vertical="top"/>
    </xf>
    <xf numFmtId="0" fontId="11" fillId="32" borderId="53" xfId="0" applyFont="1" applyFill="1" applyBorder="1" applyAlignment="1">
      <alignment horizontal="left" vertical="top"/>
    </xf>
    <xf numFmtId="167" fontId="11" fillId="32" borderId="53" xfId="0" applyNumberFormat="1" applyFont="1" applyFill="1" applyBorder="1" applyAlignment="1">
      <alignment horizontal="center" vertical="top"/>
    </xf>
    <xf numFmtId="0" fontId="11" fillId="32" borderId="55" xfId="0" applyFont="1" applyFill="1" applyBorder="1" applyAlignment="1">
      <alignment horizontal="center" vertical="top"/>
    </xf>
    <xf numFmtId="0" fontId="15" fillId="0" borderId="19" xfId="0" applyFont="1" applyBorder="1" applyAlignment="1">
      <alignment horizontal="left" vertical="top"/>
    </xf>
    <xf numFmtId="49" fontId="15" fillId="0" borderId="24" xfId="0" applyNumberFormat="1" applyFont="1" applyBorder="1" applyAlignment="1">
      <alignment horizontal="center" vertical="top"/>
    </xf>
    <xf numFmtId="49" fontId="15" fillId="0" borderId="18" xfId="0" applyNumberFormat="1" applyFont="1" applyBorder="1" applyAlignment="1">
      <alignment horizontal="center" vertical="top"/>
    </xf>
    <xf numFmtId="49" fontId="15" fillId="0" borderId="29" xfId="0" applyNumberFormat="1" applyFont="1" applyBorder="1" applyAlignment="1">
      <alignment horizontal="center" vertical="top"/>
    </xf>
    <xf numFmtId="0" fontId="11" fillId="0" borderId="23" xfId="0" applyFont="1" applyBorder="1" applyAlignment="1">
      <alignment horizontal="center" vertical="center"/>
    </xf>
    <xf numFmtId="49" fontId="49" fillId="0" borderId="59" xfId="0" applyNumberFormat="1" applyFont="1" applyBorder="1" applyAlignment="1">
      <alignment horizontal="center" vertical="center" wrapText="1"/>
    </xf>
    <xf numFmtId="49" fontId="6" fillId="33" borderId="3" xfId="0" applyNumberFormat="1" applyFont="1" applyFill="1" applyBorder="1" applyAlignment="1">
      <alignment horizontal="left" vertical="top"/>
    </xf>
    <xf numFmtId="0" fontId="6" fillId="33" borderId="32" xfId="0" applyFont="1" applyFill="1" applyBorder="1" applyAlignment="1">
      <alignment horizontal="left" vertical="top"/>
    </xf>
    <xf numFmtId="9" fontId="6" fillId="33" borderId="33" xfId="0" applyNumberFormat="1" applyFont="1" applyFill="1" applyBorder="1" applyAlignment="1">
      <alignment horizontal="left" vertical="top"/>
    </xf>
    <xf numFmtId="0" fontId="6" fillId="33" borderId="32" xfId="0" applyFont="1" applyFill="1" applyBorder="1" applyAlignment="1">
      <alignment horizontal="right" vertical="top"/>
    </xf>
    <xf numFmtId="0" fontId="6" fillId="33" borderId="33" xfId="0" applyFont="1" applyFill="1" applyBorder="1" applyAlignment="1">
      <alignment horizontal="right" vertical="top"/>
    </xf>
    <xf numFmtId="4" fontId="6" fillId="33" borderId="32" xfId="0" applyNumberFormat="1" applyFont="1" applyFill="1" applyBorder="1" applyAlignment="1">
      <alignment horizontal="right" vertical="top"/>
    </xf>
    <xf numFmtId="0" fontId="6" fillId="33" borderId="4" xfId="0" applyFont="1" applyFill="1" applyBorder="1" applyAlignment="1">
      <alignment horizontal="left" vertical="top"/>
    </xf>
    <xf numFmtId="0" fontId="6" fillId="33" borderId="37" xfId="0" applyFont="1" applyFill="1" applyBorder="1" applyAlignment="1">
      <alignment horizontal="left" vertical="top"/>
    </xf>
    <xf numFmtId="9" fontId="6" fillId="33" borderId="30" xfId="0" applyNumberFormat="1" applyFont="1" applyFill="1" applyBorder="1" applyAlignment="1">
      <alignment horizontal="left" vertical="top"/>
    </xf>
    <xf numFmtId="0" fontId="6" fillId="33" borderId="30" xfId="0" applyFont="1" applyFill="1" applyBorder="1" applyAlignment="1">
      <alignment horizontal="right" vertical="top"/>
    </xf>
    <xf numFmtId="0" fontId="6" fillId="0" borderId="0" xfId="0" applyFont="1" applyAlignment="1" applyProtection="1">
      <alignment horizontal="left" vertical="top"/>
      <protection locked="0"/>
    </xf>
    <xf numFmtId="4" fontId="11" fillId="2" borderId="22" xfId="0" applyNumberFormat="1" applyFont="1" applyFill="1" applyBorder="1" applyAlignment="1" applyProtection="1">
      <alignment horizontal="right" vertical="center"/>
      <protection locked="0"/>
    </xf>
    <xf numFmtId="0" fontId="11" fillId="0" borderId="35" xfId="0" applyFont="1" applyBorder="1" applyAlignment="1">
      <alignment horizontal="left" vertical="top"/>
    </xf>
    <xf numFmtId="0" fontId="6" fillId="0" borderId="0" xfId="0" applyFont="1" applyBorder="1" applyAlignment="1">
      <alignment horizontal="left" vertical="top"/>
    </xf>
    <xf numFmtId="4" fontId="6" fillId="0" borderId="25" xfId="0" applyNumberFormat="1" applyFont="1" applyBorder="1" applyAlignment="1">
      <alignment horizontal="left" vertical="top"/>
    </xf>
    <xf numFmtId="0" fontId="6" fillId="0" borderId="25" xfId="0" applyFont="1" applyBorder="1" applyAlignment="1">
      <alignment horizontal="right" vertical="top"/>
    </xf>
    <xf numFmtId="49" fontId="10" fillId="33" borderId="40" xfId="0" applyNumberFormat="1" applyFont="1" applyFill="1" applyBorder="1" applyAlignment="1">
      <alignment horizontal="left" vertical="top"/>
    </xf>
    <xf numFmtId="4" fontId="10" fillId="33" borderId="36" xfId="0" applyNumberFormat="1" applyFont="1" applyFill="1" applyBorder="1" applyAlignment="1">
      <alignment horizontal="right" vertical="top"/>
    </xf>
    <xf numFmtId="0" fontId="10" fillId="33" borderId="38" xfId="0" applyFont="1" applyFill="1" applyBorder="1" applyAlignment="1">
      <alignment horizontal="left" vertical="top"/>
    </xf>
    <xf numFmtId="166" fontId="6" fillId="2" borderId="10" xfId="0" applyNumberFormat="1" applyFont="1" applyFill="1" applyBorder="1" applyAlignment="1" applyProtection="1">
      <alignment horizontal="right" vertical="top"/>
      <protection locked="0"/>
    </xf>
    <xf numFmtId="166" fontId="6" fillId="2" borderId="62" xfId="0" applyNumberFormat="1" applyFont="1" applyFill="1" applyBorder="1" applyAlignment="1" applyProtection="1">
      <alignment horizontal="right" vertical="top"/>
      <protection locked="0"/>
    </xf>
    <xf numFmtId="0" fontId="0" fillId="0" borderId="0" xfId="0" applyAlignment="1">
      <alignment vertical="top" wrapText="1"/>
    </xf>
    <xf numFmtId="0" fontId="6" fillId="5" borderId="33" xfId="0" applyFont="1" applyFill="1" applyBorder="1" applyAlignment="1">
      <alignment horizontal="center" vertical="top"/>
    </xf>
    <xf numFmtId="0" fontId="6" fillId="0" borderId="0" xfId="0" applyFont="1" applyAlignment="1">
      <alignment horizontal="left" vertical="top"/>
    </xf>
    <xf numFmtId="0" fontId="0" fillId="0" borderId="0" xfId="0" applyFill="1" applyBorder="1"/>
    <xf numFmtId="0" fontId="10" fillId="0" borderId="0" xfId="132" applyFont="1" applyFill="1" applyBorder="1"/>
    <xf numFmtId="0" fontId="7" fillId="0" borderId="0" xfId="132" applyFont="1" applyFill="1" applyBorder="1"/>
    <xf numFmtId="0" fontId="7" fillId="0" borderId="0" xfId="132" applyFont="1" applyFill="1" applyBorder="1" applyAlignment="1">
      <alignment horizontal="right"/>
    </xf>
    <xf numFmtId="0" fontId="28" fillId="0" borderId="0" xfId="132" applyFont="1" applyFill="1" applyBorder="1"/>
    <xf numFmtId="0" fontId="17" fillId="0" borderId="0" xfId="3" applyFill="1" applyBorder="1"/>
    <xf numFmtId="3" fontId="20" fillId="0" borderId="0" xfId="134" applyNumberFormat="1" applyFont="1" applyFill="1" applyBorder="1" applyAlignment="1">
      <alignment horizontal="left" vertical="center" indent="1"/>
    </xf>
    <xf numFmtId="3" fontId="20" fillId="0" borderId="0" xfId="134" applyNumberFormat="1" applyFont="1" applyFill="1" applyBorder="1" applyAlignment="1">
      <alignment horizontal="left" vertical="center" wrapText="1" indent="1"/>
    </xf>
    <xf numFmtId="44" fontId="20" fillId="0" borderId="0" xfId="136" applyFont="1" applyFill="1" applyBorder="1" applyAlignment="1">
      <alignment horizontal="right" vertical="center"/>
    </xf>
    <xf numFmtId="44" fontId="28" fillId="0" borderId="0" xfId="136" applyFont="1" applyFill="1" applyBorder="1" applyAlignment="1">
      <alignment horizontal="right" vertical="center"/>
    </xf>
    <xf numFmtId="0" fontId="6"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horizontal="left" vertical="top" wrapText="1"/>
    </xf>
    <xf numFmtId="49" fontId="15" fillId="0" borderId="64" xfId="0" applyNumberFormat="1" applyFont="1" applyBorder="1" applyAlignment="1">
      <alignment vertical="center"/>
    </xf>
    <xf numFmtId="49" fontId="15" fillId="0" borderId="65" xfId="0" applyNumberFormat="1" applyFont="1" applyBorder="1" applyAlignment="1">
      <alignment vertical="center"/>
    </xf>
    <xf numFmtId="0" fontId="11" fillId="0" borderId="0" xfId="0" applyFont="1" applyAlignment="1">
      <alignment vertical="center"/>
    </xf>
    <xf numFmtId="4" fontId="6" fillId="0" borderId="0" xfId="0" applyNumberFormat="1" applyFont="1" applyAlignment="1">
      <alignment vertical="center"/>
    </xf>
    <xf numFmtId="4" fontId="11" fillId="0" borderId="0" xfId="0" applyNumberFormat="1" applyFont="1" applyAlignment="1">
      <alignment horizontal="center" vertical="center"/>
    </xf>
    <xf numFmtId="44" fontId="6" fillId="0" borderId="0" xfId="136" applyFont="1" applyAlignment="1">
      <alignment vertical="center"/>
    </xf>
    <xf numFmtId="0" fontId="11" fillId="0" borderId="0" xfId="0" applyFont="1" applyAlignment="1">
      <alignment horizontal="center" vertical="center"/>
    </xf>
    <xf numFmtId="0" fontId="6" fillId="0" borderId="0" xfId="0" applyFont="1" applyAlignment="1">
      <alignment vertical="center"/>
    </xf>
    <xf numFmtId="4" fontId="11" fillId="0" borderId="0" xfId="0" applyNumberFormat="1" applyFont="1" applyAlignment="1">
      <alignment vertical="center"/>
    </xf>
    <xf numFmtId="0" fontId="51" fillId="0" borderId="0" xfId="0" applyFont="1" applyAlignment="1">
      <alignment horizontal="left" vertical="top"/>
    </xf>
    <xf numFmtId="0" fontId="9" fillId="0" borderId="0" xfId="0" applyFont="1" applyAlignment="1">
      <alignment horizontal="left" vertical="top"/>
    </xf>
    <xf numFmtId="0" fontId="11" fillId="3" borderId="0" xfId="0" applyFont="1" applyFill="1" applyAlignment="1">
      <alignment horizontal="left" vertical="top"/>
    </xf>
    <xf numFmtId="0" fontId="11" fillId="0" borderId="0" xfId="0" applyFont="1" applyAlignment="1">
      <alignment horizontal="center" vertical="top"/>
    </xf>
    <xf numFmtId="0" fontId="6" fillId="0" borderId="0" xfId="0" applyFont="1" applyAlignment="1">
      <alignment horizontal="center" vertical="top"/>
    </xf>
    <xf numFmtId="0" fontId="11" fillId="0" borderId="0" xfId="2" applyNumberFormat="1" applyFont="1" applyFill="1" applyAlignment="1" applyProtection="1">
      <alignment horizontal="center" vertical="top"/>
    </xf>
    <xf numFmtId="164" fontId="11" fillId="0" borderId="75" xfId="0" applyNumberFormat="1" applyFont="1" applyBorder="1" applyAlignment="1">
      <alignment horizontal="center" vertical="top"/>
    </xf>
    <xf numFmtId="0" fontId="11" fillId="0" borderId="6" xfId="0" applyFont="1" applyBorder="1" applyAlignment="1">
      <alignment horizontal="center" vertical="top"/>
    </xf>
    <xf numFmtId="0" fontId="11" fillId="0" borderId="4" xfId="0" applyFont="1" applyBorder="1" applyAlignment="1">
      <alignment horizontal="center" vertical="top"/>
    </xf>
    <xf numFmtId="0" fontId="13" fillId="0" borderId="0" xfId="0" applyFont="1" applyAlignment="1">
      <alignment horizontal="center" vertical="top"/>
    </xf>
    <xf numFmtId="9" fontId="11" fillId="0" borderId="0" xfId="0" applyNumberFormat="1" applyFont="1" applyAlignment="1">
      <alignment horizontal="center" vertical="top"/>
    </xf>
    <xf numFmtId="0" fontId="11" fillId="32" borderId="77" xfId="0" applyFont="1" applyFill="1" applyBorder="1" applyAlignment="1">
      <alignment horizontal="center" vertical="top" wrapText="1"/>
    </xf>
    <xf numFmtId="0" fontId="6" fillId="32" borderId="53" xfId="0" applyFont="1" applyFill="1" applyBorder="1" applyAlignment="1">
      <alignment horizontal="left" vertical="top" wrapText="1"/>
    </xf>
    <xf numFmtId="0" fontId="11" fillId="32" borderId="53" xfId="0" applyFont="1" applyFill="1" applyBorder="1" applyAlignment="1">
      <alignment horizontal="left" vertical="top" wrapText="1"/>
    </xf>
    <xf numFmtId="0" fontId="6" fillId="32" borderId="54" xfId="0" applyFont="1" applyFill="1" applyBorder="1" applyAlignment="1">
      <alignment horizontal="left" vertical="top" wrapText="1"/>
    </xf>
    <xf numFmtId="0" fontId="11" fillId="32" borderId="55" xfId="0" applyFont="1" applyFill="1" applyBorder="1" applyAlignment="1">
      <alignment horizontal="left" vertical="top" wrapText="1"/>
    </xf>
    <xf numFmtId="49" fontId="15" fillId="0" borderId="26" xfId="0" applyNumberFormat="1" applyFont="1" applyBorder="1" applyAlignment="1">
      <alignment horizontal="center" vertical="top"/>
    </xf>
    <xf numFmtId="0" fontId="15" fillId="0" borderId="27" xfId="0" applyFont="1" applyBorder="1" applyAlignment="1">
      <alignment horizontal="left" vertical="top"/>
    </xf>
    <xf numFmtId="167" fontId="15" fillId="0" borderId="27" xfId="0" applyNumberFormat="1" applyFont="1" applyBorder="1" applyAlignment="1">
      <alignment horizontal="center" vertical="top"/>
    </xf>
    <xf numFmtId="4" fontId="11" fillId="0" borderId="79" xfId="0" applyNumberFormat="1" applyFont="1" applyBorder="1" applyAlignment="1">
      <alignment horizontal="right" vertical="top"/>
    </xf>
    <xf numFmtId="0" fontId="11" fillId="0" borderId="28" xfId="0" applyFont="1" applyBorder="1" applyAlignment="1">
      <alignment horizontal="center" vertical="top"/>
    </xf>
    <xf numFmtId="0" fontId="11" fillId="0" borderId="23" xfId="0" applyFont="1" applyBorder="1" applyAlignment="1">
      <alignment horizontal="center" vertical="top"/>
    </xf>
    <xf numFmtId="4" fontId="11" fillId="32" borderId="54" xfId="0" applyNumberFormat="1" applyFont="1" applyFill="1" applyBorder="1" applyAlignment="1">
      <alignment horizontal="right" vertical="top"/>
    </xf>
    <xf numFmtId="49" fontId="11" fillId="0" borderId="81" xfId="0" applyNumberFormat="1" applyFont="1" applyBorder="1" applyAlignment="1">
      <alignment horizontal="center" vertical="top"/>
    </xf>
    <xf numFmtId="0" fontId="11" fillId="0" borderId="82" xfId="0" applyFont="1" applyBorder="1" applyAlignment="1">
      <alignment horizontal="left" vertical="top"/>
    </xf>
    <xf numFmtId="167" fontId="11" fillId="0" borderId="82" xfId="0" applyNumberFormat="1" applyFont="1" applyBorder="1" applyAlignment="1">
      <alignment horizontal="center" vertical="top"/>
    </xf>
    <xf numFmtId="4" fontId="11" fillId="0" borderId="83" xfId="0" applyNumberFormat="1" applyFont="1" applyBorder="1" applyAlignment="1">
      <alignment horizontal="right" vertical="top"/>
    </xf>
    <xf numFmtId="0" fontId="11" fillId="0" borderId="84" xfId="0" applyFont="1" applyBorder="1" applyAlignment="1">
      <alignment horizontal="center" vertical="top"/>
    </xf>
    <xf numFmtId="49" fontId="11" fillId="0" borderId="85" xfId="0" applyNumberFormat="1" applyFont="1" applyBorder="1" applyAlignment="1">
      <alignment horizontal="center" vertical="top"/>
    </xf>
    <xf numFmtId="0" fontId="11" fillId="0" borderId="25" xfId="0" applyFont="1" applyBorder="1" applyAlignment="1">
      <alignment horizontal="left" vertical="top"/>
    </xf>
    <xf numFmtId="167" fontId="11" fillId="0" borderId="25" xfId="0" applyNumberFormat="1" applyFont="1" applyBorder="1" applyAlignment="1">
      <alignment horizontal="center" vertical="top"/>
    </xf>
    <xf numFmtId="4" fontId="11" fillId="0" borderId="80" xfId="0" applyNumberFormat="1" applyFont="1" applyBorder="1" applyAlignment="1">
      <alignment horizontal="right" vertical="top"/>
    </xf>
    <xf numFmtId="0" fontId="11" fillId="0" borderId="86" xfId="0" applyFont="1" applyBorder="1" applyAlignment="1">
      <alignment horizontal="center" vertical="top"/>
    </xf>
    <xf numFmtId="49" fontId="11" fillId="32" borderId="77" xfId="0" applyNumberFormat="1" applyFont="1" applyFill="1" applyBorder="1" applyAlignment="1">
      <alignment horizontal="center" vertical="top"/>
    </xf>
    <xf numFmtId="49" fontId="15" fillId="0" borderId="13" xfId="0" applyNumberFormat="1" applyFont="1" applyBorder="1" applyAlignment="1">
      <alignment horizontal="center" vertical="top"/>
    </xf>
    <xf numFmtId="0" fontId="15" fillId="0" borderId="14" xfId="0" applyFont="1" applyBorder="1" applyAlignment="1">
      <alignment horizontal="left" vertical="top"/>
    </xf>
    <xf numFmtId="0" fontId="11" fillId="0" borderId="17" xfId="0" applyFont="1" applyBorder="1" applyAlignment="1">
      <alignment horizontal="center" vertical="top"/>
    </xf>
    <xf numFmtId="167" fontId="6" fillId="5" borderId="33" xfId="0" applyNumberFormat="1" applyFont="1" applyFill="1" applyBorder="1" applyAlignment="1">
      <alignment horizontal="center" vertical="top"/>
    </xf>
    <xf numFmtId="0" fontId="11" fillId="5" borderId="4" xfId="0" applyFont="1" applyFill="1" applyBorder="1" applyAlignment="1">
      <alignment horizontal="center" vertical="top"/>
    </xf>
    <xf numFmtId="49" fontId="6" fillId="5" borderId="35" xfId="0" applyNumberFormat="1" applyFont="1" applyFill="1" applyBorder="1" applyAlignment="1">
      <alignment horizontal="left" vertical="top"/>
    </xf>
    <xf numFmtId="0" fontId="6" fillId="5" borderId="0" xfId="0" applyFont="1" applyFill="1" applyAlignment="1">
      <alignment horizontal="left" vertical="top"/>
    </xf>
    <xf numFmtId="167" fontId="6" fillId="5" borderId="0" xfId="0" applyNumberFormat="1" applyFont="1" applyFill="1" applyAlignment="1">
      <alignment horizontal="center" vertical="top"/>
    </xf>
    <xf numFmtId="168" fontId="6" fillId="5" borderId="0" xfId="0" applyNumberFormat="1" applyFont="1" applyFill="1" applyAlignment="1">
      <alignment horizontal="center" vertical="center"/>
    </xf>
    <xf numFmtId="0" fontId="6" fillId="5" borderId="0" xfId="0" applyFont="1" applyFill="1" applyAlignment="1">
      <alignment horizontal="center" vertical="center" wrapText="1"/>
    </xf>
    <xf numFmtId="4" fontId="6" fillId="5" borderId="80" xfId="0" applyNumberFormat="1" applyFont="1" applyFill="1" applyBorder="1" applyAlignment="1">
      <alignment horizontal="right" vertical="top"/>
    </xf>
    <xf numFmtId="0" fontId="11" fillId="5" borderId="86" xfId="0" applyFont="1" applyFill="1" applyBorder="1" applyAlignment="1">
      <alignment horizontal="center" vertical="top"/>
    </xf>
    <xf numFmtId="49" fontId="11" fillId="0" borderId="26" xfId="0" applyNumberFormat="1" applyFont="1" applyBorder="1" applyAlignment="1">
      <alignment horizontal="center" vertical="center"/>
    </xf>
    <xf numFmtId="0" fontId="52" fillId="0" borderId="67" xfId="0" applyFont="1" applyBorder="1" applyAlignment="1">
      <alignment horizontal="left" vertical="center" wrapText="1"/>
    </xf>
    <xf numFmtId="4" fontId="15" fillId="2" borderId="79" xfId="0" applyNumberFormat="1" applyFont="1" applyFill="1" applyBorder="1" applyAlignment="1" applyProtection="1">
      <alignment horizontal="right" vertical="center"/>
      <protection locked="0"/>
    </xf>
    <xf numFmtId="0" fontId="11" fillId="0" borderId="28" xfId="0" applyFont="1" applyBorder="1" applyAlignment="1">
      <alignment horizontal="center" vertical="center"/>
    </xf>
    <xf numFmtId="4" fontId="15" fillId="2" borderId="22" xfId="0" applyNumberFormat="1" applyFont="1" applyFill="1" applyBorder="1" applyAlignment="1" applyProtection="1">
      <alignment horizontal="right" vertical="center"/>
      <protection locked="0"/>
    </xf>
    <xf numFmtId="0" fontId="15" fillId="0" borderId="23" xfId="0" applyFont="1" applyBorder="1" applyAlignment="1">
      <alignment horizontal="center" vertical="center"/>
    </xf>
    <xf numFmtId="0" fontId="15" fillId="0" borderId="67" xfId="0" applyFont="1" applyBorder="1" applyAlignment="1">
      <alignment horizontal="left" vertical="center" wrapText="1"/>
    </xf>
    <xf numFmtId="9" fontId="6" fillId="5" borderId="30" xfId="0" applyNumberFormat="1" applyFont="1" applyFill="1" applyBorder="1" applyAlignment="1">
      <alignment horizontal="center" vertical="top"/>
    </xf>
    <xf numFmtId="0" fontId="6" fillId="5" borderId="33" xfId="0" applyFont="1" applyFill="1" applyBorder="1" applyAlignment="1">
      <alignment horizontal="left" vertical="top"/>
    </xf>
    <xf numFmtId="9" fontId="53" fillId="0" borderId="67" xfId="2" applyFont="1" applyBorder="1" applyAlignment="1" applyProtection="1">
      <alignment horizontal="right" vertical="center" wrapText="1"/>
    </xf>
    <xf numFmtId="4" fontId="11" fillId="0" borderId="0" xfId="0" applyNumberFormat="1" applyFont="1" applyAlignment="1">
      <alignment horizontal="right" vertical="top"/>
    </xf>
    <xf numFmtId="0" fontId="6" fillId="0" borderId="25" xfId="0" applyFont="1" applyBorder="1" applyAlignment="1">
      <alignment horizontal="left" vertical="top"/>
    </xf>
    <xf numFmtId="9" fontId="11" fillId="0" borderId="0" xfId="2" applyFont="1" applyAlignment="1" applyProtection="1">
      <alignment horizontal="right" vertical="top"/>
    </xf>
    <xf numFmtId="49" fontId="6" fillId="5" borderId="40" xfId="0" applyNumberFormat="1" applyFont="1" applyFill="1" applyBorder="1" applyAlignment="1">
      <alignment horizontal="left" vertical="top"/>
    </xf>
    <xf numFmtId="0" fontId="6" fillId="5" borderId="87" xfId="0" applyFont="1" applyFill="1" applyBorder="1" applyAlignment="1">
      <alignment horizontal="left" vertical="top"/>
    </xf>
    <xf numFmtId="9" fontId="6" fillId="5" borderId="62" xfId="0" applyNumberFormat="1" applyFont="1" applyFill="1" applyBorder="1" applyAlignment="1">
      <alignment horizontal="left" vertical="top"/>
    </xf>
    <xf numFmtId="0" fontId="6" fillId="5" borderId="62" xfId="0" applyFont="1" applyFill="1" applyBorder="1" applyAlignment="1">
      <alignment horizontal="left" vertical="top"/>
    </xf>
    <xf numFmtId="4" fontId="6" fillId="5" borderId="88" xfId="0" applyNumberFormat="1" applyFont="1" applyFill="1" applyBorder="1" applyAlignment="1">
      <alignment horizontal="right" vertical="top"/>
    </xf>
    <xf numFmtId="0" fontId="11" fillId="5" borderId="89" xfId="0" applyFont="1" applyFill="1" applyBorder="1" applyAlignment="1">
      <alignment horizontal="center" vertical="top"/>
    </xf>
    <xf numFmtId="4" fontId="6" fillId="0" borderId="0" xfId="0" applyNumberFormat="1" applyFont="1" applyAlignment="1">
      <alignment horizontal="right" vertical="top"/>
    </xf>
    <xf numFmtId="0" fontId="6" fillId="0" borderId="4" xfId="0" applyFont="1" applyBorder="1" applyAlignment="1">
      <alignment horizontal="center" vertical="top"/>
    </xf>
    <xf numFmtId="0" fontId="6" fillId="32" borderId="55" xfId="0" applyFont="1" applyFill="1" applyBorder="1" applyAlignment="1">
      <alignment horizontal="left" vertical="top" wrapText="1"/>
    </xf>
    <xf numFmtId="0" fontId="6" fillId="5" borderId="4" xfId="0" applyFont="1" applyFill="1" applyBorder="1" applyAlignment="1">
      <alignment horizontal="center" vertical="top"/>
    </xf>
    <xf numFmtId="0" fontId="6" fillId="5" borderId="37" xfId="0" applyFont="1" applyFill="1" applyBorder="1" applyAlignment="1">
      <alignment horizontal="left" vertical="top"/>
    </xf>
    <xf numFmtId="166" fontId="6" fillId="2" borderId="68" xfId="0" applyNumberFormat="1" applyFont="1" applyFill="1" applyBorder="1" applyAlignment="1" applyProtection="1">
      <alignment horizontal="right" vertical="top"/>
      <protection locked="0"/>
    </xf>
    <xf numFmtId="0" fontId="11" fillId="0" borderId="86" xfId="0" applyFont="1" applyBorder="1" applyAlignment="1">
      <alignment horizontal="left" vertical="top"/>
    </xf>
    <xf numFmtId="0" fontId="6" fillId="5" borderId="89" xfId="0" applyFont="1" applyFill="1" applyBorder="1" applyAlignment="1">
      <alignment horizontal="left" vertical="top"/>
    </xf>
    <xf numFmtId="49" fontId="10" fillId="32" borderId="3" xfId="0" applyNumberFormat="1" applyFont="1" applyFill="1" applyBorder="1" applyAlignment="1">
      <alignment horizontal="left" vertical="top"/>
    </xf>
    <xf numFmtId="166" fontId="10" fillId="2" borderId="90" xfId="0" applyNumberFormat="1" applyFont="1" applyFill="1" applyBorder="1" applyAlignment="1" applyProtection="1">
      <alignment horizontal="right" vertical="top"/>
      <protection locked="0"/>
    </xf>
    <xf numFmtId="166" fontId="6" fillId="0" borderId="39" xfId="0" applyNumberFormat="1" applyFont="1" applyFill="1" applyBorder="1" applyAlignment="1" applyProtection="1">
      <alignment horizontal="right" vertical="top"/>
    </xf>
    <xf numFmtId="9" fontId="53" fillId="2" borderId="67" xfId="2" applyFont="1" applyFill="1" applyBorder="1" applyAlignment="1" applyProtection="1">
      <alignment horizontal="right" vertical="center" wrapText="1"/>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9" fontId="11" fillId="0" borderId="0" xfId="2" applyFont="1" applyFill="1" applyAlignment="1" applyProtection="1">
      <alignment horizontal="center" vertical="center"/>
    </xf>
    <xf numFmtId="0" fontId="11" fillId="0" borderId="0" xfId="0" applyFont="1" applyAlignment="1">
      <alignment horizontal="right" vertical="center"/>
    </xf>
    <xf numFmtId="164" fontId="12" fillId="0" borderId="0" xfId="0" applyNumberFormat="1" applyFont="1" applyAlignment="1">
      <alignment horizontal="center"/>
    </xf>
    <xf numFmtId="165" fontId="11" fillId="0" borderId="0" xfId="0" applyNumberFormat="1" applyFont="1" applyAlignment="1">
      <alignment vertical="center"/>
    </xf>
    <xf numFmtId="0" fontId="11" fillId="0" borderId="6" xfId="0" applyFont="1" applyBorder="1" applyAlignment="1">
      <alignment horizontal="center" vertical="center"/>
    </xf>
    <xf numFmtId="174" fontId="11" fillId="0" borderId="0" xfId="0" applyNumberFormat="1" applyFont="1" applyAlignment="1">
      <alignment horizontal="center" vertical="center"/>
    </xf>
    <xf numFmtId="164" fontId="11" fillId="0" borderId="5" xfId="0" applyNumberFormat="1" applyFont="1" applyBorder="1" applyAlignment="1">
      <alignment vertical="center"/>
    </xf>
    <xf numFmtId="0" fontId="11" fillId="0" borderId="1" xfId="0" applyFont="1" applyBorder="1" applyAlignment="1">
      <alignment horizontal="right" vertical="center"/>
    </xf>
    <xf numFmtId="0" fontId="11" fillId="0" borderId="71" xfId="0" applyFont="1" applyBorder="1" applyAlignment="1">
      <alignment horizontal="center" vertical="center"/>
    </xf>
    <xf numFmtId="164" fontId="11" fillId="0" borderId="0" xfId="0" applyNumberFormat="1" applyFont="1" applyAlignment="1">
      <alignment vertical="center"/>
    </xf>
    <xf numFmtId="0" fontId="6" fillId="0" borderId="0" xfId="0" applyFont="1" applyAlignment="1">
      <alignment horizontal="center" vertical="center"/>
    </xf>
    <xf numFmtId="165" fontId="6" fillId="0" borderId="0" xfId="0" applyNumberFormat="1" applyFont="1" applyAlignment="1">
      <alignment horizontal="right" vertical="center"/>
    </xf>
    <xf numFmtId="164" fontId="11" fillId="0" borderId="3" xfId="0" applyNumberFormat="1" applyFont="1" applyBorder="1" applyAlignment="1">
      <alignment vertical="center"/>
    </xf>
    <xf numFmtId="0" fontId="6" fillId="0" borderId="4" xfId="0" applyFont="1" applyBorder="1" applyAlignment="1">
      <alignment horizontal="center" vertical="center"/>
    </xf>
    <xf numFmtId="0" fontId="13" fillId="0" borderId="0" xfId="0" applyFont="1" applyAlignment="1">
      <alignment vertical="center"/>
    </xf>
    <xf numFmtId="0" fontId="14" fillId="0" borderId="0" xfId="0" applyFont="1" applyAlignment="1">
      <alignment vertical="center"/>
    </xf>
    <xf numFmtId="0" fontId="11" fillId="0" borderId="0" xfId="0" applyFont="1"/>
    <xf numFmtId="9" fontId="11" fillId="4" borderId="0" xfId="0" applyNumberFormat="1" applyFont="1" applyFill="1" applyAlignment="1">
      <alignment horizontal="center" vertical="center"/>
    </xf>
    <xf numFmtId="0" fontId="11" fillId="0" borderId="8" xfId="0" applyFont="1" applyBorder="1" applyAlignment="1">
      <alignment horizontal="center" vertical="center"/>
    </xf>
    <xf numFmtId="0" fontId="6" fillId="0" borderId="0" xfId="0" applyFont="1" applyAlignment="1">
      <alignment horizontal="right" vertical="center"/>
    </xf>
    <xf numFmtId="0" fontId="6" fillId="0" borderId="86" xfId="0" applyFont="1" applyBorder="1" applyAlignment="1">
      <alignment horizontal="right" vertical="center"/>
    </xf>
    <xf numFmtId="4" fontId="6" fillId="0" borderId="3" xfId="0" applyNumberFormat="1" applyFont="1" applyBorder="1" applyAlignment="1">
      <alignment horizontal="right" vertical="center"/>
    </xf>
    <xf numFmtId="0" fontId="6" fillId="0" borderId="37" xfId="0" applyFont="1" applyBorder="1" applyAlignment="1">
      <alignment horizontal="right" vertical="center"/>
    </xf>
    <xf numFmtId="2" fontId="54" fillId="0" borderId="0" xfId="0" applyNumberFormat="1" applyFont="1" applyAlignment="1">
      <alignment horizontal="right" vertical="center"/>
    </xf>
    <xf numFmtId="165" fontId="6" fillId="0" borderId="0" xfId="0" applyNumberFormat="1" applyFont="1" applyAlignment="1">
      <alignment horizontal="center" vertical="center"/>
    </xf>
    <xf numFmtId="0" fontId="6" fillId="0" borderId="15" xfId="0" applyFont="1" applyBorder="1" applyAlignment="1">
      <alignment horizontal="center" vertical="center" wrapText="1"/>
    </xf>
    <xf numFmtId="0" fontId="11" fillId="32" borderId="77" xfId="0" applyFont="1" applyFill="1" applyBorder="1" applyAlignment="1">
      <alignment horizontal="center" vertical="center" wrapText="1"/>
    </xf>
    <xf numFmtId="0" fontId="6" fillId="32" borderId="53" xfId="0" applyFont="1" applyFill="1" applyBorder="1" applyAlignment="1">
      <alignment horizontal="center" vertical="center" wrapText="1"/>
    </xf>
    <xf numFmtId="0" fontId="11" fillId="32" borderId="53" xfId="0" applyFont="1" applyFill="1" applyBorder="1" applyAlignment="1">
      <alignment horizontal="center" vertical="center" wrapText="1"/>
    </xf>
    <xf numFmtId="0" fontId="6" fillId="32" borderId="54" xfId="0" applyFont="1" applyFill="1" applyBorder="1" applyAlignment="1">
      <alignment horizontal="center" vertical="center" wrapText="1"/>
    </xf>
    <xf numFmtId="0" fontId="6" fillId="32" borderId="55" xfId="0" applyFont="1" applyFill="1" applyBorder="1" applyAlignment="1">
      <alignment horizontal="center" vertical="center" wrapText="1"/>
    </xf>
    <xf numFmtId="0" fontId="11" fillId="0" borderId="27" xfId="0" applyFont="1" applyBorder="1" applyAlignment="1">
      <alignment vertical="center"/>
    </xf>
    <xf numFmtId="167" fontId="11" fillId="0" borderId="27" xfId="0" applyNumberFormat="1" applyFont="1" applyBorder="1" applyAlignment="1">
      <alignment horizontal="center" vertical="center"/>
    </xf>
    <xf numFmtId="4" fontId="11" fillId="0" borderId="79" xfId="0" applyNumberFormat="1" applyFont="1" applyBorder="1" applyAlignment="1">
      <alignment vertical="center"/>
    </xf>
    <xf numFmtId="49" fontId="11" fillId="0" borderId="24" xfId="0" applyNumberFormat="1" applyFont="1" applyBorder="1" applyAlignment="1">
      <alignment horizontal="center" vertical="center"/>
    </xf>
    <xf numFmtId="0" fontId="11" fillId="0" borderId="20" xfId="0" applyFont="1" applyBorder="1" applyAlignment="1">
      <alignment vertical="center"/>
    </xf>
    <xf numFmtId="167" fontId="11" fillId="0" borderId="20" xfId="0" applyNumberFormat="1" applyFont="1" applyBorder="1" applyAlignment="1">
      <alignment horizontal="center" vertical="center"/>
    </xf>
    <xf numFmtId="4" fontId="11" fillId="0" borderId="22" xfId="0" applyNumberFormat="1" applyFont="1" applyBorder="1" applyAlignment="1">
      <alignment vertical="center"/>
    </xf>
    <xf numFmtId="49" fontId="11" fillId="0" borderId="81" xfId="0" applyNumberFormat="1" applyFont="1" applyBorder="1" applyAlignment="1">
      <alignment horizontal="center" vertical="center"/>
    </xf>
    <xf numFmtId="0" fontId="11" fillId="0" borderId="82" xfId="0" applyFont="1" applyBorder="1" applyAlignment="1">
      <alignment vertical="center" wrapText="1"/>
    </xf>
    <xf numFmtId="167" fontId="11" fillId="0" borderId="82" xfId="0" applyNumberFormat="1" applyFont="1" applyBorder="1" applyAlignment="1">
      <alignment horizontal="center" vertical="center"/>
    </xf>
    <xf numFmtId="4" fontId="11" fillId="0" borderId="83" xfId="0" applyNumberFormat="1" applyFont="1" applyBorder="1" applyAlignment="1">
      <alignment vertical="center"/>
    </xf>
    <xf numFmtId="0" fontId="11" fillId="0" borderId="84" xfId="0" applyFont="1" applyBorder="1" applyAlignment="1">
      <alignment horizontal="center" vertical="center"/>
    </xf>
    <xf numFmtId="0" fontId="11" fillId="32" borderId="91" xfId="0" applyFont="1" applyFill="1" applyBorder="1" applyAlignment="1">
      <alignment horizontal="center" vertical="center" wrapText="1"/>
    </xf>
    <xf numFmtId="0" fontId="11" fillId="32" borderId="93" xfId="0" applyFont="1" applyFill="1" applyBorder="1" applyAlignment="1">
      <alignment horizontal="center" vertical="center" wrapText="1"/>
    </xf>
    <xf numFmtId="0" fontId="6" fillId="32" borderId="94" xfId="0" applyFont="1" applyFill="1" applyBorder="1" applyAlignment="1">
      <alignment horizontal="center" vertical="center" wrapText="1"/>
    </xf>
    <xf numFmtId="0" fontId="11" fillId="0" borderId="20" xfId="0" applyFont="1" applyBorder="1" applyAlignment="1">
      <alignment vertical="center" wrapText="1"/>
    </xf>
    <xf numFmtId="49" fontId="6" fillId="5" borderId="3" xfId="0" applyNumberFormat="1" applyFont="1" applyFill="1" applyBorder="1" applyAlignment="1">
      <alignment horizontal="left" vertical="center"/>
    </xf>
    <xf numFmtId="0" fontId="6" fillId="5" borderId="32" xfId="0" applyFont="1" applyFill="1" applyBorder="1" applyAlignment="1">
      <alignment vertical="center"/>
    </xf>
    <xf numFmtId="4" fontId="6" fillId="5" borderId="34" xfId="0" applyNumberFormat="1" applyFont="1" applyFill="1" applyBorder="1" applyAlignment="1">
      <alignment vertical="center"/>
    </xf>
    <xf numFmtId="0" fontId="6" fillId="5" borderId="4" xfId="0" applyFont="1" applyFill="1" applyBorder="1" applyAlignment="1">
      <alignment horizontal="center" vertical="center"/>
    </xf>
    <xf numFmtId="49" fontId="15" fillId="0" borderId="24" xfId="0" applyNumberFormat="1" applyFont="1" applyBorder="1" applyAlignment="1">
      <alignment horizontal="center" vertical="center"/>
    </xf>
    <xf numFmtId="0" fontId="15" fillId="0" borderId="20" xfId="0" applyFont="1" applyBorder="1" applyAlignment="1">
      <alignment vertical="center" wrapText="1"/>
    </xf>
    <xf numFmtId="4" fontId="11" fillId="2" borderId="20" xfId="0" applyNumberFormat="1" applyFont="1" applyFill="1" applyBorder="1" applyAlignment="1">
      <alignment vertical="center"/>
    </xf>
    <xf numFmtId="0" fontId="11" fillId="0" borderId="95" xfId="0" applyFont="1" applyBorder="1" applyAlignment="1">
      <alignment horizontal="center" vertical="center"/>
    </xf>
    <xf numFmtId="9" fontId="6" fillId="5" borderId="33" xfId="0" applyNumberFormat="1" applyFont="1" applyFill="1" applyBorder="1" applyAlignment="1">
      <alignment horizontal="center" vertical="center"/>
    </xf>
    <xf numFmtId="0" fontId="6" fillId="5" borderId="32" xfId="0" applyFont="1" applyFill="1" applyBorder="1" applyAlignment="1">
      <alignment horizontal="center" vertical="center"/>
    </xf>
    <xf numFmtId="0" fontId="6" fillId="5" borderId="33" xfId="0" applyFont="1" applyFill="1" applyBorder="1" applyAlignment="1">
      <alignment horizontal="center" vertical="center"/>
    </xf>
    <xf numFmtId="4" fontId="6" fillId="5" borderId="32" xfId="0" applyNumberFormat="1" applyFont="1" applyFill="1" applyBorder="1" applyAlignment="1">
      <alignment vertical="center"/>
    </xf>
    <xf numFmtId="0" fontId="11" fillId="0" borderId="13" xfId="0" applyFont="1" applyBorder="1" applyAlignment="1">
      <alignment vertical="center"/>
    </xf>
    <xf numFmtId="0" fontId="6" fillId="0" borderId="14" xfId="0" applyFont="1" applyBorder="1" applyAlignment="1">
      <alignment vertical="center"/>
    </xf>
    <xf numFmtId="4" fontId="6" fillId="0" borderId="14" xfId="0" applyNumberFormat="1" applyFont="1" applyBorder="1" applyAlignment="1">
      <alignment vertical="center"/>
    </xf>
    <xf numFmtId="166" fontId="6" fillId="2" borderId="39" xfId="0" applyNumberFormat="1" applyFont="1" applyFill="1" applyBorder="1" applyAlignment="1" applyProtection="1">
      <alignment horizontal="right" vertical="center"/>
      <protection locked="0"/>
    </xf>
    <xf numFmtId="0" fontId="6" fillId="0" borderId="14" xfId="0" applyFont="1" applyBorder="1" applyAlignment="1">
      <alignment horizontal="center" vertical="center"/>
    </xf>
    <xf numFmtId="4" fontId="11" fillId="0" borderId="2" xfId="0" applyNumberFormat="1" applyFont="1" applyBorder="1" applyAlignment="1">
      <alignment vertical="center"/>
    </xf>
    <xf numFmtId="0" fontId="11" fillId="0" borderId="17" xfId="0" applyFont="1" applyBorder="1" applyAlignment="1">
      <alignment horizontal="center" vertical="center"/>
    </xf>
    <xf numFmtId="0" fontId="11" fillId="0" borderId="35" xfId="0" applyFont="1" applyBorder="1" applyAlignment="1">
      <alignment vertical="center"/>
    </xf>
    <xf numFmtId="4" fontId="6" fillId="0" borderId="25" xfId="0" applyNumberFormat="1" applyFont="1" applyBorder="1" applyAlignment="1">
      <alignment vertical="center"/>
    </xf>
    <xf numFmtId="0" fontId="6" fillId="0" borderId="25" xfId="0" applyFont="1" applyBorder="1" applyAlignment="1">
      <alignment horizontal="center" vertical="center"/>
    </xf>
    <xf numFmtId="49" fontId="6" fillId="5" borderId="40" xfId="0" applyNumberFormat="1" applyFont="1" applyFill="1" applyBorder="1" applyAlignment="1">
      <alignment horizontal="left" vertical="center"/>
    </xf>
    <xf numFmtId="0" fontId="6" fillId="5" borderId="37" xfId="0" applyFont="1" applyFill="1" applyBorder="1" applyAlignment="1">
      <alignment vertical="center"/>
    </xf>
    <xf numFmtId="9" fontId="6" fillId="5" borderId="30" xfId="0" applyNumberFormat="1" applyFont="1" applyFill="1" applyBorder="1" applyAlignment="1">
      <alignment horizontal="center" vertical="center"/>
    </xf>
    <xf numFmtId="0" fontId="6" fillId="5" borderId="30" xfId="0" applyFont="1" applyFill="1" applyBorder="1" applyAlignment="1">
      <alignment horizontal="center" vertical="center"/>
    </xf>
    <xf numFmtId="4" fontId="6" fillId="5" borderId="36" xfId="0" applyNumberFormat="1" applyFont="1" applyFill="1" applyBorder="1" applyAlignment="1">
      <alignment vertical="center"/>
    </xf>
    <xf numFmtId="0" fontId="6" fillId="5" borderId="38" xfId="0" applyFont="1" applyFill="1" applyBorder="1" applyAlignment="1">
      <alignment horizontal="center" vertical="center"/>
    </xf>
    <xf numFmtId="0" fontId="0" fillId="0" borderId="0" xfId="0" applyAlignment="1">
      <alignment wrapText="1"/>
    </xf>
    <xf numFmtId="0" fontId="9" fillId="0" borderId="20" xfId="0" applyFont="1" applyBorder="1" applyAlignment="1">
      <alignment vertical="center" wrapText="1"/>
    </xf>
    <xf numFmtId="0" fontId="56" fillId="0" borderId="20" xfId="0" applyFont="1" applyBorder="1" applyAlignment="1">
      <alignment vertical="center" wrapText="1"/>
    </xf>
    <xf numFmtId="0" fontId="15" fillId="0" borderId="20" xfId="0" quotePrefix="1" applyFont="1" applyBorder="1" applyAlignment="1">
      <alignment vertical="center" wrapText="1"/>
    </xf>
    <xf numFmtId="49" fontId="11" fillId="0" borderId="3" xfId="0" applyNumberFormat="1" applyFont="1" applyBorder="1" applyAlignment="1">
      <alignment horizontal="left" vertical="center"/>
    </xf>
    <xf numFmtId="166" fontId="6" fillId="0" borderId="14" xfId="0" applyNumberFormat="1" applyFont="1" applyFill="1" applyBorder="1" applyAlignment="1" applyProtection="1">
      <alignment horizontal="right" vertical="center"/>
      <protection locked="0"/>
    </xf>
    <xf numFmtId="9" fontId="11" fillId="0" borderId="0" xfId="2" applyFont="1" applyFill="1" applyAlignment="1" applyProtection="1">
      <alignment horizontal="center" vertical="top"/>
    </xf>
    <xf numFmtId="0" fontId="11" fillId="0" borderId="0" xfId="0" applyFont="1" applyFill="1" applyAlignment="1" applyProtection="1">
      <alignment horizontal="center" vertical="top"/>
    </xf>
    <xf numFmtId="164" fontId="11" fillId="0" borderId="5" xfId="0" applyNumberFormat="1" applyFont="1" applyFill="1" applyBorder="1" applyAlignment="1" applyProtection="1">
      <alignment vertical="center"/>
      <protection locked="0"/>
    </xf>
    <xf numFmtId="4" fontId="11" fillId="0" borderId="7" xfId="0" applyNumberFormat="1" applyFont="1" applyFill="1" applyBorder="1" applyAlignment="1" applyProtection="1">
      <alignment vertical="center"/>
      <protection locked="0"/>
    </xf>
    <xf numFmtId="4" fontId="6" fillId="0" borderId="3" xfId="0" applyNumberFormat="1" applyFont="1" applyFill="1" applyBorder="1" applyAlignment="1">
      <alignment horizontal="right" vertical="top"/>
    </xf>
    <xf numFmtId="4" fontId="6" fillId="0" borderId="3" xfId="0" applyNumberFormat="1" applyFont="1" applyFill="1" applyBorder="1" applyAlignment="1" applyProtection="1">
      <alignment horizontal="right" vertical="top"/>
      <protection locked="0"/>
    </xf>
    <xf numFmtId="4" fontId="11" fillId="0" borderId="7" xfId="0" applyNumberFormat="1" applyFont="1" applyFill="1" applyBorder="1" applyAlignment="1" applyProtection="1">
      <alignment horizontal="right" vertical="top"/>
      <protection locked="0"/>
    </xf>
    <xf numFmtId="0" fontId="49" fillId="0" borderId="14" xfId="0" applyFont="1" applyBorder="1" applyAlignment="1">
      <alignment vertical="center"/>
    </xf>
    <xf numFmtId="166" fontId="6" fillId="0" borderId="0" xfId="2" applyNumberFormat="1" applyFont="1" applyAlignment="1">
      <alignment horizontal="right" vertical="top"/>
    </xf>
    <xf numFmtId="0" fontId="6" fillId="0" borderId="0" xfId="0" applyFont="1" applyAlignment="1">
      <alignment horizontal="left" vertical="top"/>
    </xf>
    <xf numFmtId="0" fontId="6" fillId="0" borderId="0" xfId="0" applyFont="1" applyAlignment="1">
      <alignment horizontal="left" vertical="top" wrapText="1"/>
    </xf>
    <xf numFmtId="3" fontId="28" fillId="0" borderId="0" xfId="134" applyNumberFormat="1" applyFont="1" applyFill="1" applyBorder="1" applyAlignment="1">
      <alignment horizontal="left" vertical="center"/>
    </xf>
    <xf numFmtId="0" fontId="4" fillId="0" borderId="0" xfId="0" applyFont="1" applyAlignment="1">
      <alignment horizontal="left" vertical="top" wrapText="1"/>
    </xf>
    <xf numFmtId="49" fontId="6" fillId="32" borderId="3" xfId="0" applyNumberFormat="1" applyFont="1" applyFill="1" applyBorder="1" applyAlignment="1">
      <alignment horizontal="left" vertical="top" wrapText="1"/>
    </xf>
    <xf numFmtId="49" fontId="6" fillId="32" borderId="32" xfId="0" applyNumberFormat="1" applyFont="1" applyFill="1" applyBorder="1" applyAlignment="1">
      <alignment horizontal="left" vertical="top" wrapText="1"/>
    </xf>
    <xf numFmtId="49" fontId="6" fillId="32" borderId="4" xfId="0" applyNumberFormat="1" applyFont="1" applyFill="1" applyBorder="1" applyAlignment="1">
      <alignment horizontal="left" vertical="top" wrapText="1"/>
    </xf>
    <xf numFmtId="4" fontId="11" fillId="0" borderId="0" xfId="0" applyNumberFormat="1" applyFont="1" applyAlignment="1">
      <alignment horizontal="left" vertical="center"/>
    </xf>
    <xf numFmtId="0" fontId="15" fillId="0" borderId="34"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96" xfId="0" applyFont="1" applyBorder="1" applyAlignment="1">
      <alignment horizontal="center" vertical="center"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11" fillId="0" borderId="21" xfId="0" applyFont="1" applyBorder="1" applyAlignment="1">
      <alignment horizontal="center" vertical="center"/>
    </xf>
    <xf numFmtId="0" fontId="11" fillId="0" borderId="25" xfId="0" applyFont="1" applyBorder="1" applyAlignment="1">
      <alignment horizontal="center" vertical="center"/>
    </xf>
    <xf numFmtId="0" fontId="11" fillId="0" borderId="30" xfId="0" applyFont="1" applyBorder="1" applyAlignment="1">
      <alignment horizontal="center" vertical="center"/>
    </xf>
    <xf numFmtId="9" fontId="11" fillId="4" borderId="21" xfId="2" applyFont="1" applyFill="1" applyBorder="1" applyAlignment="1" applyProtection="1">
      <alignment horizontal="center" vertical="center" wrapText="1"/>
    </xf>
    <xf numFmtId="9" fontId="11" fillId="4" borderId="25" xfId="2" applyFont="1" applyFill="1" applyBorder="1" applyAlignment="1" applyProtection="1">
      <alignment horizontal="center" vertical="center" wrapText="1"/>
    </xf>
    <xf numFmtId="9" fontId="11" fillId="4" borderId="30" xfId="2" applyFont="1" applyFill="1" applyBorder="1" applyAlignment="1" applyProtection="1">
      <alignment horizontal="center" vertical="center" wrapText="1"/>
    </xf>
    <xf numFmtId="0" fontId="6" fillId="0" borderId="0" xfId="0" applyFont="1" applyAlignment="1">
      <alignment horizontal="left" vertical="top"/>
    </xf>
    <xf numFmtId="0" fontId="10" fillId="0" borderId="0" xfId="0" applyFont="1" applyAlignment="1">
      <alignment horizontal="left" vertical="top"/>
    </xf>
    <xf numFmtId="0" fontId="7" fillId="0" borderId="0" xfId="0" applyFont="1" applyAlignment="1">
      <alignment horizontal="left" vertical="top" wrapText="1"/>
    </xf>
    <xf numFmtId="0" fontId="7" fillId="2" borderId="0" xfId="0" applyFont="1" applyFill="1" applyAlignment="1" applyProtection="1">
      <alignment horizontal="center" vertical="top"/>
      <protection locked="0"/>
    </xf>
    <xf numFmtId="0" fontId="7" fillId="2" borderId="1" xfId="0" applyFont="1" applyFill="1" applyBorder="1" applyAlignment="1" applyProtection="1">
      <alignment horizontal="center" vertical="top"/>
      <protection locked="0"/>
    </xf>
    <xf numFmtId="49" fontId="15" fillId="0" borderId="58" xfId="0" applyNumberFormat="1" applyFont="1" applyBorder="1" applyAlignment="1">
      <alignment horizontal="left" vertical="top" wrapText="1"/>
    </xf>
    <xf numFmtId="0" fontId="6" fillId="0" borderId="9" xfId="0" applyFont="1" applyBorder="1" applyAlignment="1">
      <alignment horizontal="left" vertical="top" wrapText="1"/>
    </xf>
    <xf numFmtId="0" fontId="6" fillId="0" borderId="13" xfId="0" applyFont="1" applyBorder="1" applyAlignment="1">
      <alignment horizontal="left" vertical="top" wrapText="1"/>
    </xf>
    <xf numFmtId="0" fontId="6" fillId="0" borderId="10" xfId="0" applyFont="1" applyBorder="1" applyAlignment="1">
      <alignment horizontal="left" vertical="top" wrapText="1"/>
    </xf>
    <xf numFmtId="0" fontId="6" fillId="0" borderId="14" xfId="0" applyFont="1" applyBorder="1" applyAlignment="1">
      <alignment horizontal="left" vertical="top" wrapText="1"/>
    </xf>
    <xf numFmtId="0" fontId="11" fillId="0" borderId="14" xfId="0" applyFont="1" applyBorder="1" applyAlignment="1">
      <alignment horizontal="left" vertical="top" wrapText="1"/>
    </xf>
    <xf numFmtId="0" fontId="6" fillId="0" borderId="60" xfId="0" applyFont="1" applyBorder="1" applyAlignment="1">
      <alignment horizontal="left" vertical="top" wrapText="1"/>
    </xf>
    <xf numFmtId="0" fontId="6" fillId="0" borderId="61" xfId="0" applyFont="1" applyBorder="1" applyAlignment="1">
      <alignment horizontal="left" vertical="top" wrapText="1"/>
    </xf>
    <xf numFmtId="49" fontId="48" fillId="32" borderId="56" xfId="0" applyNumberFormat="1" applyFont="1" applyFill="1" applyBorder="1" applyAlignment="1">
      <alignment horizontal="left" vertical="top"/>
    </xf>
    <xf numFmtId="49" fontId="48" fillId="32" borderId="52" xfId="0" applyNumberFormat="1" applyFont="1" applyFill="1" applyBorder="1" applyAlignment="1">
      <alignment horizontal="left" vertical="top"/>
    </xf>
    <xf numFmtId="49" fontId="15" fillId="0" borderId="63" xfId="0" applyNumberFormat="1" applyFont="1" applyBorder="1" applyAlignment="1">
      <alignment horizontal="left" vertical="top" wrapText="1"/>
    </xf>
    <xf numFmtId="49" fontId="15" fillId="0" borderId="66" xfId="0" applyNumberFormat="1" applyFont="1" applyBorder="1" applyAlignment="1">
      <alignment horizontal="left" vertical="top" wrapText="1"/>
    </xf>
    <xf numFmtId="49" fontId="15" fillId="0" borderId="67" xfId="0" applyNumberFormat="1" applyFont="1" applyBorder="1" applyAlignment="1">
      <alignment horizontal="left" vertical="top" wrapText="1"/>
    </xf>
    <xf numFmtId="49" fontId="49" fillId="0" borderId="0" xfId="0" applyNumberFormat="1" applyFont="1" applyAlignment="1">
      <alignment horizontal="center" vertical="center" wrapText="1"/>
    </xf>
    <xf numFmtId="49" fontId="49" fillId="0" borderId="2" xfId="0" applyNumberFormat="1" applyFont="1" applyBorder="1" applyAlignment="1">
      <alignment horizontal="center" vertical="center" wrapText="1"/>
    </xf>
    <xf numFmtId="0" fontId="11" fillId="0" borderId="78" xfId="0" applyFont="1" applyBorder="1" applyAlignment="1">
      <alignment horizontal="center" vertical="center"/>
    </xf>
    <xf numFmtId="0" fontId="11" fillId="0" borderId="80" xfId="0" applyFont="1" applyBorder="1" applyAlignment="1">
      <alignment horizontal="center" vertical="center"/>
    </xf>
    <xf numFmtId="0" fontId="11" fillId="0" borderId="79" xfId="0" applyFont="1" applyBorder="1" applyAlignment="1">
      <alignment horizontal="center" vertical="center"/>
    </xf>
    <xf numFmtId="9" fontId="11" fillId="0" borderId="21" xfId="2" applyFont="1" applyFill="1" applyBorder="1" applyAlignment="1" applyProtection="1">
      <alignment horizontal="center" vertical="center" wrapText="1"/>
    </xf>
    <xf numFmtId="9" fontId="11" fillId="0" borderId="25" xfId="2" applyFont="1" applyFill="1" applyBorder="1" applyAlignment="1" applyProtection="1">
      <alignment horizontal="center" vertical="center" wrapText="1"/>
    </xf>
    <xf numFmtId="9" fontId="11" fillId="0" borderId="30" xfId="2" applyFont="1" applyFill="1" applyBorder="1" applyAlignment="1" applyProtection="1">
      <alignment horizontal="center" vertical="center" wrapText="1"/>
    </xf>
    <xf numFmtId="49" fontId="49" fillId="0" borderId="63" xfId="0" applyNumberFormat="1" applyFont="1" applyBorder="1" applyAlignment="1">
      <alignment horizontal="center" vertical="center" wrapText="1"/>
    </xf>
    <xf numFmtId="49" fontId="49" fillId="0" borderId="58" xfId="0" applyNumberFormat="1" applyFont="1" applyBorder="1" applyAlignment="1">
      <alignment horizontal="center" vertical="center" wrapText="1"/>
    </xf>
    <xf numFmtId="49" fontId="49" fillId="0" borderId="66" xfId="0" applyNumberFormat="1" applyFont="1" applyBorder="1" applyAlignment="1">
      <alignment horizontal="center" vertical="center" wrapText="1"/>
    </xf>
    <xf numFmtId="49" fontId="49" fillId="0" borderId="70" xfId="0" applyNumberFormat="1" applyFont="1" applyBorder="1" applyAlignment="1">
      <alignment horizontal="center" vertical="center" wrapText="1"/>
    </xf>
    <xf numFmtId="0" fontId="8" fillId="2" borderId="69" xfId="0" applyFont="1" applyFill="1" applyBorder="1" applyAlignment="1" applyProtection="1">
      <alignment horizontal="center" vertical="top"/>
      <protection locked="0"/>
    </xf>
    <xf numFmtId="0" fontId="8" fillId="2" borderId="70" xfId="0" applyFont="1" applyFill="1" applyBorder="1" applyAlignment="1" applyProtection="1">
      <alignment horizontal="center" vertical="top"/>
      <protection locked="0"/>
    </xf>
    <xf numFmtId="0" fontId="8" fillId="2" borderId="71" xfId="0" applyFont="1" applyFill="1" applyBorder="1" applyAlignment="1" applyProtection="1">
      <alignment horizontal="center" vertical="top"/>
      <protection locked="0"/>
    </xf>
    <xf numFmtId="0" fontId="8" fillId="2" borderId="72" xfId="0" applyFont="1" applyFill="1" applyBorder="1" applyAlignment="1" applyProtection="1">
      <alignment horizontal="center" vertical="top"/>
      <protection locked="0"/>
    </xf>
    <xf numFmtId="0" fontId="8" fillId="2" borderId="0" xfId="0" applyFont="1" applyFill="1" applyAlignment="1" applyProtection="1">
      <alignment horizontal="center" vertical="top"/>
      <protection locked="0"/>
    </xf>
    <xf numFmtId="0" fontId="8" fillId="2" borderId="1" xfId="0" applyFont="1" applyFill="1" applyBorder="1" applyAlignment="1" applyProtection="1">
      <alignment horizontal="center" vertical="top"/>
      <protection locked="0"/>
    </xf>
    <xf numFmtId="0" fontId="8" fillId="2" borderId="73" xfId="0" applyFont="1" applyFill="1" applyBorder="1" applyAlignment="1" applyProtection="1">
      <alignment horizontal="center" vertical="top"/>
      <protection locked="0"/>
    </xf>
    <xf numFmtId="0" fontId="8" fillId="2" borderId="2" xfId="0" applyFont="1" applyFill="1" applyBorder="1" applyAlignment="1" applyProtection="1">
      <alignment horizontal="center" vertical="top"/>
      <protection locked="0"/>
    </xf>
    <xf numFmtId="0" fontId="8" fillId="2" borderId="74" xfId="0" applyFont="1" applyFill="1" applyBorder="1" applyAlignment="1" applyProtection="1">
      <alignment horizontal="center" vertical="top"/>
      <protection locked="0"/>
    </xf>
    <xf numFmtId="0" fontId="10" fillId="3" borderId="0" xfId="0" applyFont="1" applyFill="1" applyAlignment="1">
      <alignment horizontal="left" vertical="top" wrapText="1"/>
    </xf>
    <xf numFmtId="0" fontId="10" fillId="0" borderId="0" xfId="0" applyFont="1" applyAlignment="1">
      <alignment horizontal="left" vertical="top" wrapText="1"/>
    </xf>
    <xf numFmtId="0" fontId="6" fillId="0" borderId="76" xfId="0" applyFont="1" applyBorder="1" applyAlignment="1">
      <alignment horizontal="left" vertical="top" wrapText="1"/>
    </xf>
    <xf numFmtId="49" fontId="49" fillId="0" borderId="68" xfId="0" applyNumberFormat="1" applyFont="1" applyBorder="1" applyAlignment="1">
      <alignment horizontal="center" vertical="center" wrapText="1"/>
    </xf>
    <xf numFmtId="49" fontId="49" fillId="0" borderId="0" xfId="0" applyNumberFormat="1" applyFont="1" applyBorder="1" applyAlignment="1">
      <alignment horizontal="center" vertical="center" wrapText="1"/>
    </xf>
    <xf numFmtId="49" fontId="49" fillId="0" borderId="99" xfId="0" applyNumberFormat="1" applyFont="1" applyBorder="1" applyAlignment="1">
      <alignment horizontal="center" vertical="center" wrapText="1"/>
    </xf>
    <xf numFmtId="49" fontId="49" fillId="0" borderId="92" xfId="0" applyNumberFormat="1" applyFont="1" applyBorder="1" applyAlignment="1">
      <alignment horizontal="center" vertical="center" wrapText="1"/>
    </xf>
    <xf numFmtId="49" fontId="49" fillId="0" borderId="98" xfId="0" applyNumberFormat="1" applyFont="1" applyBorder="1" applyAlignment="1">
      <alignment horizontal="center" vertical="center" wrapText="1"/>
    </xf>
    <xf numFmtId="0" fontId="15" fillId="0" borderId="21"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78" xfId="0" applyFont="1" applyBorder="1" applyAlignment="1">
      <alignment horizontal="center" vertical="center" wrapText="1"/>
    </xf>
    <xf numFmtId="0" fontId="15" fillId="0" borderId="97" xfId="0" applyFont="1" applyBorder="1" applyAlignment="1">
      <alignment horizontal="center" vertical="center" wrapText="1"/>
    </xf>
    <xf numFmtId="0" fontId="15" fillId="0" borderId="80" xfId="0" applyFont="1" applyBorder="1" applyAlignment="1">
      <alignment horizontal="center" vertical="center" wrapText="1"/>
    </xf>
    <xf numFmtId="0" fontId="15" fillId="0" borderId="92"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9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4" xfId="0" applyFont="1" applyBorder="1" applyAlignment="1">
      <alignment horizontal="center" vertical="center" wrapText="1"/>
    </xf>
    <xf numFmtId="0" fontId="11" fillId="0" borderId="14" xfId="0" applyFont="1" applyBorder="1" applyAlignment="1">
      <alignment horizontal="center" vertical="center" wrapText="1"/>
    </xf>
    <xf numFmtId="0" fontId="6" fillId="0" borderId="76"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11" fillId="0" borderId="92" xfId="0" applyFont="1" applyBorder="1" applyAlignment="1">
      <alignment horizontal="center" vertical="center"/>
    </xf>
    <xf numFmtId="9" fontId="11" fillId="4" borderId="80" xfId="2" applyFont="1" applyFill="1" applyBorder="1" applyAlignment="1" applyProtection="1">
      <alignment horizontal="center" vertical="center" wrapText="1"/>
    </xf>
    <xf numFmtId="0" fontId="8" fillId="2" borderId="69" xfId="0" applyFont="1" applyFill="1" applyBorder="1" applyAlignment="1" applyProtection="1">
      <alignment horizontal="center" vertical="center"/>
      <protection locked="0"/>
    </xf>
    <xf numFmtId="0" fontId="8" fillId="2" borderId="70" xfId="0" applyFont="1" applyFill="1" applyBorder="1" applyAlignment="1" applyProtection="1">
      <alignment horizontal="center" vertical="center"/>
      <protection locked="0"/>
    </xf>
    <xf numFmtId="0" fontId="8" fillId="2" borderId="71" xfId="0" applyFont="1" applyFill="1" applyBorder="1" applyAlignment="1" applyProtection="1">
      <alignment horizontal="center" vertical="center"/>
      <protection locked="0"/>
    </xf>
    <xf numFmtId="0" fontId="8" fillId="2" borderId="72"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8" fillId="2" borderId="73"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8" fillId="2" borderId="74" xfId="0" applyFont="1" applyFill="1" applyBorder="1" applyAlignment="1" applyProtection="1">
      <alignment horizontal="center" vertical="center"/>
      <protection locked="0"/>
    </xf>
    <xf numFmtId="0" fontId="6" fillId="0" borderId="0" xfId="0" applyFont="1" applyAlignment="1">
      <alignment horizontal="center" vertical="center"/>
    </xf>
    <xf numFmtId="0" fontId="6" fillId="0" borderId="0" xfId="0" applyFont="1" applyAlignment="1">
      <alignment horizontal="left" vertical="center"/>
    </xf>
    <xf numFmtId="0" fontId="10" fillId="0" borderId="0" xfId="0" applyFont="1" applyAlignment="1">
      <alignment horizontal="center" vertical="center"/>
    </xf>
    <xf numFmtId="0" fontId="9" fillId="3" borderId="0" xfId="0" applyFont="1" applyFill="1" applyAlignment="1">
      <alignment horizontal="left" vertical="top" wrapText="1"/>
    </xf>
    <xf numFmtId="0" fontId="5" fillId="3" borderId="0" xfId="0" applyFont="1" applyFill="1" applyAlignment="1">
      <alignment horizontal="left" vertical="top" wrapText="1"/>
    </xf>
  </cellXfs>
  <cellStyles count="137">
    <cellStyle name="20% - Akzent1 2" xfId="4" xr:uid="{00000000-0005-0000-0000-000000000000}"/>
    <cellStyle name="20% - Akzent1 2 2" xfId="5" xr:uid="{00000000-0005-0000-0000-000001000000}"/>
    <cellStyle name="20% - Akzent1 3" xfId="6" xr:uid="{00000000-0005-0000-0000-000002000000}"/>
    <cellStyle name="20% - Akzent1 3 2" xfId="7" xr:uid="{00000000-0005-0000-0000-000003000000}"/>
    <cellStyle name="20% - Akzent1 4" xfId="8" xr:uid="{00000000-0005-0000-0000-000004000000}"/>
    <cellStyle name="20% - Akzent2 2" xfId="9" xr:uid="{00000000-0005-0000-0000-000005000000}"/>
    <cellStyle name="20% - Akzent2 2 2" xfId="10" xr:uid="{00000000-0005-0000-0000-000006000000}"/>
    <cellStyle name="20% - Akzent2 3" xfId="11" xr:uid="{00000000-0005-0000-0000-000007000000}"/>
    <cellStyle name="20% - Akzent2 3 2" xfId="12" xr:uid="{00000000-0005-0000-0000-000008000000}"/>
    <cellStyle name="20% - Akzent2 4" xfId="13" xr:uid="{00000000-0005-0000-0000-000009000000}"/>
    <cellStyle name="20% - Akzent3 2" xfId="14" xr:uid="{00000000-0005-0000-0000-00000A000000}"/>
    <cellStyle name="20% - Akzent3 2 2" xfId="15" xr:uid="{00000000-0005-0000-0000-00000B000000}"/>
    <cellStyle name="20% - Akzent3 3" xfId="16" xr:uid="{00000000-0005-0000-0000-00000C000000}"/>
    <cellStyle name="20% - Akzent3 3 2" xfId="17" xr:uid="{00000000-0005-0000-0000-00000D000000}"/>
    <cellStyle name="20% - Akzent3 4" xfId="18" xr:uid="{00000000-0005-0000-0000-00000E000000}"/>
    <cellStyle name="20% - Akzent4 2" xfId="19" xr:uid="{00000000-0005-0000-0000-00000F000000}"/>
    <cellStyle name="20% - Akzent4 2 2" xfId="20" xr:uid="{00000000-0005-0000-0000-000010000000}"/>
    <cellStyle name="20% - Akzent4 3" xfId="21" xr:uid="{00000000-0005-0000-0000-000011000000}"/>
    <cellStyle name="20% - Akzent4 3 2" xfId="22" xr:uid="{00000000-0005-0000-0000-000012000000}"/>
    <cellStyle name="20% - Akzent4 4" xfId="23" xr:uid="{00000000-0005-0000-0000-000013000000}"/>
    <cellStyle name="20% - Akzent5 2" xfId="24" xr:uid="{00000000-0005-0000-0000-000014000000}"/>
    <cellStyle name="20% - Akzent5 2 2" xfId="25" xr:uid="{00000000-0005-0000-0000-000015000000}"/>
    <cellStyle name="20% - Akzent5 3" xfId="26" xr:uid="{00000000-0005-0000-0000-000016000000}"/>
    <cellStyle name="20% - Akzent5 3 2" xfId="27" xr:uid="{00000000-0005-0000-0000-000017000000}"/>
    <cellStyle name="20% - Akzent5 4" xfId="28" xr:uid="{00000000-0005-0000-0000-000018000000}"/>
    <cellStyle name="20% - Akzent6 2" xfId="29" xr:uid="{00000000-0005-0000-0000-000019000000}"/>
    <cellStyle name="20% - Akzent6 2 2" xfId="30" xr:uid="{00000000-0005-0000-0000-00001A000000}"/>
    <cellStyle name="20% - Akzent6 3" xfId="31" xr:uid="{00000000-0005-0000-0000-00001B000000}"/>
    <cellStyle name="20% - Akzent6 3 2" xfId="32" xr:uid="{00000000-0005-0000-0000-00001C000000}"/>
    <cellStyle name="20% - Akzent6 4" xfId="33" xr:uid="{00000000-0005-0000-0000-00001D000000}"/>
    <cellStyle name="40% - Akzent1 2" xfId="34" xr:uid="{00000000-0005-0000-0000-00001E000000}"/>
    <cellStyle name="40% - Akzent1 2 2" xfId="35" xr:uid="{00000000-0005-0000-0000-00001F000000}"/>
    <cellStyle name="40% - Akzent1 3" xfId="36" xr:uid="{00000000-0005-0000-0000-000020000000}"/>
    <cellStyle name="40% - Akzent1 3 2" xfId="37" xr:uid="{00000000-0005-0000-0000-000021000000}"/>
    <cellStyle name="40% - Akzent1 4" xfId="38" xr:uid="{00000000-0005-0000-0000-000022000000}"/>
    <cellStyle name="40% - Akzent2 2" xfId="39" xr:uid="{00000000-0005-0000-0000-000023000000}"/>
    <cellStyle name="40% - Akzent2 2 2" xfId="40" xr:uid="{00000000-0005-0000-0000-000024000000}"/>
    <cellStyle name="40% - Akzent2 3" xfId="41" xr:uid="{00000000-0005-0000-0000-000025000000}"/>
    <cellStyle name="40% - Akzent2 3 2" xfId="42" xr:uid="{00000000-0005-0000-0000-000026000000}"/>
    <cellStyle name="40% - Akzent2 4" xfId="43" xr:uid="{00000000-0005-0000-0000-000027000000}"/>
    <cellStyle name="40% - Akzent3 2" xfId="44" xr:uid="{00000000-0005-0000-0000-000028000000}"/>
    <cellStyle name="40% - Akzent3 2 2" xfId="45" xr:uid="{00000000-0005-0000-0000-000029000000}"/>
    <cellStyle name="40% - Akzent3 3" xfId="46" xr:uid="{00000000-0005-0000-0000-00002A000000}"/>
    <cellStyle name="40% - Akzent3 3 2" xfId="47" xr:uid="{00000000-0005-0000-0000-00002B000000}"/>
    <cellStyle name="40% - Akzent3 4" xfId="48" xr:uid="{00000000-0005-0000-0000-00002C000000}"/>
    <cellStyle name="40% - Akzent4 2" xfId="49" xr:uid="{00000000-0005-0000-0000-00002D000000}"/>
    <cellStyle name="40% - Akzent4 2 2" xfId="50" xr:uid="{00000000-0005-0000-0000-00002E000000}"/>
    <cellStyle name="40% - Akzent4 3" xfId="51" xr:uid="{00000000-0005-0000-0000-00002F000000}"/>
    <cellStyle name="40% - Akzent4 3 2" xfId="52" xr:uid="{00000000-0005-0000-0000-000030000000}"/>
    <cellStyle name="40% - Akzent4 4" xfId="53" xr:uid="{00000000-0005-0000-0000-000031000000}"/>
    <cellStyle name="40% - Akzent5 2" xfId="54" xr:uid="{00000000-0005-0000-0000-000032000000}"/>
    <cellStyle name="40% - Akzent5 2 2" xfId="55" xr:uid="{00000000-0005-0000-0000-000033000000}"/>
    <cellStyle name="40% - Akzent5 3" xfId="56" xr:uid="{00000000-0005-0000-0000-000034000000}"/>
    <cellStyle name="40% - Akzent5 3 2" xfId="57" xr:uid="{00000000-0005-0000-0000-000035000000}"/>
    <cellStyle name="40% - Akzent5 4" xfId="58" xr:uid="{00000000-0005-0000-0000-000036000000}"/>
    <cellStyle name="40% - Akzent6 2" xfId="59" xr:uid="{00000000-0005-0000-0000-000037000000}"/>
    <cellStyle name="40% - Akzent6 2 2" xfId="60" xr:uid="{00000000-0005-0000-0000-000038000000}"/>
    <cellStyle name="40% - Akzent6 3" xfId="61" xr:uid="{00000000-0005-0000-0000-000039000000}"/>
    <cellStyle name="40% - Akzent6 3 2" xfId="62" xr:uid="{00000000-0005-0000-0000-00003A000000}"/>
    <cellStyle name="40% - Akzent6 4" xfId="63" xr:uid="{00000000-0005-0000-0000-00003B000000}"/>
    <cellStyle name="Akzent1 2" xfId="64" xr:uid="{00000000-0005-0000-0000-00003C000000}"/>
    <cellStyle name="Akzent2 2" xfId="65" xr:uid="{00000000-0005-0000-0000-00003D000000}"/>
    <cellStyle name="Akzent3 2" xfId="66" xr:uid="{00000000-0005-0000-0000-00003E000000}"/>
    <cellStyle name="Akzent4 2" xfId="67" xr:uid="{00000000-0005-0000-0000-00003F000000}"/>
    <cellStyle name="Akzent5 2" xfId="68" xr:uid="{00000000-0005-0000-0000-000040000000}"/>
    <cellStyle name="Akzent6 2" xfId="69" xr:uid="{00000000-0005-0000-0000-000041000000}"/>
    <cellStyle name="Ausgabe 2" xfId="70" xr:uid="{00000000-0005-0000-0000-000042000000}"/>
    <cellStyle name="Berechnung 2" xfId="71" xr:uid="{00000000-0005-0000-0000-000043000000}"/>
    <cellStyle name="Dezimal 2" xfId="72" xr:uid="{00000000-0005-0000-0000-000044000000}"/>
    <cellStyle name="Dezimal 3" xfId="73" xr:uid="{00000000-0005-0000-0000-000045000000}"/>
    <cellStyle name="Eingabe 2" xfId="74" xr:uid="{00000000-0005-0000-0000-000046000000}"/>
    <cellStyle name="Ergebnis 2" xfId="75" xr:uid="{00000000-0005-0000-0000-000047000000}"/>
    <cellStyle name="Erklärender Text 2" xfId="76" xr:uid="{00000000-0005-0000-0000-000048000000}"/>
    <cellStyle name="Euro" xfId="77" xr:uid="{00000000-0005-0000-0000-000049000000}"/>
    <cellStyle name="Euro 2" xfId="78" xr:uid="{00000000-0005-0000-0000-00004A000000}"/>
    <cellStyle name="Gut 2" xfId="79" xr:uid="{00000000-0005-0000-0000-00004B000000}"/>
    <cellStyle name="Hyperlink 2" xfId="80" xr:uid="{00000000-0005-0000-0000-00004C000000}"/>
    <cellStyle name="Komma" xfId="1" builtinId="3"/>
    <cellStyle name="Komma 2" xfId="135" xr:uid="{00000000-0005-0000-0000-00004E000000}"/>
    <cellStyle name="Neutral 2" xfId="81" xr:uid="{00000000-0005-0000-0000-00004F000000}"/>
    <cellStyle name="Notiz 2" xfId="82" xr:uid="{00000000-0005-0000-0000-000050000000}"/>
    <cellStyle name="Notiz 2 2" xfId="83" xr:uid="{00000000-0005-0000-0000-000051000000}"/>
    <cellStyle name="Notiz 2 2 2" xfId="84" xr:uid="{00000000-0005-0000-0000-000052000000}"/>
    <cellStyle name="Notiz 2 3" xfId="85" xr:uid="{00000000-0005-0000-0000-000053000000}"/>
    <cellStyle name="Notiz 3" xfId="86" xr:uid="{00000000-0005-0000-0000-000054000000}"/>
    <cellStyle name="Notiz 3 2" xfId="87" xr:uid="{00000000-0005-0000-0000-000055000000}"/>
    <cellStyle name="Prozent" xfId="2" builtinId="5"/>
    <cellStyle name="Prozent 2" xfId="89" xr:uid="{00000000-0005-0000-0000-000057000000}"/>
    <cellStyle name="Prozent 3" xfId="90" xr:uid="{00000000-0005-0000-0000-000058000000}"/>
    <cellStyle name="Prozent 4" xfId="91" xr:uid="{00000000-0005-0000-0000-000059000000}"/>
    <cellStyle name="Prozent 5" xfId="133" xr:uid="{00000000-0005-0000-0000-00005A000000}"/>
    <cellStyle name="Prozent 6" xfId="88" xr:uid="{00000000-0005-0000-0000-00005B000000}"/>
    <cellStyle name="Schlecht 2" xfId="92" xr:uid="{00000000-0005-0000-0000-00005C000000}"/>
    <cellStyle name="Standard" xfId="0" builtinId="0"/>
    <cellStyle name="Standard 10" xfId="132" xr:uid="{00000000-0005-0000-0000-00005E000000}"/>
    <cellStyle name="Standard 11" xfId="3" xr:uid="{00000000-0005-0000-0000-00005F000000}"/>
    <cellStyle name="Standard 2" xfId="93" xr:uid="{00000000-0005-0000-0000-000060000000}"/>
    <cellStyle name="Standard 2 2" xfId="94" xr:uid="{00000000-0005-0000-0000-000061000000}"/>
    <cellStyle name="Standard 2 2 2" xfId="95" xr:uid="{00000000-0005-0000-0000-000062000000}"/>
    <cellStyle name="Standard 2 2 2 2" xfId="96" xr:uid="{00000000-0005-0000-0000-000063000000}"/>
    <cellStyle name="Standard 2 2 3" xfId="97" xr:uid="{00000000-0005-0000-0000-000064000000}"/>
    <cellStyle name="Standard 2 3" xfId="98" xr:uid="{00000000-0005-0000-0000-000065000000}"/>
    <cellStyle name="Standard 2 3 2" xfId="99" xr:uid="{00000000-0005-0000-0000-000066000000}"/>
    <cellStyle name="Standard 2 4" xfId="100" xr:uid="{00000000-0005-0000-0000-000067000000}"/>
    <cellStyle name="Standard 2 5" xfId="101" xr:uid="{00000000-0005-0000-0000-000068000000}"/>
    <cellStyle name="Standard 3" xfId="102" xr:uid="{00000000-0005-0000-0000-000069000000}"/>
    <cellStyle name="Standard 3 2" xfId="103" xr:uid="{00000000-0005-0000-0000-00006A000000}"/>
    <cellStyle name="Standard 3 3" xfId="104" xr:uid="{00000000-0005-0000-0000-00006B000000}"/>
    <cellStyle name="Standard 4" xfId="105" xr:uid="{00000000-0005-0000-0000-00006C000000}"/>
    <cellStyle name="Standard 5" xfId="106" xr:uid="{00000000-0005-0000-0000-00006D000000}"/>
    <cellStyle name="Standard 6" xfId="107" xr:uid="{00000000-0005-0000-0000-00006E000000}"/>
    <cellStyle name="Standard 6 2" xfId="108" xr:uid="{00000000-0005-0000-0000-00006F000000}"/>
    <cellStyle name="Standard 6 2 2" xfId="109" xr:uid="{00000000-0005-0000-0000-000070000000}"/>
    <cellStyle name="Standard 6 3" xfId="110" xr:uid="{00000000-0005-0000-0000-000071000000}"/>
    <cellStyle name="Standard 7" xfId="111" xr:uid="{00000000-0005-0000-0000-000072000000}"/>
    <cellStyle name="Standard 7 2" xfId="112" xr:uid="{00000000-0005-0000-0000-000073000000}"/>
    <cellStyle name="Standard 8" xfId="113" xr:uid="{00000000-0005-0000-0000-000074000000}"/>
    <cellStyle name="Standard 9" xfId="114" xr:uid="{00000000-0005-0000-0000-000075000000}"/>
    <cellStyle name="Standard_IKOS" xfId="134" xr:uid="{00000000-0005-0000-0000-000076000000}"/>
    <cellStyle name="Times 10" xfId="115" xr:uid="{00000000-0005-0000-0000-000077000000}"/>
    <cellStyle name="ü groß" xfId="116" xr:uid="{00000000-0005-0000-0000-000078000000}"/>
    <cellStyle name="ü groß 14" xfId="117" xr:uid="{00000000-0005-0000-0000-000079000000}"/>
    <cellStyle name="Ü klein 10" xfId="118" xr:uid="{00000000-0005-0000-0000-00007A000000}"/>
    <cellStyle name="Ü mittel 12" xfId="119" xr:uid="{00000000-0005-0000-0000-00007B000000}"/>
    <cellStyle name="Überschrift 1 2" xfId="121" xr:uid="{00000000-0005-0000-0000-00007C000000}"/>
    <cellStyle name="Überschrift 2 2" xfId="122" xr:uid="{00000000-0005-0000-0000-00007D000000}"/>
    <cellStyle name="Überschrift 3 2" xfId="123" xr:uid="{00000000-0005-0000-0000-00007E000000}"/>
    <cellStyle name="Überschrift 4 2" xfId="124" xr:uid="{00000000-0005-0000-0000-00007F000000}"/>
    <cellStyle name="Überschrift 5" xfId="120" xr:uid="{00000000-0005-0000-0000-000080000000}"/>
    <cellStyle name="Verknüpfte Zelle 2" xfId="125" xr:uid="{00000000-0005-0000-0000-000081000000}"/>
    <cellStyle name="Währung" xfId="136" builtinId="4"/>
    <cellStyle name="Währung 2" xfId="126" xr:uid="{00000000-0005-0000-0000-000082000000}"/>
    <cellStyle name="Währung 2 2" xfId="127" xr:uid="{00000000-0005-0000-0000-000083000000}"/>
    <cellStyle name="Währung 3" xfId="128" xr:uid="{00000000-0005-0000-0000-000084000000}"/>
    <cellStyle name="Warnender Text 2" xfId="129" xr:uid="{00000000-0005-0000-0000-000085000000}"/>
    <cellStyle name="Zahl" xfId="130" xr:uid="{00000000-0005-0000-0000-000086000000}"/>
    <cellStyle name="Zelle überprüfen 2" xfId="131" xr:uid="{00000000-0005-0000-0000-00008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704850</xdr:colOff>
      <xdr:row>1</xdr:row>
      <xdr:rowOff>38100</xdr:rowOff>
    </xdr:from>
    <xdr:to>
      <xdr:col>8</xdr:col>
      <xdr:colOff>9525</xdr:colOff>
      <xdr:row>2</xdr:row>
      <xdr:rowOff>81643</xdr:rowOff>
    </xdr:to>
    <xdr:pic>
      <xdr:nvPicPr>
        <xdr:cNvPr id="4" name="Bild 1">
          <a:extLst>
            <a:ext uri="{FF2B5EF4-FFF2-40B4-BE49-F238E27FC236}">
              <a16:creationId xmlns:a16="http://schemas.microsoft.com/office/drawing/2014/main" id="{53ADEC6C-BBE5-4B50-967C-8A6E2C9C54F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29844"/>
        <a:stretch/>
      </xdr:blipFill>
      <xdr:spPr bwMode="auto">
        <a:xfrm>
          <a:off x="9957707" y="228600"/>
          <a:ext cx="1617889" cy="492579"/>
        </a:xfrm>
        <a:prstGeom prst="rect">
          <a:avLst/>
        </a:prstGeom>
        <a:noFill/>
        <a:ln>
          <a:noFill/>
        </a:ln>
      </xdr:spPr>
    </xdr:pic>
    <xdr:clientData/>
  </xdr:twoCellAnchor>
  <xdr:oneCellAnchor>
    <xdr:from>
      <xdr:col>4</xdr:col>
      <xdr:colOff>734785</xdr:colOff>
      <xdr:row>4</xdr:row>
      <xdr:rowOff>54428</xdr:rowOff>
    </xdr:from>
    <xdr:ext cx="5769429" cy="374141"/>
    <xdr:sp macro="" textlink="">
      <xdr:nvSpPr>
        <xdr:cNvPr id="3" name="Textfeld 2">
          <a:extLst>
            <a:ext uri="{FF2B5EF4-FFF2-40B4-BE49-F238E27FC236}">
              <a16:creationId xmlns:a16="http://schemas.microsoft.com/office/drawing/2014/main" id="{F00F18D1-9CCC-49BE-9CC5-1213A0DA2193}"/>
            </a:ext>
          </a:extLst>
        </xdr:cNvPr>
        <xdr:cNvSpPr txBox="1"/>
      </xdr:nvSpPr>
      <xdr:spPr>
        <a:xfrm>
          <a:off x="5837464" y="1102178"/>
          <a:ext cx="5769429" cy="374141"/>
        </a:xfrm>
        <a:prstGeom prst="rect">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de-DE" sz="1800" baseline="0"/>
            <a:t>-&gt; </a:t>
          </a:r>
          <a:r>
            <a:rPr lang="de-DE" sz="1800"/>
            <a:t>Gelb hinterlegte Felder sind</a:t>
          </a:r>
          <a:r>
            <a:rPr lang="de-DE" sz="1800" baseline="0"/>
            <a:t> durch den Bieter auszufüllen</a:t>
          </a:r>
          <a:endParaRPr lang="de-DE" sz="18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3401540</xdr:colOff>
      <xdr:row>0</xdr:row>
      <xdr:rowOff>213326</xdr:rowOff>
    </xdr:from>
    <xdr:ext cx="5769429" cy="374141"/>
    <xdr:sp macro="" textlink="">
      <xdr:nvSpPr>
        <xdr:cNvPr id="2" name="Textfeld 1">
          <a:extLst>
            <a:ext uri="{FF2B5EF4-FFF2-40B4-BE49-F238E27FC236}">
              <a16:creationId xmlns:a16="http://schemas.microsoft.com/office/drawing/2014/main" id="{00D6D4CC-F185-4126-9E53-98ADB9EB883B}"/>
            </a:ext>
          </a:extLst>
        </xdr:cNvPr>
        <xdr:cNvSpPr txBox="1"/>
      </xdr:nvSpPr>
      <xdr:spPr>
        <a:xfrm>
          <a:off x="4315940" y="213326"/>
          <a:ext cx="5769429" cy="374141"/>
        </a:xfrm>
        <a:prstGeom prst="rect">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de-DE" sz="1800" baseline="0"/>
            <a:t>-&gt; </a:t>
          </a:r>
          <a:r>
            <a:rPr lang="de-DE" sz="1800"/>
            <a:t>Gelb hinterlegte Felder sind</a:t>
          </a:r>
          <a:r>
            <a:rPr lang="de-DE" sz="1800" baseline="0"/>
            <a:t> durch den Bieter auszufüllen</a:t>
          </a:r>
          <a:endParaRPr lang="de-DE" sz="1800"/>
        </a:p>
      </xdr:txBody>
    </xdr:sp>
    <xdr:clientData/>
  </xdr:oneCellAnchor>
  <xdr:twoCellAnchor editAs="oneCell">
    <xdr:from>
      <xdr:col>6</xdr:col>
      <xdr:colOff>707572</xdr:colOff>
      <xdr:row>2</xdr:row>
      <xdr:rowOff>136072</xdr:rowOff>
    </xdr:from>
    <xdr:to>
      <xdr:col>7</xdr:col>
      <xdr:colOff>1011731</xdr:colOff>
      <xdr:row>2</xdr:row>
      <xdr:rowOff>573813</xdr:rowOff>
    </xdr:to>
    <xdr:pic>
      <xdr:nvPicPr>
        <xdr:cNvPr id="3" name="Grafik 2">
          <a:extLst>
            <a:ext uri="{FF2B5EF4-FFF2-40B4-BE49-F238E27FC236}">
              <a16:creationId xmlns:a16="http://schemas.microsoft.com/office/drawing/2014/main" id="{E5A46046-8606-438D-93D3-E2B45F36865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56322" y="734786"/>
          <a:ext cx="1528802" cy="43774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3401540</xdr:colOff>
      <xdr:row>0</xdr:row>
      <xdr:rowOff>213326</xdr:rowOff>
    </xdr:from>
    <xdr:ext cx="5769429" cy="374141"/>
    <xdr:sp macro="" textlink="">
      <xdr:nvSpPr>
        <xdr:cNvPr id="2" name="Textfeld 1">
          <a:extLst>
            <a:ext uri="{FF2B5EF4-FFF2-40B4-BE49-F238E27FC236}">
              <a16:creationId xmlns:a16="http://schemas.microsoft.com/office/drawing/2014/main" id="{6019B378-25B0-484F-BFCE-EC29F8C30BCA}"/>
            </a:ext>
          </a:extLst>
        </xdr:cNvPr>
        <xdr:cNvSpPr txBox="1"/>
      </xdr:nvSpPr>
      <xdr:spPr>
        <a:xfrm>
          <a:off x="4392140" y="213326"/>
          <a:ext cx="5769429" cy="374141"/>
        </a:xfrm>
        <a:prstGeom prst="rect">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de-DE" sz="1800" baseline="0"/>
            <a:t>-&gt; </a:t>
          </a:r>
          <a:r>
            <a:rPr lang="de-DE" sz="1800"/>
            <a:t>Gelb hinterlegte Felder sind</a:t>
          </a:r>
          <a:r>
            <a:rPr lang="de-DE" sz="1800" baseline="0"/>
            <a:t> durch den Bieter auszufüllen</a:t>
          </a:r>
          <a:endParaRPr lang="de-DE" sz="1800"/>
        </a:p>
      </xdr:txBody>
    </xdr:sp>
    <xdr:clientData/>
  </xdr:oneCellAnchor>
  <xdr:twoCellAnchor editAs="oneCell">
    <xdr:from>
      <xdr:col>6</xdr:col>
      <xdr:colOff>784412</xdr:colOff>
      <xdr:row>2</xdr:row>
      <xdr:rowOff>204107</xdr:rowOff>
    </xdr:from>
    <xdr:to>
      <xdr:col>7</xdr:col>
      <xdr:colOff>1088571</xdr:colOff>
      <xdr:row>2</xdr:row>
      <xdr:rowOff>641848</xdr:rowOff>
    </xdr:to>
    <xdr:pic>
      <xdr:nvPicPr>
        <xdr:cNvPr id="3" name="Grafik 2">
          <a:extLst>
            <a:ext uri="{FF2B5EF4-FFF2-40B4-BE49-F238E27FC236}">
              <a16:creationId xmlns:a16="http://schemas.microsoft.com/office/drawing/2014/main" id="{56CB913B-79E6-46B4-86E1-B953960AA9A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56269" y="802821"/>
          <a:ext cx="1528802" cy="437741"/>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3401540</xdr:colOff>
      <xdr:row>0</xdr:row>
      <xdr:rowOff>213326</xdr:rowOff>
    </xdr:from>
    <xdr:ext cx="5769429" cy="374141"/>
    <xdr:sp macro="" textlink="">
      <xdr:nvSpPr>
        <xdr:cNvPr id="2" name="Textfeld 1">
          <a:extLst>
            <a:ext uri="{FF2B5EF4-FFF2-40B4-BE49-F238E27FC236}">
              <a16:creationId xmlns:a16="http://schemas.microsoft.com/office/drawing/2014/main" id="{A578A291-4C1C-46CC-A942-1D18196301BA}"/>
            </a:ext>
          </a:extLst>
        </xdr:cNvPr>
        <xdr:cNvSpPr txBox="1"/>
      </xdr:nvSpPr>
      <xdr:spPr>
        <a:xfrm>
          <a:off x="4392140" y="213326"/>
          <a:ext cx="5769429" cy="374141"/>
        </a:xfrm>
        <a:prstGeom prst="rect">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de-DE" sz="1800" baseline="0"/>
            <a:t>-&gt; </a:t>
          </a:r>
          <a:r>
            <a:rPr lang="de-DE" sz="1800"/>
            <a:t>Gelb hinterlegte Felder sind</a:t>
          </a:r>
          <a:r>
            <a:rPr lang="de-DE" sz="1800" baseline="0"/>
            <a:t> durch den Bieter auszufüllen</a:t>
          </a:r>
          <a:endParaRPr lang="de-DE" sz="1800"/>
        </a:p>
      </xdr:txBody>
    </xdr:sp>
    <xdr:clientData/>
  </xdr:oneCellAnchor>
  <xdr:twoCellAnchor editAs="oneCell">
    <xdr:from>
      <xdr:col>6</xdr:col>
      <xdr:colOff>772584</xdr:colOff>
      <xdr:row>2</xdr:row>
      <xdr:rowOff>116417</xdr:rowOff>
    </xdr:from>
    <xdr:to>
      <xdr:col>7</xdr:col>
      <xdr:colOff>993504</xdr:colOff>
      <xdr:row>2</xdr:row>
      <xdr:rowOff>635000</xdr:rowOff>
    </xdr:to>
    <xdr:pic>
      <xdr:nvPicPr>
        <xdr:cNvPr id="3" name="Grafik 2">
          <a:extLst>
            <a:ext uri="{FF2B5EF4-FFF2-40B4-BE49-F238E27FC236}">
              <a16:creationId xmlns:a16="http://schemas.microsoft.com/office/drawing/2014/main" id="{A28225E4-0A08-4875-843A-B6C7DB460A7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07084" y="706967"/>
          <a:ext cx="1440120" cy="518583"/>
        </a:xfrm>
        <a:prstGeom prst="rect">
          <a:avLst/>
        </a:prstGeom>
        <a:noFill/>
        <a:ln>
          <a:noFill/>
        </a:ln>
      </xdr:spPr>
    </xdr:pic>
    <xdr:clientData/>
  </xdr:twoCellAnchor>
  <xdr:oneCellAnchor>
    <xdr:from>
      <xdr:col>2</xdr:col>
      <xdr:colOff>3401540</xdr:colOff>
      <xdr:row>0</xdr:row>
      <xdr:rowOff>213326</xdr:rowOff>
    </xdr:from>
    <xdr:ext cx="5769429" cy="374141"/>
    <xdr:sp macro="" textlink="">
      <xdr:nvSpPr>
        <xdr:cNvPr id="4" name="Textfeld 3">
          <a:extLst>
            <a:ext uri="{FF2B5EF4-FFF2-40B4-BE49-F238E27FC236}">
              <a16:creationId xmlns:a16="http://schemas.microsoft.com/office/drawing/2014/main" id="{D5988CFB-C2DA-453E-B312-28229E7BE2E5}"/>
            </a:ext>
          </a:extLst>
        </xdr:cNvPr>
        <xdr:cNvSpPr txBox="1"/>
      </xdr:nvSpPr>
      <xdr:spPr>
        <a:xfrm>
          <a:off x="4392140" y="213326"/>
          <a:ext cx="5769429" cy="374141"/>
        </a:xfrm>
        <a:prstGeom prst="rect">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de-DE" sz="1800" baseline="0"/>
            <a:t>-&gt; </a:t>
          </a:r>
          <a:r>
            <a:rPr lang="de-DE" sz="1800"/>
            <a:t>Gelb hinterlegte Felder sind</a:t>
          </a:r>
          <a:r>
            <a:rPr lang="de-DE" sz="1800" baseline="0"/>
            <a:t> durch den Bieter auszufüllen</a:t>
          </a:r>
          <a:endParaRPr lang="de-DE" sz="18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4264588</xdr:colOff>
      <xdr:row>0</xdr:row>
      <xdr:rowOff>119042</xdr:rowOff>
    </xdr:from>
    <xdr:ext cx="5769429" cy="374141"/>
    <xdr:sp macro="" textlink="">
      <xdr:nvSpPr>
        <xdr:cNvPr id="2" name="Textfeld 1">
          <a:extLst>
            <a:ext uri="{FF2B5EF4-FFF2-40B4-BE49-F238E27FC236}">
              <a16:creationId xmlns:a16="http://schemas.microsoft.com/office/drawing/2014/main" id="{2FAF4DFE-D99C-4678-A3DE-6C79A003B76C}"/>
            </a:ext>
          </a:extLst>
        </xdr:cNvPr>
        <xdr:cNvSpPr txBox="1"/>
      </xdr:nvSpPr>
      <xdr:spPr>
        <a:xfrm>
          <a:off x="5255188" y="119042"/>
          <a:ext cx="5769429" cy="374141"/>
        </a:xfrm>
        <a:prstGeom prst="rect">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de-DE" sz="1800" baseline="0"/>
            <a:t>-&gt; </a:t>
          </a:r>
          <a:r>
            <a:rPr lang="de-DE" sz="1800"/>
            <a:t>Gelb hinterlegte Felder sind</a:t>
          </a:r>
          <a:r>
            <a:rPr lang="de-DE" sz="1800" baseline="0"/>
            <a:t> durch den Bieter auszufüllen</a:t>
          </a:r>
          <a:endParaRPr lang="de-DE" sz="1800"/>
        </a:p>
      </xdr:txBody>
    </xdr:sp>
    <xdr:clientData/>
  </xdr:oneCellAnchor>
  <xdr:twoCellAnchor editAs="oneCell">
    <xdr:from>
      <xdr:col>6</xdr:col>
      <xdr:colOff>211667</xdr:colOff>
      <xdr:row>2</xdr:row>
      <xdr:rowOff>211667</xdr:rowOff>
    </xdr:from>
    <xdr:to>
      <xdr:col>7</xdr:col>
      <xdr:colOff>412751</xdr:colOff>
      <xdr:row>4</xdr:row>
      <xdr:rowOff>173158</xdr:rowOff>
    </xdr:to>
    <xdr:pic>
      <xdr:nvPicPr>
        <xdr:cNvPr id="3" name="Grafik 2">
          <a:extLst>
            <a:ext uri="{FF2B5EF4-FFF2-40B4-BE49-F238E27FC236}">
              <a16:creationId xmlns:a16="http://schemas.microsoft.com/office/drawing/2014/main" id="{C1DF98C8-8B4D-44DB-A80A-EEC90BA186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1750" y="804334"/>
          <a:ext cx="1344084" cy="458907"/>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OS%201%20%20Honorarblatt%20_EL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Starkstromanlagen"/>
      <sheetName val="Fernmelde- und Info.tech. Anl"/>
      <sheetName val="Begründungen"/>
    </sheetNames>
    <sheetDataSet>
      <sheetData sheetId="0">
        <row r="4">
          <cell r="C4" t="str">
            <v xml:space="preserve"> 71300000-1</v>
          </cell>
        </row>
        <row r="31">
          <cell r="D31">
            <v>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O42"/>
  <sheetViews>
    <sheetView tabSelected="1" zoomScale="70" zoomScaleNormal="70" workbookViewId="0">
      <selection activeCell="J6" sqref="J6"/>
    </sheetView>
  </sheetViews>
  <sheetFormatPr baseColWidth="10" defaultRowHeight="15"/>
  <cols>
    <col min="1" max="1" width="3.28515625" customWidth="1"/>
    <col min="2" max="2" width="14.85546875" customWidth="1"/>
    <col min="3" max="3" width="48.140625" customWidth="1"/>
    <col min="4" max="4" width="12.140625" customWidth="1"/>
    <col min="5" max="5" width="41.5703125" customWidth="1"/>
    <col min="6" max="6" width="18.5703125" customWidth="1"/>
    <col min="7" max="7" width="17.42578125" bestFit="1" customWidth="1"/>
    <col min="8" max="8" width="17.28515625" bestFit="1" customWidth="1"/>
    <col min="10" max="10" width="2.5703125" customWidth="1"/>
    <col min="11" max="11" width="2.85546875" customWidth="1"/>
    <col min="12" max="12" width="28.5703125" customWidth="1"/>
    <col min="13" max="13" width="20.28515625" customWidth="1"/>
    <col min="14" max="14" width="22" bestFit="1" customWidth="1"/>
    <col min="15" max="15" width="20.5703125" customWidth="1"/>
  </cols>
  <sheetData>
    <row r="2" spans="1:15" ht="35.25" customHeight="1">
      <c r="A2" s="10"/>
      <c r="B2" s="315" t="s">
        <v>92</v>
      </c>
      <c r="C2" s="315"/>
      <c r="D2" s="315"/>
      <c r="E2" s="315"/>
      <c r="F2" s="315"/>
      <c r="G2" s="9"/>
      <c r="H2" s="9"/>
    </row>
    <row r="3" spans="1:15" ht="15.75">
      <c r="A3" s="10"/>
      <c r="B3" s="11" t="s">
        <v>38</v>
      </c>
      <c r="C3" s="312" t="s">
        <v>237</v>
      </c>
      <c r="D3" s="12"/>
      <c r="E3" s="12"/>
      <c r="F3" s="12"/>
      <c r="G3" s="12"/>
      <c r="H3" s="12"/>
    </row>
    <row r="4" spans="1:15" ht="15.75">
      <c r="A4" s="10"/>
      <c r="B4" s="11" t="s">
        <v>37</v>
      </c>
      <c r="C4" s="116" t="s">
        <v>56</v>
      </c>
      <c r="D4" s="12"/>
      <c r="E4" s="12"/>
      <c r="F4" s="12"/>
      <c r="G4" s="12"/>
      <c r="H4" s="12"/>
    </row>
    <row r="6" spans="1:15" ht="18">
      <c r="B6" s="1" t="s">
        <v>91</v>
      </c>
      <c r="C6" s="1"/>
      <c r="D6" s="15"/>
      <c r="E6" s="15"/>
      <c r="F6" s="15"/>
      <c r="G6" s="15"/>
      <c r="H6" s="15"/>
      <c r="L6" s="117"/>
      <c r="M6" s="117"/>
      <c r="N6" s="117"/>
      <c r="O6" s="117"/>
    </row>
    <row r="7" spans="1:15" ht="18.75" thickBot="1">
      <c r="B7" s="45"/>
      <c r="C7" s="12"/>
      <c r="D7" s="46"/>
      <c r="E7" s="12"/>
      <c r="F7" s="12"/>
      <c r="G7" s="17"/>
      <c r="H7" s="12"/>
      <c r="L7" s="118"/>
      <c r="M7" s="119"/>
      <c r="N7" s="120"/>
      <c r="O7" s="120"/>
    </row>
    <row r="8" spans="1:15" ht="39.75" customHeight="1" thickBot="1">
      <c r="B8" s="316" t="s">
        <v>93</v>
      </c>
      <c r="C8" s="317"/>
      <c r="D8" s="317"/>
      <c r="E8" s="317"/>
      <c r="F8" s="318"/>
      <c r="G8" s="74">
        <f>SUM(G9,G10,G13)</f>
        <v>1609271.0559500002</v>
      </c>
      <c r="H8" s="75" t="s">
        <v>34</v>
      </c>
      <c r="L8" s="121"/>
      <c r="M8" s="122"/>
      <c r="N8" s="122"/>
      <c r="O8" s="122"/>
    </row>
    <row r="9" spans="1:15" ht="15.75">
      <c r="C9" s="137" t="s">
        <v>94</v>
      </c>
      <c r="D9" s="133"/>
      <c r="E9" s="134"/>
      <c r="F9" s="134"/>
      <c r="G9" s="135">
        <f>OPL!G48</f>
        <v>690043.2938000001</v>
      </c>
      <c r="H9" s="136"/>
    </row>
    <row r="10" spans="1:15" ht="15.75">
      <c r="C10" s="137" t="s">
        <v>95</v>
      </c>
      <c r="D10" s="133"/>
      <c r="E10" s="134"/>
      <c r="F10" s="134"/>
      <c r="G10" s="135">
        <f>SUM(G11:G12)</f>
        <v>743210.73450000002</v>
      </c>
      <c r="H10" s="136"/>
    </row>
    <row r="11" spans="1:15" ht="15.75">
      <c r="C11" s="137"/>
      <c r="D11" s="138" t="s">
        <v>100</v>
      </c>
      <c r="E11" s="319" t="s">
        <v>101</v>
      </c>
      <c r="F11" s="319"/>
      <c r="G11" s="135">
        <f>'AG 4 '!G49</f>
        <v>721139.85450000002</v>
      </c>
      <c r="H11" s="136"/>
    </row>
    <row r="12" spans="1:15" ht="15.75">
      <c r="C12" s="137"/>
      <c r="D12" s="138" t="s">
        <v>102</v>
      </c>
      <c r="E12" s="319" t="s">
        <v>103</v>
      </c>
      <c r="F12" s="319"/>
      <c r="G12" s="135">
        <f>'AG 5'!G49</f>
        <v>22070.879999999997</v>
      </c>
      <c r="H12" s="136"/>
    </row>
    <row r="13" spans="1:15" ht="16.5" thickBot="1">
      <c r="C13" s="137" t="s">
        <v>96</v>
      </c>
      <c r="D13" s="133"/>
      <c r="E13" s="134"/>
      <c r="F13" s="134"/>
      <c r="G13" s="135">
        <f>'TWP '!G46</f>
        <v>176017.02765</v>
      </c>
      <c r="H13" s="136"/>
    </row>
    <row r="14" spans="1:15" s="73" customFormat="1" ht="40.5" customHeight="1" thickBot="1">
      <c r="B14" s="316" t="s">
        <v>49</v>
      </c>
      <c r="C14" s="317"/>
      <c r="D14" s="317"/>
      <c r="E14" s="317"/>
      <c r="F14" s="318"/>
      <c r="G14" s="74">
        <f>SUM(G15,G16,G19)</f>
        <v>0</v>
      </c>
      <c r="H14" s="75" t="s">
        <v>34</v>
      </c>
      <c r="L14" s="121"/>
      <c r="M14" s="122"/>
      <c r="N14" s="122"/>
      <c r="O14" s="122"/>
    </row>
    <row r="15" spans="1:15" ht="15.75">
      <c r="C15" s="137" t="s">
        <v>94</v>
      </c>
      <c r="D15" s="133"/>
      <c r="E15" s="134"/>
      <c r="F15" s="134"/>
      <c r="G15" s="135">
        <f>OPL!G75+OPL!G77</f>
        <v>0</v>
      </c>
      <c r="H15" s="136"/>
    </row>
    <row r="16" spans="1:15" ht="15.75">
      <c r="C16" s="137" t="s">
        <v>95</v>
      </c>
      <c r="D16" s="133"/>
      <c r="E16" s="134"/>
      <c r="F16" s="134"/>
      <c r="G16" s="135">
        <f>SUM(G17:G18)</f>
        <v>0</v>
      </c>
      <c r="H16" s="136"/>
    </row>
    <row r="17" spans="2:15" ht="15.75">
      <c r="C17" s="137"/>
      <c r="D17" s="138" t="s">
        <v>100</v>
      </c>
      <c r="E17" s="319" t="s">
        <v>101</v>
      </c>
      <c r="F17" s="319"/>
      <c r="G17" s="135">
        <f>'AG 4 '!G83+'AG 4 '!G81</f>
        <v>0</v>
      </c>
      <c r="H17" s="136"/>
    </row>
    <row r="18" spans="2:15" ht="15.75">
      <c r="C18" s="137"/>
      <c r="D18" s="138" t="s">
        <v>102</v>
      </c>
      <c r="E18" s="319" t="s">
        <v>103</v>
      </c>
      <c r="F18" s="319"/>
      <c r="G18" s="135">
        <f>'AG 5'!G81+'AG 5'!G83</f>
        <v>0</v>
      </c>
      <c r="H18" s="136"/>
    </row>
    <row r="19" spans="2:15" ht="16.5" thickBot="1">
      <c r="C19" s="137" t="s">
        <v>96</v>
      </c>
      <c r="D19" s="133"/>
      <c r="E19" s="134"/>
      <c r="F19" s="134"/>
      <c r="G19" s="135">
        <f>'TWP '!G83+'TWP '!G85</f>
        <v>0</v>
      </c>
      <c r="H19" s="136"/>
    </row>
    <row r="20" spans="2:15" ht="38.450000000000003" customHeight="1" thickBot="1">
      <c r="B20" s="316" t="s">
        <v>48</v>
      </c>
      <c r="C20" s="317"/>
      <c r="D20" s="317"/>
      <c r="E20" s="317"/>
      <c r="F20" s="318"/>
      <c r="G20" s="74">
        <f>SUM(G21,G22,G25)</f>
        <v>1609271.0559500002</v>
      </c>
      <c r="H20" s="75" t="s">
        <v>34</v>
      </c>
      <c r="L20" s="123"/>
      <c r="M20" s="124"/>
      <c r="N20" s="125"/>
      <c r="O20" s="125"/>
    </row>
    <row r="21" spans="2:15" ht="15.75">
      <c r="C21" s="137" t="s">
        <v>94</v>
      </c>
      <c r="D21" s="133"/>
      <c r="E21" s="134"/>
      <c r="F21" s="134"/>
      <c r="G21" s="135">
        <f>OPL!G83</f>
        <v>690043.2938000001</v>
      </c>
      <c r="H21" s="136"/>
    </row>
    <row r="22" spans="2:15" ht="15.75">
      <c r="C22" s="137" t="s">
        <v>95</v>
      </c>
      <c r="D22" s="133"/>
      <c r="E22" s="134"/>
      <c r="F22" s="134"/>
      <c r="G22" s="135">
        <f>SUM(G23:G24)</f>
        <v>743210.73450000002</v>
      </c>
      <c r="H22" s="136"/>
    </row>
    <row r="23" spans="2:15" ht="15.75">
      <c r="C23" s="137"/>
      <c r="D23" s="138" t="s">
        <v>100</v>
      </c>
      <c r="E23" s="319" t="s">
        <v>101</v>
      </c>
      <c r="F23" s="319"/>
      <c r="G23" s="135">
        <f>'AG 4 '!G89</f>
        <v>721139.85450000002</v>
      </c>
      <c r="H23" s="136"/>
    </row>
    <row r="24" spans="2:15" ht="15.75">
      <c r="C24" s="137"/>
      <c r="D24" s="138" t="s">
        <v>102</v>
      </c>
      <c r="E24" s="319" t="s">
        <v>103</v>
      </c>
      <c r="F24" s="319"/>
      <c r="G24" s="135">
        <f>'AG 5'!G89</f>
        <v>22070.879999999997</v>
      </c>
      <c r="H24" s="136"/>
    </row>
    <row r="25" spans="2:15" ht="16.5" thickBot="1">
      <c r="C25" s="137" t="s">
        <v>96</v>
      </c>
      <c r="D25" s="133"/>
      <c r="E25" s="134"/>
      <c r="F25" s="134"/>
      <c r="G25" s="135">
        <f>'TWP '!G91</f>
        <v>176017.02765</v>
      </c>
      <c r="H25" s="136"/>
    </row>
    <row r="26" spans="2:15" ht="38.450000000000003" customHeight="1" thickBot="1">
      <c r="B26" s="316" t="s">
        <v>97</v>
      </c>
      <c r="C26" s="317"/>
      <c r="D26" s="317"/>
      <c r="E26" s="317"/>
      <c r="F26" s="318"/>
      <c r="G26" s="74">
        <f>SUM(G21,G22,G25)</f>
        <v>1609271.0559500002</v>
      </c>
      <c r="H26" s="75" t="s">
        <v>34</v>
      </c>
      <c r="L26" s="123"/>
      <c r="M26" s="124"/>
      <c r="N26" s="125"/>
      <c r="O26" s="125"/>
    </row>
    <row r="27" spans="2:15" ht="35.1" customHeight="1" thickBot="1">
      <c r="B27" s="40" t="s">
        <v>35</v>
      </c>
      <c r="C27" s="41"/>
      <c r="D27" s="42"/>
      <c r="E27" s="42"/>
      <c r="F27" s="69">
        <v>0.19</v>
      </c>
      <c r="G27" s="70">
        <f>G26*0.19</f>
        <v>305761.50063050003</v>
      </c>
      <c r="H27" s="43" t="s">
        <v>7</v>
      </c>
      <c r="L27" s="314"/>
      <c r="M27" s="314"/>
      <c r="N27" s="126"/>
      <c r="O27" s="126"/>
    </row>
    <row r="28" spans="2:15" ht="39.75" customHeight="1" thickBot="1">
      <c r="B28" s="316" t="s">
        <v>98</v>
      </c>
      <c r="C28" s="317"/>
      <c r="D28" s="317"/>
      <c r="E28" s="317"/>
      <c r="F28" s="318"/>
      <c r="G28" s="74">
        <f>G26+G27</f>
        <v>1915032.5565805002</v>
      </c>
      <c r="H28" s="75" t="s">
        <v>36</v>
      </c>
      <c r="L28" s="117"/>
      <c r="M28" s="117"/>
      <c r="N28" s="117"/>
      <c r="O28" s="117"/>
    </row>
    <row r="29" spans="2:15" ht="15.75">
      <c r="B29" s="10"/>
      <c r="C29" s="10"/>
      <c r="D29" s="47" t="s">
        <v>167</v>
      </c>
      <c r="E29" s="68"/>
      <c r="F29" s="48"/>
      <c r="G29" s="48"/>
      <c r="H29" s="67"/>
      <c r="L29" s="117"/>
      <c r="M29" s="117"/>
      <c r="N29" s="117"/>
      <c r="O29" s="117"/>
    </row>
    <row r="30" spans="2:15" ht="16.5" thickBot="1">
      <c r="B30" s="45"/>
      <c r="C30" s="12"/>
      <c r="D30" s="46"/>
      <c r="E30" s="12"/>
      <c r="F30" s="12"/>
      <c r="G30" s="17"/>
      <c r="H30" s="12"/>
      <c r="L30" s="117"/>
      <c r="M30" s="117"/>
      <c r="N30" s="117"/>
      <c r="O30" s="117"/>
    </row>
    <row r="31" spans="2:15" ht="18.75" thickBot="1">
      <c r="B31" s="212" t="s">
        <v>166</v>
      </c>
      <c r="C31" s="212"/>
      <c r="D31" s="213">
        <v>0</v>
      </c>
      <c r="E31" s="12"/>
      <c r="F31" s="12"/>
      <c r="G31" s="17"/>
      <c r="H31" s="12"/>
      <c r="L31" s="117"/>
      <c r="M31" s="117"/>
      <c r="N31" s="117"/>
      <c r="O31" s="117"/>
    </row>
    <row r="40" spans="12:15" ht="39.6" customHeight="1"/>
    <row r="41" spans="12:15" ht="15.75">
      <c r="L41" s="72"/>
      <c r="M41" s="71"/>
      <c r="N41" s="71"/>
      <c r="O41" s="76"/>
    </row>
    <row r="42" spans="12:15">
      <c r="L42" s="76"/>
      <c r="M42" s="76"/>
      <c r="N42" s="76"/>
      <c r="O42" s="76"/>
    </row>
  </sheetData>
  <sheetProtection algorithmName="SHA-512" hashValue="wKAK7LPqWoX8vDRDBAsP67aLboY565TNY8tX2+kc47UPpPbBb3evm+M6oOBsobPFeCWiMb0q8VMjuGirWIuS4g==" saltValue="eis08D/83Mc+p5kHbNAeFA==" spinCount="100000" sheet="1" objects="1" scenarios="1"/>
  <mergeCells count="13">
    <mergeCell ref="L27:M27"/>
    <mergeCell ref="B2:F2"/>
    <mergeCell ref="B28:F28"/>
    <mergeCell ref="B8:F8"/>
    <mergeCell ref="B20:F20"/>
    <mergeCell ref="B14:F14"/>
    <mergeCell ref="B26:F26"/>
    <mergeCell ref="E11:F11"/>
    <mergeCell ref="E17:F17"/>
    <mergeCell ref="E23:F23"/>
    <mergeCell ref="E24:F24"/>
    <mergeCell ref="E18:F18"/>
    <mergeCell ref="E12:F12"/>
  </mergeCells>
  <phoneticPr fontId="50" type="noConversion"/>
  <pageMargins left="0.7" right="0.7" top="0.78740157499999996" bottom="0.78740157499999996" header="0.3" footer="0.3"/>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O83"/>
  <sheetViews>
    <sheetView zoomScale="70" zoomScaleNormal="70" zoomScalePageLayoutView="80" workbookViewId="0">
      <selection activeCell="K14" sqref="K14"/>
    </sheetView>
  </sheetViews>
  <sheetFormatPr baseColWidth="10" defaultColWidth="11.42578125" defaultRowHeight="15"/>
  <cols>
    <col min="1" max="1" width="2.28515625" style="10" customWidth="1"/>
    <col min="2" max="2" width="15.28515625" style="10" customWidth="1"/>
    <col min="3" max="3" width="71.5703125" style="10" customWidth="1"/>
    <col min="4" max="4" width="20.140625" style="10" customWidth="1"/>
    <col min="5" max="5" width="11.42578125" style="10"/>
    <col min="6" max="6" width="14.85546875" style="10" customWidth="1"/>
    <col min="7" max="7" width="18.28515625" style="10" customWidth="1"/>
    <col min="8" max="8" width="17.140625" style="10" customWidth="1"/>
    <col min="9" max="16384" width="11.42578125" style="10"/>
  </cols>
  <sheetData>
    <row r="1" spans="2:8" ht="23.25">
      <c r="B1" s="8"/>
      <c r="C1" s="9"/>
      <c r="D1" s="9"/>
      <c r="E1" s="9"/>
      <c r="F1" s="9"/>
      <c r="G1" s="9"/>
      <c r="H1" s="9"/>
    </row>
    <row r="2" spans="2:8" ht="23.25">
      <c r="B2" s="8"/>
      <c r="C2" s="9"/>
      <c r="D2" s="9"/>
      <c r="E2" s="9"/>
      <c r="F2" s="9"/>
      <c r="G2" s="9"/>
      <c r="H2" s="9"/>
    </row>
    <row r="3" spans="2:8" ht="51" customHeight="1">
      <c r="B3" s="315" t="s">
        <v>99</v>
      </c>
      <c r="C3" s="315"/>
      <c r="D3" s="315"/>
      <c r="E3" s="315"/>
      <c r="F3" s="315"/>
      <c r="G3" s="9"/>
      <c r="H3" s="9"/>
    </row>
    <row r="4" spans="2:8" ht="15.75">
      <c r="B4" s="11" t="s">
        <v>38</v>
      </c>
      <c r="C4" s="312" t="s">
        <v>237</v>
      </c>
      <c r="D4" s="12"/>
      <c r="E4" s="12"/>
      <c r="F4" s="12"/>
      <c r="G4" s="12"/>
      <c r="H4" s="12"/>
    </row>
    <row r="5" spans="2:8" ht="15.75">
      <c r="B5" s="11" t="s">
        <v>37</v>
      </c>
      <c r="C5" s="12" t="s">
        <v>56</v>
      </c>
      <c r="D5" s="12"/>
      <c r="E5" s="12"/>
      <c r="F5" s="12"/>
      <c r="G5" s="12"/>
      <c r="H5" s="12"/>
    </row>
    <row r="6" spans="2:8" ht="15.75">
      <c r="B6" s="11"/>
      <c r="C6" s="12"/>
      <c r="D6" s="12"/>
      <c r="E6" s="12"/>
      <c r="F6" s="12"/>
      <c r="G6" s="12"/>
      <c r="H6" s="12"/>
    </row>
    <row r="7" spans="2:8" ht="18" customHeight="1">
      <c r="B7" s="336"/>
      <c r="C7" s="336"/>
      <c r="D7" s="336"/>
      <c r="E7" s="336"/>
      <c r="F7" s="336"/>
      <c r="G7" s="336"/>
      <c r="H7" s="337"/>
    </row>
    <row r="8" spans="2:8" ht="18" customHeight="1">
      <c r="B8" s="336"/>
      <c r="C8" s="336"/>
      <c r="D8" s="336"/>
      <c r="E8" s="336"/>
      <c r="F8" s="336"/>
      <c r="G8" s="336"/>
      <c r="H8" s="337"/>
    </row>
    <row r="9" spans="2:8" ht="18" customHeight="1">
      <c r="B9" s="336"/>
      <c r="C9" s="336"/>
      <c r="D9" s="336"/>
      <c r="E9" s="336"/>
      <c r="F9" s="336"/>
      <c r="G9" s="336"/>
      <c r="H9" s="337"/>
    </row>
    <row r="10" spans="2:8" ht="15.75">
      <c r="B10" s="61" t="s">
        <v>0</v>
      </c>
      <c r="D10" s="12"/>
      <c r="E10" s="12"/>
      <c r="F10" s="12"/>
      <c r="G10" s="12"/>
      <c r="H10" s="12"/>
    </row>
    <row r="11" spans="2:8" ht="20.25">
      <c r="B11" s="13"/>
      <c r="C11" s="14"/>
      <c r="D11" s="12"/>
      <c r="E11" s="12"/>
      <c r="F11" s="12"/>
      <c r="G11" s="12"/>
      <c r="H11" s="12"/>
    </row>
    <row r="12" spans="2:8" ht="18">
      <c r="B12" s="1" t="s">
        <v>55</v>
      </c>
      <c r="C12" s="1"/>
      <c r="D12" s="15"/>
      <c r="E12" s="15"/>
      <c r="F12" s="15"/>
      <c r="G12" s="15"/>
      <c r="H12" s="15"/>
    </row>
    <row r="13" spans="2:8" ht="18">
      <c r="B13" s="1"/>
      <c r="C13" s="1"/>
      <c r="D13" s="15"/>
      <c r="E13" s="15"/>
      <c r="F13" s="15"/>
      <c r="G13" s="15"/>
      <c r="H13" s="15"/>
    </row>
    <row r="14" spans="2:8" ht="18">
      <c r="B14" s="2"/>
      <c r="C14" s="2"/>
      <c r="D14" s="12"/>
      <c r="E14" s="12"/>
      <c r="F14" s="12"/>
      <c r="G14" s="12"/>
      <c r="H14" s="12"/>
    </row>
    <row r="15" spans="2:8" ht="351" customHeight="1">
      <c r="B15" s="335" t="s">
        <v>229</v>
      </c>
      <c r="C15" s="335"/>
      <c r="D15" s="335"/>
      <c r="E15" s="335"/>
      <c r="F15" s="335"/>
      <c r="G15" s="335"/>
      <c r="H15" s="335"/>
    </row>
    <row r="16" spans="2:8" ht="15.75">
      <c r="B16" s="12"/>
      <c r="C16" s="12"/>
      <c r="D16" s="12"/>
      <c r="E16" s="12"/>
      <c r="F16" s="12"/>
      <c r="G16" s="12"/>
      <c r="H16" s="12"/>
    </row>
    <row r="17" spans="2:8" ht="15.75">
      <c r="B17" s="7"/>
      <c r="C17" s="7"/>
      <c r="D17" s="12" t="s">
        <v>1</v>
      </c>
      <c r="E17" s="7"/>
      <c r="F17" s="7"/>
      <c r="G17" s="7"/>
      <c r="H17" s="7"/>
    </row>
    <row r="18" spans="2:8" ht="15.75">
      <c r="B18" s="12"/>
      <c r="C18" s="12"/>
      <c r="D18" s="7" t="s">
        <v>2</v>
      </c>
      <c r="E18" s="12"/>
      <c r="F18" s="12"/>
      <c r="G18" s="12"/>
      <c r="H18" s="12"/>
    </row>
    <row r="19" spans="2:8" ht="15.75">
      <c r="B19" s="12"/>
      <c r="C19" s="12"/>
      <c r="D19" s="7"/>
      <c r="E19" s="12"/>
      <c r="F19" s="103"/>
      <c r="G19" s="12"/>
      <c r="H19" s="12"/>
    </row>
    <row r="20" spans="2:8" ht="15.75">
      <c r="B20" s="7"/>
      <c r="C20" s="7"/>
      <c r="D20" s="333" t="s">
        <v>3</v>
      </c>
      <c r="E20" s="333"/>
      <c r="F20" s="304" t="s">
        <v>4</v>
      </c>
      <c r="G20" s="7"/>
      <c r="H20" s="7"/>
    </row>
    <row r="21" spans="2:8" ht="47.25">
      <c r="B21" s="12"/>
      <c r="C21" s="12"/>
      <c r="D21" s="313" t="s">
        <v>225</v>
      </c>
      <c r="E21" s="49"/>
      <c r="F21" s="142" t="s">
        <v>226</v>
      </c>
      <c r="G21" s="12"/>
      <c r="H21" s="12"/>
    </row>
    <row r="22" spans="2:8" ht="15.75">
      <c r="B22" s="7"/>
      <c r="C22" s="7"/>
      <c r="D22" s="333" t="s">
        <v>234</v>
      </c>
      <c r="E22" s="333"/>
      <c r="F22" s="303"/>
      <c r="G22" s="7" t="s">
        <v>108</v>
      </c>
      <c r="H22" s="7"/>
    </row>
    <row r="23" spans="2:8" ht="18">
      <c r="B23" s="13"/>
      <c r="C23" s="12"/>
      <c r="D23" s="12"/>
      <c r="E23" s="12"/>
      <c r="F23" s="12"/>
      <c r="G23" s="334"/>
      <c r="H23" s="334"/>
    </row>
    <row r="24" spans="2:8" ht="18">
      <c r="B24" s="18" t="s">
        <v>5</v>
      </c>
      <c r="C24" s="12"/>
      <c r="D24" s="12"/>
      <c r="E24" s="12"/>
      <c r="F24" s="7"/>
      <c r="G24" s="7"/>
      <c r="H24" s="3" t="s">
        <v>6</v>
      </c>
    </row>
    <row r="25" spans="2:8" ht="15.75">
      <c r="B25" s="12" t="s">
        <v>53</v>
      </c>
      <c r="C25" s="7"/>
      <c r="D25" s="19"/>
      <c r="E25" s="7"/>
      <c r="F25" s="20"/>
      <c r="G25" s="19"/>
      <c r="H25" s="12"/>
    </row>
    <row r="26" spans="2:8">
      <c r="B26" s="7"/>
      <c r="C26" s="223" t="s">
        <v>52</v>
      </c>
      <c r="D26" s="305">
        <v>4260000</v>
      </c>
      <c r="E26" s="21" t="s">
        <v>7</v>
      </c>
      <c r="F26" s="20" t="s">
        <v>8</v>
      </c>
      <c r="G26" s="55">
        <f>D26</f>
        <v>4260000</v>
      </c>
      <c r="H26" s="21" t="s">
        <v>7</v>
      </c>
    </row>
    <row r="27" spans="2:8" ht="15.75" thickBot="1">
      <c r="B27" s="7"/>
      <c r="C27" s="229" t="s">
        <v>173</v>
      </c>
      <c r="D27" s="305">
        <v>5845000</v>
      </c>
      <c r="E27" s="21" t="s">
        <v>7</v>
      </c>
      <c r="F27" s="20" t="s">
        <v>221</v>
      </c>
      <c r="G27" s="55">
        <v>3455000</v>
      </c>
      <c r="H27" s="21" t="s">
        <v>7</v>
      </c>
    </row>
    <row r="28" spans="2:8" ht="16.5" thickBot="1">
      <c r="B28" s="7"/>
      <c r="C28" s="7"/>
      <c r="D28" s="22"/>
      <c r="E28" s="12"/>
      <c r="F28" s="57" t="s">
        <v>9</v>
      </c>
      <c r="G28" s="56">
        <f>SUM(G26:G27)</f>
        <v>7715000</v>
      </c>
      <c r="H28" s="16" t="s">
        <v>7</v>
      </c>
    </row>
    <row r="29" spans="2:8" ht="15.75">
      <c r="B29" s="12"/>
      <c r="C29" s="24"/>
      <c r="D29" s="24"/>
      <c r="E29" s="25"/>
      <c r="F29" s="24"/>
      <c r="G29" s="65"/>
      <c r="H29" s="24"/>
    </row>
    <row r="30" spans="2:8">
      <c r="B30" s="7"/>
      <c r="C30" s="7"/>
      <c r="D30" s="7"/>
      <c r="E30" s="3" t="s">
        <v>54</v>
      </c>
      <c r="F30" s="26">
        <v>1</v>
      </c>
      <c r="G30" s="309">
        <v>704125.81</v>
      </c>
      <c r="H30" s="27" t="s">
        <v>7</v>
      </c>
    </row>
    <row r="31" spans="2:8" ht="16.5" thickBot="1">
      <c r="B31" s="12"/>
      <c r="C31" s="12"/>
      <c r="D31" s="12"/>
      <c r="E31" s="12"/>
      <c r="F31" s="12"/>
      <c r="G31" s="23"/>
      <c r="H31" s="23"/>
    </row>
    <row r="32" spans="2:8" ht="15.6" customHeight="1">
      <c r="B32" s="339" t="s">
        <v>10</v>
      </c>
      <c r="C32" s="341" t="s">
        <v>11</v>
      </c>
      <c r="D32" s="341" t="s">
        <v>12</v>
      </c>
      <c r="E32" s="344" t="s">
        <v>13</v>
      </c>
      <c r="F32" s="345"/>
      <c r="G32" s="323" t="s">
        <v>14</v>
      </c>
      <c r="H32" s="324"/>
    </row>
    <row r="33" spans="2:8" ht="14.45" customHeight="1">
      <c r="B33" s="340"/>
      <c r="C33" s="342"/>
      <c r="D33" s="343"/>
      <c r="E33" s="28" t="s">
        <v>15</v>
      </c>
      <c r="F33" s="28" t="s">
        <v>16</v>
      </c>
      <c r="G33" s="325"/>
      <c r="H33" s="326"/>
    </row>
    <row r="34" spans="2:8" ht="15.75">
      <c r="B34" s="77" t="s">
        <v>39</v>
      </c>
      <c r="C34" s="78"/>
      <c r="D34" s="79"/>
      <c r="E34" s="80"/>
      <c r="F34" s="81"/>
      <c r="G34" s="82"/>
      <c r="H34" s="83"/>
    </row>
    <row r="35" spans="2:8">
      <c r="B35" s="89" t="s">
        <v>17</v>
      </c>
      <c r="C35" s="87" t="s">
        <v>18</v>
      </c>
      <c r="D35" s="51">
        <v>2</v>
      </c>
      <c r="E35" s="327" t="str">
        <f>F20</f>
        <v>III</v>
      </c>
      <c r="F35" s="330">
        <f>F22</f>
        <v>0</v>
      </c>
      <c r="G35" s="53">
        <f>$G$30*(D35/100)</f>
        <v>14082.516200000002</v>
      </c>
      <c r="H35" s="29" t="s">
        <v>7</v>
      </c>
    </row>
    <row r="36" spans="2:8">
      <c r="B36" s="88" t="s">
        <v>19</v>
      </c>
      <c r="C36" s="31" t="s">
        <v>20</v>
      </c>
      <c r="D36" s="51">
        <v>7</v>
      </c>
      <c r="E36" s="328"/>
      <c r="F36" s="331"/>
      <c r="G36" s="53">
        <f t="shared" ref="G36:G47" si="0">$G$30*(D36/100)</f>
        <v>49288.806700000008</v>
      </c>
      <c r="H36" s="29" t="s">
        <v>7</v>
      </c>
    </row>
    <row r="37" spans="2:8">
      <c r="B37" s="77" t="s">
        <v>42</v>
      </c>
      <c r="C37" s="84"/>
      <c r="D37" s="85"/>
      <c r="E37" s="328"/>
      <c r="F37" s="331"/>
      <c r="G37" s="85"/>
      <c r="H37" s="86"/>
    </row>
    <row r="38" spans="2:8">
      <c r="B38" s="62" t="s">
        <v>21</v>
      </c>
      <c r="C38" s="30" t="s">
        <v>22</v>
      </c>
      <c r="D38" s="50">
        <v>15</v>
      </c>
      <c r="E38" s="328"/>
      <c r="F38" s="331"/>
      <c r="G38" s="53">
        <f t="shared" si="0"/>
        <v>105618.87150000001</v>
      </c>
      <c r="H38" s="29" t="s">
        <v>7</v>
      </c>
    </row>
    <row r="39" spans="2:8">
      <c r="B39" s="88" t="s">
        <v>23</v>
      </c>
      <c r="C39" s="31" t="s">
        <v>40</v>
      </c>
      <c r="D39" s="51">
        <v>3</v>
      </c>
      <c r="E39" s="328"/>
      <c r="F39" s="331"/>
      <c r="G39" s="53">
        <f t="shared" si="0"/>
        <v>21123.774300000001</v>
      </c>
      <c r="H39" s="29" t="s">
        <v>7</v>
      </c>
    </row>
    <row r="40" spans="2:8">
      <c r="B40" s="63" t="s">
        <v>24</v>
      </c>
      <c r="C40" s="32" t="s">
        <v>25</v>
      </c>
      <c r="D40" s="52">
        <v>25</v>
      </c>
      <c r="E40" s="328"/>
      <c r="F40" s="331"/>
      <c r="G40" s="53">
        <f t="shared" si="0"/>
        <v>176031.45250000001</v>
      </c>
      <c r="H40" s="33" t="s">
        <v>7</v>
      </c>
    </row>
    <row r="41" spans="2:8">
      <c r="B41" s="77" t="s">
        <v>43</v>
      </c>
      <c r="C41" s="84"/>
      <c r="D41" s="85"/>
      <c r="E41" s="328"/>
      <c r="F41" s="331"/>
      <c r="G41" s="85"/>
      <c r="H41" s="86"/>
    </row>
    <row r="42" spans="2:8">
      <c r="B42" s="62" t="s">
        <v>26</v>
      </c>
      <c r="C42" s="30" t="s">
        <v>46</v>
      </c>
      <c r="D42" s="50">
        <v>10</v>
      </c>
      <c r="E42" s="328"/>
      <c r="F42" s="331"/>
      <c r="G42" s="53">
        <f t="shared" si="0"/>
        <v>70412.581000000006</v>
      </c>
      <c r="H42" s="29" t="s">
        <v>7</v>
      </c>
    </row>
    <row r="43" spans="2:8">
      <c r="B43" s="62" t="s">
        <v>27</v>
      </c>
      <c r="C43" s="30" t="s">
        <v>28</v>
      </c>
      <c r="D43" s="50">
        <v>2</v>
      </c>
      <c r="E43" s="328"/>
      <c r="F43" s="331"/>
      <c r="G43" s="53">
        <f t="shared" si="0"/>
        <v>14082.516200000002</v>
      </c>
      <c r="H43" s="29" t="s">
        <v>7</v>
      </c>
    </row>
    <row r="44" spans="2:8">
      <c r="B44" s="77" t="s">
        <v>44</v>
      </c>
      <c r="C44" s="84"/>
      <c r="D44" s="85"/>
      <c r="E44" s="328"/>
      <c r="F44" s="331"/>
      <c r="G44" s="85"/>
      <c r="H44" s="86"/>
    </row>
    <row r="45" spans="2:8">
      <c r="B45" s="62" t="s">
        <v>29</v>
      </c>
      <c r="C45" s="30" t="s">
        <v>50</v>
      </c>
      <c r="D45" s="50">
        <v>32</v>
      </c>
      <c r="E45" s="328"/>
      <c r="F45" s="331"/>
      <c r="G45" s="53">
        <f t="shared" si="0"/>
        <v>225320.25920000003</v>
      </c>
      <c r="H45" s="29" t="s">
        <v>7</v>
      </c>
    </row>
    <row r="46" spans="2:8">
      <c r="B46" s="77" t="s">
        <v>45</v>
      </c>
      <c r="C46" s="84"/>
      <c r="D46" s="85"/>
      <c r="E46" s="328"/>
      <c r="F46" s="331"/>
      <c r="G46" s="85"/>
      <c r="H46" s="86"/>
    </row>
    <row r="47" spans="2:8" ht="15.75" thickBot="1">
      <c r="B47" s="90" t="s">
        <v>30</v>
      </c>
      <c r="C47" s="34" t="s">
        <v>51</v>
      </c>
      <c r="D47" s="51">
        <v>2</v>
      </c>
      <c r="E47" s="329"/>
      <c r="F47" s="332"/>
      <c r="G47" s="53">
        <f t="shared" si="0"/>
        <v>14082.516200000002</v>
      </c>
      <c r="H47" s="35" t="s">
        <v>7</v>
      </c>
    </row>
    <row r="48" spans="2:8" ht="21" customHeight="1" thickBot="1">
      <c r="B48" s="36" t="s">
        <v>58</v>
      </c>
      <c r="C48" s="37"/>
      <c r="D48" s="4">
        <f>SUM(D35:D47)</f>
        <v>98</v>
      </c>
      <c r="E48" s="5"/>
      <c r="F48" s="6"/>
      <c r="G48" s="54">
        <f>SUM(G35:G47)</f>
        <v>690043.2938000001</v>
      </c>
      <c r="H48" s="38" t="s">
        <v>7</v>
      </c>
    </row>
    <row r="49" spans="2:15" ht="15.75">
      <c r="B49" s="346" t="s">
        <v>235</v>
      </c>
      <c r="C49" s="347"/>
      <c r="D49" s="79"/>
      <c r="E49" s="80"/>
      <c r="F49" s="81"/>
      <c r="G49" s="82"/>
      <c r="H49" s="83"/>
    </row>
    <row r="50" spans="2:15" ht="45" customHeight="1">
      <c r="B50" s="131" t="s">
        <v>63</v>
      </c>
      <c r="C50" s="348" t="s">
        <v>60</v>
      </c>
      <c r="D50" s="348"/>
      <c r="E50" s="348"/>
      <c r="F50" s="92" t="s">
        <v>41</v>
      </c>
      <c r="G50" s="104">
        <v>0</v>
      </c>
      <c r="H50" s="91" t="s">
        <v>7</v>
      </c>
    </row>
    <row r="51" spans="2:15" ht="60" customHeight="1">
      <c r="B51" s="131" t="s">
        <v>63</v>
      </c>
      <c r="C51" s="338" t="s">
        <v>61</v>
      </c>
      <c r="D51" s="338"/>
      <c r="E51" s="338"/>
      <c r="F51" s="92" t="s">
        <v>41</v>
      </c>
      <c r="G51" s="104">
        <v>0</v>
      </c>
      <c r="H51" s="91" t="s">
        <v>7</v>
      </c>
      <c r="L51" s="114"/>
      <c r="M51" s="114"/>
      <c r="N51" s="114"/>
      <c r="O51" s="114"/>
    </row>
    <row r="52" spans="2:15" ht="39" customHeight="1">
      <c r="B52" s="131" t="s">
        <v>63</v>
      </c>
      <c r="C52" s="349" t="s">
        <v>62</v>
      </c>
      <c r="D52" s="349"/>
      <c r="E52" s="349"/>
      <c r="F52" s="92" t="s">
        <v>41</v>
      </c>
      <c r="G52" s="104">
        <v>0</v>
      </c>
      <c r="H52" s="91" t="s">
        <v>7</v>
      </c>
      <c r="L52" s="114"/>
      <c r="M52" s="114"/>
      <c r="N52" s="114"/>
      <c r="O52" s="114"/>
    </row>
    <row r="53" spans="2:15" ht="39" customHeight="1">
      <c r="B53" s="131" t="s">
        <v>63</v>
      </c>
      <c r="C53" s="350" t="s">
        <v>59</v>
      </c>
      <c r="D53" s="350"/>
      <c r="E53" s="350"/>
      <c r="F53" s="92" t="s">
        <v>41</v>
      </c>
      <c r="G53" s="104">
        <v>0</v>
      </c>
      <c r="H53" s="91" t="s">
        <v>7</v>
      </c>
      <c r="L53" s="114"/>
      <c r="M53" s="114"/>
      <c r="N53" s="114"/>
      <c r="O53" s="114"/>
    </row>
    <row r="54" spans="2:15" ht="39" customHeight="1">
      <c r="B54" s="131" t="s">
        <v>69</v>
      </c>
      <c r="C54" s="338" t="s">
        <v>64</v>
      </c>
      <c r="D54" s="338"/>
      <c r="E54" s="338"/>
      <c r="F54" s="92" t="s">
        <v>41</v>
      </c>
      <c r="G54" s="104">
        <v>0</v>
      </c>
      <c r="H54" s="91" t="s">
        <v>7</v>
      </c>
    </row>
    <row r="55" spans="2:15" ht="30" customHeight="1">
      <c r="B55" s="131" t="s">
        <v>69</v>
      </c>
      <c r="C55" s="338" t="s">
        <v>65</v>
      </c>
      <c r="D55" s="338"/>
      <c r="E55" s="338"/>
      <c r="F55" s="92" t="s">
        <v>41</v>
      </c>
      <c r="G55" s="104">
        <v>0</v>
      </c>
      <c r="H55" s="91" t="s">
        <v>7</v>
      </c>
    </row>
    <row r="56" spans="2:15" ht="60" customHeight="1">
      <c r="B56" s="131" t="s">
        <v>69</v>
      </c>
      <c r="C56" s="338" t="s">
        <v>66</v>
      </c>
      <c r="D56" s="338"/>
      <c r="E56" s="338"/>
      <c r="F56" s="92" t="s">
        <v>41</v>
      </c>
      <c r="G56" s="104">
        <v>0</v>
      </c>
      <c r="H56" s="91" t="s">
        <v>7</v>
      </c>
      <c r="L56" s="114"/>
      <c r="M56" s="114"/>
      <c r="N56" s="114"/>
      <c r="O56" s="114"/>
    </row>
    <row r="57" spans="2:15" ht="81" customHeight="1">
      <c r="B57" s="131" t="s">
        <v>69</v>
      </c>
      <c r="C57" s="338" t="s">
        <v>67</v>
      </c>
      <c r="D57" s="338"/>
      <c r="E57" s="338"/>
      <c r="F57" s="92" t="s">
        <v>41</v>
      </c>
      <c r="G57" s="104">
        <v>0</v>
      </c>
      <c r="H57" s="91" t="s">
        <v>7</v>
      </c>
      <c r="L57" s="114"/>
      <c r="M57" s="114"/>
      <c r="N57" s="114"/>
      <c r="O57" s="114"/>
    </row>
    <row r="58" spans="2:15" ht="76.5" customHeight="1">
      <c r="B58" s="131" t="s">
        <v>69</v>
      </c>
      <c r="C58" s="338" t="s">
        <v>68</v>
      </c>
      <c r="D58" s="338"/>
      <c r="E58" s="338"/>
      <c r="F58" s="92" t="s">
        <v>41</v>
      </c>
      <c r="G58" s="104">
        <v>0</v>
      </c>
      <c r="H58" s="91" t="s">
        <v>7</v>
      </c>
      <c r="L58" s="114"/>
      <c r="M58" s="114"/>
      <c r="N58" s="114"/>
      <c r="O58" s="114"/>
    </row>
    <row r="59" spans="2:15" ht="39" customHeight="1">
      <c r="B59" s="130" t="s">
        <v>75</v>
      </c>
      <c r="C59" s="338" t="s">
        <v>70</v>
      </c>
      <c r="D59" s="338"/>
      <c r="E59" s="338"/>
      <c r="F59" s="92" t="s">
        <v>41</v>
      </c>
      <c r="G59" s="104">
        <v>0</v>
      </c>
      <c r="H59" s="91" t="s">
        <v>7</v>
      </c>
      <c r="L59" s="114"/>
      <c r="M59" s="114"/>
      <c r="N59" s="114"/>
      <c r="O59" s="114"/>
    </row>
    <row r="60" spans="2:15" ht="39" customHeight="1">
      <c r="B60" s="130" t="s">
        <v>75</v>
      </c>
      <c r="C60" s="338" t="s">
        <v>71</v>
      </c>
      <c r="D60" s="338"/>
      <c r="E60" s="338"/>
      <c r="F60" s="92" t="s">
        <v>41</v>
      </c>
      <c r="G60" s="104">
        <v>0</v>
      </c>
      <c r="H60" s="91" t="s">
        <v>7</v>
      </c>
      <c r="L60" s="114"/>
      <c r="M60" s="114"/>
      <c r="N60" s="114"/>
      <c r="O60" s="114"/>
    </row>
    <row r="61" spans="2:15" ht="39" customHeight="1">
      <c r="B61" s="130" t="s">
        <v>75</v>
      </c>
      <c r="C61" s="338" t="s">
        <v>72</v>
      </c>
      <c r="D61" s="338"/>
      <c r="E61" s="338"/>
      <c r="F61" s="92" t="s">
        <v>41</v>
      </c>
      <c r="G61" s="104">
        <v>0</v>
      </c>
      <c r="H61" s="91" t="s">
        <v>7</v>
      </c>
      <c r="L61" s="114"/>
      <c r="M61" s="114"/>
      <c r="N61" s="114"/>
      <c r="O61" s="114"/>
    </row>
    <row r="62" spans="2:15" ht="39" customHeight="1">
      <c r="B62" s="130" t="s">
        <v>75</v>
      </c>
      <c r="C62" s="338" t="s">
        <v>73</v>
      </c>
      <c r="D62" s="338"/>
      <c r="E62" s="338"/>
      <c r="F62" s="92" t="s">
        <v>41</v>
      </c>
      <c r="G62" s="104">
        <v>0</v>
      </c>
      <c r="H62" s="91" t="s">
        <v>7</v>
      </c>
    </row>
    <row r="63" spans="2:15" ht="39" customHeight="1">
      <c r="B63" s="130" t="s">
        <v>75</v>
      </c>
      <c r="C63" s="338" t="s">
        <v>74</v>
      </c>
      <c r="D63" s="338"/>
      <c r="E63" s="338"/>
      <c r="F63" s="92" t="s">
        <v>41</v>
      </c>
      <c r="G63" s="104">
        <v>0</v>
      </c>
      <c r="H63" s="91" t="s">
        <v>7</v>
      </c>
      <c r="L63" s="114"/>
      <c r="M63" s="114"/>
      <c r="N63" s="114"/>
      <c r="O63" s="114"/>
    </row>
    <row r="64" spans="2:15" ht="39" customHeight="1">
      <c r="B64" s="130" t="s">
        <v>80</v>
      </c>
      <c r="C64" s="338" t="s">
        <v>76</v>
      </c>
      <c r="D64" s="338"/>
      <c r="E64" s="338"/>
      <c r="F64" s="92" t="s">
        <v>41</v>
      </c>
      <c r="G64" s="104">
        <v>0</v>
      </c>
      <c r="H64" s="91" t="s">
        <v>7</v>
      </c>
      <c r="L64" s="114"/>
      <c r="M64" s="114"/>
      <c r="N64" s="114"/>
      <c r="O64" s="114"/>
    </row>
    <row r="65" spans="2:15" ht="39" customHeight="1">
      <c r="B65" s="130" t="s">
        <v>80</v>
      </c>
      <c r="C65" s="338" t="s">
        <v>77</v>
      </c>
      <c r="D65" s="338"/>
      <c r="E65" s="338"/>
      <c r="F65" s="92" t="s">
        <v>41</v>
      </c>
      <c r="G65" s="104">
        <v>0</v>
      </c>
      <c r="H65" s="91" t="s">
        <v>7</v>
      </c>
      <c r="L65" s="114"/>
      <c r="M65" s="114"/>
      <c r="N65" s="114"/>
      <c r="O65" s="114"/>
    </row>
    <row r="66" spans="2:15" ht="39" customHeight="1">
      <c r="B66" s="130" t="s">
        <v>80</v>
      </c>
      <c r="C66" s="338" t="s">
        <v>79</v>
      </c>
      <c r="D66" s="338"/>
      <c r="E66" s="338"/>
      <c r="F66" s="92" t="s">
        <v>41</v>
      </c>
      <c r="G66" s="104">
        <v>0</v>
      </c>
      <c r="H66" s="91" t="s">
        <v>7</v>
      </c>
    </row>
    <row r="67" spans="2:15" ht="39" customHeight="1">
      <c r="B67" s="130" t="s">
        <v>80</v>
      </c>
      <c r="C67" s="338" t="s">
        <v>78</v>
      </c>
      <c r="D67" s="338"/>
      <c r="E67" s="338"/>
      <c r="F67" s="92" t="s">
        <v>41</v>
      </c>
      <c r="G67" s="104">
        <v>0</v>
      </c>
      <c r="H67" s="91" t="s">
        <v>7</v>
      </c>
    </row>
    <row r="68" spans="2:15" ht="39" customHeight="1">
      <c r="B68" s="130" t="s">
        <v>82</v>
      </c>
      <c r="C68" s="338" t="s">
        <v>81</v>
      </c>
      <c r="D68" s="338"/>
      <c r="E68" s="338"/>
      <c r="F68" s="92" t="s">
        <v>41</v>
      </c>
      <c r="G68" s="104">
        <v>0</v>
      </c>
      <c r="H68" s="91" t="s">
        <v>7</v>
      </c>
      <c r="L68" s="114"/>
      <c r="M68" s="114"/>
      <c r="N68" s="114"/>
      <c r="O68" s="114"/>
    </row>
    <row r="69" spans="2:15" ht="39" customHeight="1">
      <c r="B69" s="130" t="s">
        <v>82</v>
      </c>
      <c r="C69" s="338" t="s">
        <v>83</v>
      </c>
      <c r="D69" s="338"/>
      <c r="E69" s="338"/>
      <c r="F69" s="92" t="s">
        <v>41</v>
      </c>
      <c r="G69" s="104">
        <v>0</v>
      </c>
      <c r="H69" s="91" t="s">
        <v>7</v>
      </c>
      <c r="L69" s="114"/>
      <c r="M69" s="114"/>
      <c r="N69" s="114"/>
      <c r="O69" s="114"/>
    </row>
    <row r="70" spans="2:15" ht="39" customHeight="1">
      <c r="B70" s="130" t="s">
        <v>85</v>
      </c>
      <c r="C70" s="338" t="s">
        <v>84</v>
      </c>
      <c r="D70" s="338"/>
      <c r="E70" s="338"/>
      <c r="F70" s="92" t="s">
        <v>41</v>
      </c>
      <c r="G70" s="104">
        <v>0</v>
      </c>
      <c r="H70" s="91" t="s">
        <v>7</v>
      </c>
      <c r="L70" s="114"/>
      <c r="M70" s="114"/>
      <c r="N70" s="114"/>
      <c r="O70" s="114"/>
    </row>
    <row r="71" spans="2:15" ht="39" customHeight="1">
      <c r="B71" s="130" t="s">
        <v>86</v>
      </c>
      <c r="C71" s="338" t="s">
        <v>84</v>
      </c>
      <c r="D71" s="338"/>
      <c r="E71" s="338"/>
      <c r="F71" s="92" t="s">
        <v>41</v>
      </c>
      <c r="G71" s="104">
        <v>0</v>
      </c>
      <c r="H71" s="91" t="s">
        <v>7</v>
      </c>
      <c r="L71" s="114"/>
      <c r="M71" s="114"/>
      <c r="N71" s="114"/>
      <c r="O71" s="114"/>
    </row>
    <row r="72" spans="2:15" ht="54" customHeight="1">
      <c r="B72" s="130" t="s">
        <v>87</v>
      </c>
      <c r="C72" s="338" t="s">
        <v>88</v>
      </c>
      <c r="D72" s="338"/>
      <c r="E72" s="338"/>
      <c r="F72" s="92" t="s">
        <v>41</v>
      </c>
      <c r="G72" s="104">
        <v>0</v>
      </c>
      <c r="H72" s="91" t="s">
        <v>7</v>
      </c>
      <c r="L72" s="114"/>
      <c r="M72" s="114"/>
      <c r="N72" s="114"/>
      <c r="O72" s="114"/>
    </row>
    <row r="73" spans="2:15" ht="39" customHeight="1">
      <c r="B73" s="130" t="s">
        <v>87</v>
      </c>
      <c r="C73" s="338" t="s">
        <v>89</v>
      </c>
      <c r="D73" s="338"/>
      <c r="E73" s="338"/>
      <c r="F73" s="92" t="s">
        <v>41</v>
      </c>
      <c r="G73" s="104">
        <v>0</v>
      </c>
      <c r="H73" s="91" t="s">
        <v>7</v>
      </c>
      <c r="L73" s="114"/>
      <c r="M73" s="114"/>
      <c r="N73" s="114"/>
      <c r="O73" s="114"/>
    </row>
    <row r="74" spans="2:15" ht="39" customHeight="1" thickBot="1">
      <c r="B74" s="130" t="s">
        <v>87</v>
      </c>
      <c r="C74" s="338" t="s">
        <v>90</v>
      </c>
      <c r="D74" s="338"/>
      <c r="E74" s="338"/>
      <c r="F74" s="92" t="s">
        <v>41</v>
      </c>
      <c r="G74" s="104">
        <v>0</v>
      </c>
      <c r="H74" s="91" t="s">
        <v>7</v>
      </c>
      <c r="L74" s="114"/>
      <c r="M74" s="114"/>
      <c r="N74" s="114"/>
      <c r="O74" s="114"/>
    </row>
    <row r="75" spans="2:15" ht="18.95" customHeight="1" thickBot="1">
      <c r="B75" s="36" t="s">
        <v>57</v>
      </c>
      <c r="C75" s="37"/>
      <c r="D75" s="39"/>
      <c r="E75" s="64"/>
      <c r="F75" s="115" t="s">
        <v>41</v>
      </c>
      <c r="G75" s="59">
        <f>SUM(G49:G74)</f>
        <v>0</v>
      </c>
      <c r="H75" s="38" t="s">
        <v>7</v>
      </c>
    </row>
    <row r="76" spans="2:15" customFormat="1" ht="16.5" thickBot="1">
      <c r="B76" s="269" t="s">
        <v>187</v>
      </c>
      <c r="C76" s="270"/>
      <c r="D76" s="277"/>
      <c r="E76" s="278"/>
      <c r="F76" s="279"/>
      <c r="G76" s="280"/>
      <c r="H76" s="272"/>
    </row>
    <row r="77" spans="2:15" customFormat="1" ht="54" customHeight="1" thickBot="1">
      <c r="B77" s="301"/>
      <c r="C77" s="300" t="s">
        <v>227</v>
      </c>
      <c r="D77" s="320" t="s">
        <v>41</v>
      </c>
      <c r="E77" s="321"/>
      <c r="F77" s="322"/>
      <c r="G77" s="275">
        <v>0</v>
      </c>
      <c r="H77" s="276" t="s">
        <v>7</v>
      </c>
    </row>
    <row r="78" spans="2:15" ht="16.5" thickBot="1">
      <c r="B78" s="93" t="s">
        <v>219</v>
      </c>
      <c r="C78" s="94"/>
      <c r="D78" s="95"/>
      <c r="E78" s="96"/>
      <c r="F78" s="97"/>
      <c r="G78" s="98">
        <f>G48+G75</f>
        <v>690043.2938000001</v>
      </c>
      <c r="H78" s="99" t="s">
        <v>7</v>
      </c>
    </row>
    <row r="79" spans="2:15" ht="15.75">
      <c r="B79" s="40" t="s">
        <v>31</v>
      </c>
      <c r="C79" s="41"/>
      <c r="D79" s="42"/>
      <c r="E79" s="112">
        <v>0</v>
      </c>
      <c r="F79" s="66"/>
      <c r="G79" s="60">
        <f>-(G78*E79)</f>
        <v>0</v>
      </c>
      <c r="H79" s="44" t="s">
        <v>7</v>
      </c>
    </row>
    <row r="80" spans="2:15" ht="16.5" thickBot="1">
      <c r="B80" s="105" t="s">
        <v>47</v>
      </c>
      <c r="C80" s="106"/>
      <c r="D80" s="107"/>
      <c r="E80" s="113">
        <v>0</v>
      </c>
      <c r="F80" s="108"/>
      <c r="G80" s="60">
        <f>G78*E80</f>
        <v>0</v>
      </c>
      <c r="H80" s="44" t="s">
        <v>7</v>
      </c>
    </row>
    <row r="81" spans="2:8" ht="16.5" thickBot="1">
      <c r="B81" s="93" t="s">
        <v>32</v>
      </c>
      <c r="C81" s="94"/>
      <c r="D81" s="95"/>
      <c r="E81" s="96"/>
      <c r="F81" s="97"/>
      <c r="G81" s="98">
        <f>G78+G79+G80</f>
        <v>690043.2938000001</v>
      </c>
      <c r="H81" s="99" t="s">
        <v>7</v>
      </c>
    </row>
    <row r="82" spans="2:8" ht="15.75">
      <c r="B82" s="40" t="s">
        <v>220</v>
      </c>
      <c r="C82" s="41"/>
      <c r="D82" s="42"/>
      <c r="E82" s="214">
        <f>Übersicht!D31</f>
        <v>0</v>
      </c>
      <c r="F82" s="66"/>
      <c r="G82" s="60">
        <f>E82*G81</f>
        <v>0</v>
      </c>
      <c r="H82" s="44" t="s">
        <v>7</v>
      </c>
    </row>
    <row r="83" spans="2:8" ht="18.75" thickBot="1">
      <c r="B83" s="109" t="s">
        <v>33</v>
      </c>
      <c r="C83" s="100"/>
      <c r="D83" s="101"/>
      <c r="E83" s="102"/>
      <c r="F83" s="102"/>
      <c r="G83" s="110">
        <f>G81+G82</f>
        <v>690043.2938000001</v>
      </c>
      <c r="H83" s="111" t="s">
        <v>7</v>
      </c>
    </row>
  </sheetData>
  <sheetProtection algorithmName="SHA-512" hashValue="K9/NNCvi7in3SBCo5Ji+Hk69YkBvOdZ1Jirr4guRt4EkJIX2nq0cqWZjGwFq6LlMuhBhJkMzPXRnqeGoU2/XDw==" saltValue="/6PU70E3IL8s7VpS7+09Pg==" spinCount="100000" sheet="1" objects="1" scenarios="1"/>
  <mergeCells count="40">
    <mergeCell ref="C71:E71"/>
    <mergeCell ref="C74:E74"/>
    <mergeCell ref="C72:E72"/>
    <mergeCell ref="C73:E73"/>
    <mergeCell ref="C63:E63"/>
    <mergeCell ref="C64:E64"/>
    <mergeCell ref="C65:E65"/>
    <mergeCell ref="C66:E66"/>
    <mergeCell ref="C70:E70"/>
    <mergeCell ref="C55:E55"/>
    <mergeCell ref="C54:E54"/>
    <mergeCell ref="C52:E52"/>
    <mergeCell ref="C53:E53"/>
    <mergeCell ref="C62:E62"/>
    <mergeCell ref="C60:E60"/>
    <mergeCell ref="C59:E59"/>
    <mergeCell ref="C58:E58"/>
    <mergeCell ref="C57:E57"/>
    <mergeCell ref="C56:E56"/>
    <mergeCell ref="D32:D33"/>
    <mergeCell ref="E32:F32"/>
    <mergeCell ref="B49:C49"/>
    <mergeCell ref="C50:E50"/>
    <mergeCell ref="C51:E51"/>
    <mergeCell ref="D77:F77"/>
    <mergeCell ref="G32:H33"/>
    <mergeCell ref="E35:E47"/>
    <mergeCell ref="F35:F47"/>
    <mergeCell ref="B3:F3"/>
    <mergeCell ref="D20:E20"/>
    <mergeCell ref="D22:E22"/>
    <mergeCell ref="G23:H23"/>
    <mergeCell ref="B15:H15"/>
    <mergeCell ref="B7:H9"/>
    <mergeCell ref="C61:E61"/>
    <mergeCell ref="C67:E67"/>
    <mergeCell ref="C68:E68"/>
    <mergeCell ref="C69:E69"/>
    <mergeCell ref="B32:B33"/>
    <mergeCell ref="C32:C33"/>
  </mergeCells>
  <phoneticPr fontId="50" type="noConversion"/>
  <dataValidations xWindow="655" yWindow="611" count="3">
    <dataValidation type="list" allowBlank="1" showInputMessage="1" showErrorMessage="1" promptTitle="Honorarzone" prompt="Bitte Honorarzone eingeben" sqref="F18" xr:uid="{00000000-0002-0000-0800-000000000000}">
      <formula1>$L$24:$L$26</formula1>
    </dataValidation>
    <dataValidation type="list" allowBlank="1" showInputMessage="1" showErrorMessage="1" sqref="F22" xr:uid="{00000000-0002-0000-0800-000001000000}">
      <formula1>#REF!</formula1>
    </dataValidation>
    <dataValidation type="list" allowBlank="1" showInputMessage="1" showErrorMessage="1" promptTitle="Zuschlag" prompt="Bitte Honorarzuschlag auswählen" sqref="F20" xr:uid="{00000000-0002-0000-0800-000002000000}">
      <formula1>#REF!</formula1>
    </dataValidation>
  </dataValidations>
  <pageMargins left="0.7" right="0.7" top="0.78740157499999996" bottom="0.78740157499999996" header="0.3" footer="0.3"/>
  <pageSetup paperSize="8"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698F4-F2B0-413C-AC71-B46ABF133700}">
  <sheetPr>
    <pageSetUpPr fitToPage="1"/>
  </sheetPr>
  <dimension ref="B1:H416"/>
  <sheetViews>
    <sheetView zoomScale="70" zoomScaleNormal="70" workbookViewId="0">
      <selection activeCell="L23" sqref="L23"/>
    </sheetView>
  </sheetViews>
  <sheetFormatPr baseColWidth="10" defaultColWidth="11.42578125" defaultRowHeight="15"/>
  <cols>
    <col min="1" max="1" width="2.28515625" style="10" customWidth="1"/>
    <col min="2" max="2" width="12.5703125" style="10" customWidth="1"/>
    <col min="3" max="3" width="71.5703125" style="10" customWidth="1"/>
    <col min="4" max="4" width="20.140625" style="10" customWidth="1"/>
    <col min="5" max="5" width="11.42578125" style="10"/>
    <col min="6" max="6" width="14.85546875" style="10" customWidth="1"/>
    <col min="7" max="7" width="18.28515625" style="10" customWidth="1"/>
    <col min="8" max="8" width="17.140625" style="10" customWidth="1"/>
    <col min="9" max="16384" width="11.42578125" style="10"/>
  </cols>
  <sheetData>
    <row r="1" spans="2:8" ht="23.25">
      <c r="B1" s="8"/>
      <c r="C1" s="9"/>
      <c r="D1" s="9"/>
      <c r="E1" s="9"/>
      <c r="F1" s="9"/>
      <c r="G1" s="9"/>
      <c r="H1" s="139"/>
    </row>
    <row r="2" spans="2:8" ht="23.25">
      <c r="B2" s="8"/>
      <c r="C2" s="9"/>
      <c r="D2" s="9"/>
      <c r="E2" s="9"/>
      <c r="F2" s="9"/>
      <c r="G2" s="9"/>
      <c r="H2" s="139"/>
    </row>
    <row r="3" spans="2:8" ht="51" customHeight="1">
      <c r="B3" s="315" t="s">
        <v>165</v>
      </c>
      <c r="C3" s="315"/>
      <c r="D3" s="315"/>
      <c r="E3" s="315"/>
      <c r="F3" s="315"/>
      <c r="G3" s="9"/>
      <c r="H3" s="139"/>
    </row>
    <row r="4" spans="2:8" ht="15.75">
      <c r="B4" s="11" t="s">
        <v>238</v>
      </c>
      <c r="C4" s="17"/>
      <c r="D4" s="127"/>
      <c r="E4" s="127"/>
      <c r="F4" s="127"/>
      <c r="G4" s="127"/>
      <c r="H4" s="7"/>
    </row>
    <row r="5" spans="2:8" ht="15.75">
      <c r="B5" s="11" t="s">
        <v>106</v>
      </c>
      <c r="C5" s="127" t="str">
        <f>[1]Übersicht!C4</f>
        <v xml:space="preserve"> 71300000-1</v>
      </c>
      <c r="D5" s="127"/>
      <c r="E5" s="127"/>
      <c r="F5" s="127"/>
      <c r="G5" s="127"/>
      <c r="H5" s="7"/>
    </row>
    <row r="6" spans="2:8" ht="15.75">
      <c r="B6" s="11"/>
      <c r="C6" s="127"/>
      <c r="D6" s="127"/>
      <c r="E6" s="127"/>
      <c r="F6" s="127"/>
      <c r="G6" s="127"/>
      <c r="H6" s="7"/>
    </row>
    <row r="7" spans="2:8" ht="18" customHeight="1">
      <c r="B7" s="13"/>
      <c r="C7" s="363"/>
      <c r="D7" s="364"/>
      <c r="E7" s="364"/>
      <c r="F7" s="364"/>
      <c r="G7" s="364"/>
      <c r="H7" s="365"/>
    </row>
    <row r="8" spans="2:8" ht="18" customHeight="1">
      <c r="B8" s="13"/>
      <c r="C8" s="366"/>
      <c r="D8" s="367"/>
      <c r="E8" s="367"/>
      <c r="F8" s="367"/>
      <c r="G8" s="367"/>
      <c r="H8" s="368"/>
    </row>
    <row r="9" spans="2:8" ht="18" customHeight="1">
      <c r="B9" s="13"/>
      <c r="C9" s="369"/>
      <c r="D9" s="370"/>
      <c r="E9" s="370"/>
      <c r="F9" s="370"/>
      <c r="G9" s="370"/>
      <c r="H9" s="371"/>
    </row>
    <row r="10" spans="2:8" ht="18">
      <c r="B10" s="13"/>
      <c r="C10" s="140" t="s">
        <v>0</v>
      </c>
      <c r="D10" s="127"/>
      <c r="E10" s="127"/>
      <c r="F10" s="127"/>
      <c r="G10" s="127"/>
      <c r="H10" s="7"/>
    </row>
    <row r="11" spans="2:8" ht="20.25">
      <c r="B11" s="13"/>
      <c r="C11" s="14"/>
      <c r="D11" s="127"/>
      <c r="E11" s="127"/>
      <c r="F11" s="127"/>
      <c r="G11" s="127"/>
      <c r="H11" s="7"/>
    </row>
    <row r="12" spans="2:8" ht="18">
      <c r="B12" s="129"/>
      <c r="C12" s="129"/>
      <c r="D12" s="127"/>
      <c r="E12" s="127"/>
      <c r="F12" s="127"/>
      <c r="G12" s="127"/>
      <c r="H12" s="7"/>
    </row>
    <row r="13" spans="2:8" ht="15.75">
      <c r="B13" s="7"/>
      <c r="C13" s="7"/>
      <c r="D13" s="7"/>
      <c r="E13" s="127"/>
      <c r="F13" s="127"/>
      <c r="G13" s="17"/>
      <c r="H13" s="7"/>
    </row>
    <row r="14" spans="2:8" ht="15.75">
      <c r="B14" s="372" t="s">
        <v>107</v>
      </c>
      <c r="C14" s="372"/>
      <c r="D14" s="15"/>
      <c r="E14" s="15"/>
      <c r="F14" s="15"/>
      <c r="G14" s="15"/>
      <c r="H14" s="141"/>
    </row>
    <row r="15" spans="2:8" ht="21" customHeight="1">
      <c r="B15" s="372"/>
      <c r="C15" s="372"/>
      <c r="D15" s="15"/>
      <c r="E15" s="15"/>
      <c r="F15" s="15"/>
      <c r="G15" s="15"/>
      <c r="H15" s="141"/>
    </row>
    <row r="16" spans="2:8" ht="18">
      <c r="B16" s="2"/>
      <c r="C16" s="2"/>
      <c r="D16" s="127"/>
      <c r="E16" s="127"/>
      <c r="F16" s="127"/>
      <c r="G16" s="127"/>
      <c r="H16" s="7"/>
    </row>
    <row r="17" spans="2:8" ht="409.5" customHeight="1">
      <c r="B17" s="373" t="s">
        <v>230</v>
      </c>
      <c r="C17" s="373"/>
      <c r="D17" s="373"/>
      <c r="E17" s="373"/>
      <c r="F17" s="373"/>
      <c r="G17" s="373"/>
      <c r="H17" s="373"/>
    </row>
    <row r="18" spans="2:8" ht="15.75">
      <c r="B18" s="127"/>
      <c r="C18" s="127"/>
      <c r="D18" s="127"/>
      <c r="E18" s="127"/>
      <c r="F18" s="127"/>
      <c r="G18" s="127"/>
      <c r="H18" s="7"/>
    </row>
    <row r="19" spans="2:8" ht="15.75">
      <c r="B19" s="7"/>
      <c r="C19" s="7"/>
      <c r="D19" s="127" t="s">
        <v>1</v>
      </c>
      <c r="E19" s="7"/>
      <c r="F19" s="7"/>
      <c r="G19" s="7"/>
      <c r="H19" s="7"/>
    </row>
    <row r="20" spans="2:8" ht="15.75">
      <c r="B20" s="127"/>
      <c r="C20" s="127"/>
      <c r="D20" s="7" t="s">
        <v>2</v>
      </c>
      <c r="E20" s="127"/>
      <c r="F20" s="127"/>
      <c r="G20" s="127"/>
      <c r="H20" s="7"/>
    </row>
    <row r="21" spans="2:8" ht="15.75">
      <c r="B21" s="127"/>
      <c r="C21" s="127"/>
      <c r="D21" s="7"/>
      <c r="E21" s="127"/>
      <c r="F21" s="127"/>
      <c r="G21" s="127"/>
      <c r="H21" s="7"/>
    </row>
    <row r="22" spans="2:8" ht="15.75">
      <c r="B22" s="7"/>
      <c r="C22" s="7"/>
      <c r="E22" s="49" t="s">
        <v>3</v>
      </c>
      <c r="F22" s="142" t="s">
        <v>4</v>
      </c>
      <c r="G22" s="7"/>
      <c r="H22" s="7"/>
    </row>
    <row r="23" spans="2:8" ht="47.25">
      <c r="B23" s="127"/>
      <c r="C23" s="127"/>
      <c r="D23" s="313" t="s">
        <v>225</v>
      </c>
      <c r="E23" s="49"/>
      <c r="F23" s="142" t="s">
        <v>226</v>
      </c>
      <c r="G23" s="127"/>
      <c r="H23" s="7"/>
    </row>
    <row r="24" spans="2:8" ht="15.75">
      <c r="B24" s="7"/>
      <c r="C24" s="7"/>
      <c r="E24" s="49" t="s">
        <v>234</v>
      </c>
      <c r="F24" s="144" t="s">
        <v>108</v>
      </c>
      <c r="G24" s="7"/>
      <c r="H24" s="7"/>
    </row>
    <row r="25" spans="2:8" ht="18">
      <c r="B25" s="13"/>
      <c r="C25" s="127"/>
      <c r="D25" s="127"/>
      <c r="E25" s="127"/>
      <c r="F25" s="127"/>
      <c r="G25" s="334"/>
      <c r="H25" s="334"/>
    </row>
    <row r="26" spans="2:8" ht="18">
      <c r="B26" s="128" t="s">
        <v>5</v>
      </c>
      <c r="C26" s="127"/>
      <c r="D26" s="127"/>
      <c r="E26" s="127"/>
      <c r="F26" s="7"/>
      <c r="G26" s="7"/>
      <c r="H26" s="3" t="s">
        <v>6</v>
      </c>
    </row>
    <row r="27" spans="2:8" ht="15.75">
      <c r="B27" s="127" t="s">
        <v>109</v>
      </c>
      <c r="C27" s="7"/>
      <c r="D27" s="19"/>
      <c r="E27" s="7"/>
      <c r="F27" s="20"/>
      <c r="G27" s="19"/>
      <c r="H27" s="7"/>
    </row>
    <row r="28" spans="2:8" ht="15.75" thickBot="1">
      <c r="B28" s="7"/>
      <c r="C28" s="3" t="s">
        <v>110</v>
      </c>
      <c r="D28" s="55">
        <v>5465000</v>
      </c>
      <c r="E28" s="21" t="s">
        <v>7</v>
      </c>
      <c r="F28" s="145" t="s">
        <v>8</v>
      </c>
      <c r="G28" s="55">
        <f>D28</f>
        <v>5465000</v>
      </c>
      <c r="H28" s="146" t="s">
        <v>7</v>
      </c>
    </row>
    <row r="29" spans="2:8" ht="16.5" thickBot="1">
      <c r="B29" s="7"/>
      <c r="C29" s="7"/>
      <c r="D29" s="22"/>
      <c r="E29" s="127"/>
      <c r="F29" s="57" t="s">
        <v>9</v>
      </c>
      <c r="G29" s="56">
        <f>SUM(G28:G28)</f>
        <v>5465000</v>
      </c>
      <c r="H29" s="147" t="s">
        <v>7</v>
      </c>
    </row>
    <row r="30" spans="2:8" ht="16.5" thickBot="1">
      <c r="B30" s="127"/>
      <c r="C30" s="24"/>
      <c r="D30" s="24"/>
      <c r="E30" s="25"/>
      <c r="F30" s="24"/>
      <c r="G30" s="24"/>
      <c r="H30" s="148"/>
    </row>
    <row r="31" spans="2:8" ht="16.5" thickBot="1">
      <c r="B31" s="7"/>
      <c r="C31" s="7"/>
      <c r="D31" s="7"/>
      <c r="E31" s="3" t="s">
        <v>111</v>
      </c>
      <c r="F31" s="149">
        <v>1</v>
      </c>
      <c r="G31" s="308">
        <v>739630.62</v>
      </c>
      <c r="H31" s="147" t="s">
        <v>7</v>
      </c>
    </row>
    <row r="32" spans="2:8" ht="16.5" thickBot="1">
      <c r="B32" s="127"/>
      <c r="C32" s="127"/>
      <c r="D32" s="127"/>
      <c r="E32" s="127"/>
      <c r="F32" s="127"/>
      <c r="G32" s="57"/>
      <c r="H32" s="20"/>
    </row>
    <row r="33" spans="2:8" ht="15.75">
      <c r="B33" s="339" t="s">
        <v>10</v>
      </c>
      <c r="C33" s="341" t="s">
        <v>11</v>
      </c>
      <c r="D33" s="341" t="s">
        <v>12</v>
      </c>
      <c r="E33" s="374" t="s">
        <v>13</v>
      </c>
      <c r="F33" s="374"/>
      <c r="G33" s="323" t="s">
        <v>14</v>
      </c>
      <c r="H33" s="324"/>
    </row>
    <row r="34" spans="2:8" ht="31.5">
      <c r="B34" s="340"/>
      <c r="C34" s="342"/>
      <c r="D34" s="343"/>
      <c r="E34" s="28" t="s">
        <v>15</v>
      </c>
      <c r="F34" s="28" t="s">
        <v>16</v>
      </c>
      <c r="G34" s="325"/>
      <c r="H34" s="326"/>
    </row>
    <row r="35" spans="2:8" ht="15.75">
      <c r="B35" s="150" t="s">
        <v>39</v>
      </c>
      <c r="C35" s="151"/>
      <c r="D35" s="152"/>
      <c r="E35" s="151"/>
      <c r="F35" s="151"/>
      <c r="G35" s="153"/>
      <c r="H35" s="154"/>
    </row>
    <row r="36" spans="2:8">
      <c r="B36" s="155" t="s">
        <v>17</v>
      </c>
      <c r="C36" s="156" t="s">
        <v>18</v>
      </c>
      <c r="D36" s="157">
        <v>2</v>
      </c>
      <c r="E36" s="353" t="str">
        <f>F22</f>
        <v>III</v>
      </c>
      <c r="F36" s="356" t="str">
        <f>F24</f>
        <v>Basissatz</v>
      </c>
      <c r="G36" s="158">
        <f>$G$31*(D36/100)</f>
        <v>14792.6124</v>
      </c>
      <c r="H36" s="159" t="s">
        <v>7</v>
      </c>
    </row>
    <row r="37" spans="2:8">
      <c r="B37" s="88" t="s">
        <v>19</v>
      </c>
      <c r="C37" s="31" t="s">
        <v>20</v>
      </c>
      <c r="D37" s="51">
        <v>9</v>
      </c>
      <c r="E37" s="354"/>
      <c r="F37" s="357"/>
      <c r="G37" s="53">
        <f>$G$31*(D37/100)</f>
        <v>66566.755799999999</v>
      </c>
      <c r="H37" s="160" t="s">
        <v>7</v>
      </c>
    </row>
    <row r="38" spans="2:8">
      <c r="B38" s="77" t="s">
        <v>42</v>
      </c>
      <c r="C38" s="84"/>
      <c r="D38" s="85"/>
      <c r="E38" s="354"/>
      <c r="F38" s="357"/>
      <c r="G38" s="161"/>
      <c r="H38" s="86"/>
    </row>
    <row r="39" spans="2:8">
      <c r="B39" s="62" t="s">
        <v>21</v>
      </c>
      <c r="C39" s="30" t="s">
        <v>22</v>
      </c>
      <c r="D39" s="50">
        <v>17</v>
      </c>
      <c r="E39" s="354"/>
      <c r="F39" s="357"/>
      <c r="G39" s="53">
        <f>$G$31*(D39/100)</f>
        <v>125737.20540000001</v>
      </c>
      <c r="H39" s="160" t="s">
        <v>7</v>
      </c>
    </row>
    <row r="40" spans="2:8">
      <c r="B40" s="162" t="s">
        <v>23</v>
      </c>
      <c r="C40" s="163" t="s">
        <v>112</v>
      </c>
      <c r="D40" s="164">
        <v>2</v>
      </c>
      <c r="E40" s="354"/>
      <c r="F40" s="357"/>
      <c r="G40" s="165">
        <f>$G$31*(D40/100)</f>
        <v>14792.6124</v>
      </c>
      <c r="H40" s="166" t="s">
        <v>7</v>
      </c>
    </row>
    <row r="41" spans="2:8">
      <c r="B41" s="167" t="s">
        <v>24</v>
      </c>
      <c r="C41" s="168" t="s">
        <v>25</v>
      </c>
      <c r="D41" s="169">
        <v>22</v>
      </c>
      <c r="E41" s="354"/>
      <c r="F41" s="357"/>
      <c r="G41" s="170">
        <f>$G$31*(D41/100)</f>
        <v>162718.73639999999</v>
      </c>
      <c r="H41" s="171" t="s">
        <v>7</v>
      </c>
    </row>
    <row r="42" spans="2:8">
      <c r="B42" s="77" t="s">
        <v>43</v>
      </c>
      <c r="C42" s="84"/>
      <c r="D42" s="85"/>
      <c r="E42" s="354"/>
      <c r="F42" s="357"/>
      <c r="G42" s="161"/>
      <c r="H42" s="86"/>
    </row>
    <row r="43" spans="2:8">
      <c r="B43" s="63" t="s">
        <v>26</v>
      </c>
      <c r="C43" s="32" t="s">
        <v>113</v>
      </c>
      <c r="D43" s="52">
        <v>7</v>
      </c>
      <c r="E43" s="354"/>
      <c r="F43" s="357"/>
      <c r="G43" s="158">
        <f>$G$31*(D43/100)</f>
        <v>51774.143400000008</v>
      </c>
      <c r="H43" s="159" t="s">
        <v>7</v>
      </c>
    </row>
    <row r="44" spans="2:8">
      <c r="B44" s="62" t="s">
        <v>27</v>
      </c>
      <c r="C44" s="30" t="s">
        <v>28</v>
      </c>
      <c r="D44" s="50">
        <v>2.5</v>
      </c>
      <c r="E44" s="354"/>
      <c r="F44" s="357"/>
      <c r="G44" s="53">
        <f>$G$31*(D44/100)</f>
        <v>18490.765500000001</v>
      </c>
      <c r="H44" s="160" t="s">
        <v>7</v>
      </c>
    </row>
    <row r="45" spans="2:8">
      <c r="B45" s="77" t="s">
        <v>44</v>
      </c>
      <c r="C45" s="84"/>
      <c r="D45" s="85"/>
      <c r="E45" s="354"/>
      <c r="F45" s="357"/>
      <c r="G45" s="161"/>
      <c r="H45" s="86"/>
    </row>
    <row r="46" spans="2:8">
      <c r="B46" s="162" t="s">
        <v>29</v>
      </c>
      <c r="C46" s="163" t="s">
        <v>114</v>
      </c>
      <c r="D46" s="164">
        <v>35</v>
      </c>
      <c r="E46" s="354"/>
      <c r="F46" s="357"/>
      <c r="G46" s="165">
        <f>$G$31*(D46/100)</f>
        <v>258870.71699999998</v>
      </c>
      <c r="H46" s="166" t="s">
        <v>7</v>
      </c>
    </row>
    <row r="47" spans="2:8">
      <c r="B47" s="172" t="s">
        <v>224</v>
      </c>
      <c r="C47" s="84"/>
      <c r="D47" s="85"/>
      <c r="E47" s="354"/>
      <c r="F47" s="357"/>
      <c r="G47" s="161"/>
      <c r="H47" s="86"/>
    </row>
    <row r="48" spans="2:8" ht="24" customHeight="1" thickBot="1">
      <c r="B48" s="173" t="s">
        <v>30</v>
      </c>
      <c r="C48" s="174" t="s">
        <v>115</v>
      </c>
      <c r="D48" s="157">
        <v>1</v>
      </c>
      <c r="E48" s="355"/>
      <c r="F48" s="358"/>
      <c r="G48" s="165">
        <f>$G$31*(D48/100)</f>
        <v>7396.3062</v>
      </c>
      <c r="H48" s="175" t="s">
        <v>7</v>
      </c>
    </row>
    <row r="49" spans="2:8" ht="16.5" thickBot="1">
      <c r="B49" s="36" t="s">
        <v>116</v>
      </c>
      <c r="C49" s="37"/>
      <c r="D49" s="176">
        <f>SUM(D36:D48)</f>
        <v>97.5</v>
      </c>
      <c r="E49" s="5"/>
      <c r="F49" s="6"/>
      <c r="G49" s="54">
        <f>SUM(G36:G48)</f>
        <v>721139.85450000002</v>
      </c>
      <c r="H49" s="177" t="s">
        <v>7</v>
      </c>
    </row>
    <row r="50" spans="2:8" ht="15.75">
      <c r="B50" s="178" t="s">
        <v>117</v>
      </c>
      <c r="C50" s="179"/>
      <c r="D50" s="180"/>
      <c r="E50" s="181"/>
      <c r="F50" s="182"/>
      <c r="G50" s="183"/>
      <c r="H50" s="184"/>
    </row>
    <row r="51" spans="2:8" ht="45">
      <c r="B51" s="185" t="s">
        <v>63</v>
      </c>
      <c r="C51" s="186" t="s">
        <v>118</v>
      </c>
      <c r="D51" s="359" t="s">
        <v>119</v>
      </c>
      <c r="E51" s="359"/>
      <c r="F51" s="92" t="s">
        <v>41</v>
      </c>
      <c r="G51" s="187">
        <v>0</v>
      </c>
      <c r="H51" s="188" t="s">
        <v>7</v>
      </c>
    </row>
    <row r="52" spans="2:8" ht="30">
      <c r="B52" s="185" t="s">
        <v>120</v>
      </c>
      <c r="C52" s="186" t="s">
        <v>121</v>
      </c>
      <c r="D52" s="360" t="s">
        <v>119</v>
      </c>
      <c r="E52" s="360"/>
      <c r="F52" s="92" t="s">
        <v>41</v>
      </c>
      <c r="G52" s="189">
        <v>0</v>
      </c>
      <c r="H52" s="190" t="s">
        <v>7</v>
      </c>
    </row>
    <row r="53" spans="2:8" ht="30">
      <c r="B53" s="185" t="s">
        <v>122</v>
      </c>
      <c r="C53" s="186" t="s">
        <v>123</v>
      </c>
      <c r="D53" s="361" t="s">
        <v>119</v>
      </c>
      <c r="E53" s="361"/>
      <c r="F53" s="92" t="s">
        <v>41</v>
      </c>
      <c r="G53" s="189">
        <v>0</v>
      </c>
      <c r="H53" s="190" t="s">
        <v>7</v>
      </c>
    </row>
    <row r="54" spans="2:8">
      <c r="B54" s="185" t="s">
        <v>124</v>
      </c>
      <c r="C54" s="186" t="s">
        <v>125</v>
      </c>
      <c r="D54" s="361" t="s">
        <v>119</v>
      </c>
      <c r="E54" s="361"/>
      <c r="F54" s="92" t="s">
        <v>41</v>
      </c>
      <c r="G54" s="189">
        <v>0</v>
      </c>
      <c r="H54" s="190" t="s">
        <v>7</v>
      </c>
    </row>
    <row r="55" spans="2:8" ht="42.6" customHeight="1">
      <c r="B55" s="185" t="s">
        <v>126</v>
      </c>
      <c r="C55" s="186" t="s">
        <v>127</v>
      </c>
      <c r="D55" s="360" t="s">
        <v>119</v>
      </c>
      <c r="E55" s="360"/>
      <c r="F55" s="92" t="s">
        <v>41</v>
      </c>
      <c r="G55" s="189">
        <v>0</v>
      </c>
      <c r="H55" s="190" t="s">
        <v>7</v>
      </c>
    </row>
    <row r="56" spans="2:8" ht="42.6" customHeight="1">
      <c r="B56" s="185" t="s">
        <v>126</v>
      </c>
      <c r="C56" s="186" t="s">
        <v>128</v>
      </c>
      <c r="D56" s="360" t="s">
        <v>119</v>
      </c>
      <c r="E56" s="360"/>
      <c r="F56" s="92" t="s">
        <v>41</v>
      </c>
      <c r="G56" s="189">
        <v>0</v>
      </c>
      <c r="H56" s="190" t="s">
        <v>7</v>
      </c>
    </row>
    <row r="57" spans="2:8">
      <c r="B57" s="185" t="s">
        <v>129</v>
      </c>
      <c r="C57" s="191" t="s">
        <v>130</v>
      </c>
      <c r="D57" s="362" t="s">
        <v>119</v>
      </c>
      <c r="E57" s="362"/>
      <c r="F57" s="92" t="s">
        <v>41</v>
      </c>
      <c r="G57" s="189">
        <v>0</v>
      </c>
      <c r="H57" s="190" t="s">
        <v>7</v>
      </c>
    </row>
    <row r="58" spans="2:8" ht="42.6" customHeight="1">
      <c r="B58" s="185" t="s">
        <v>129</v>
      </c>
      <c r="C58" s="191" t="s">
        <v>131</v>
      </c>
      <c r="D58" s="351" t="s">
        <v>119</v>
      </c>
      <c r="E58" s="351"/>
      <c r="F58" s="92" t="s">
        <v>41</v>
      </c>
      <c r="G58" s="189">
        <v>0</v>
      </c>
      <c r="H58" s="190" t="s">
        <v>7</v>
      </c>
    </row>
    <row r="59" spans="2:8" ht="42.6" customHeight="1">
      <c r="B59" s="185" t="s">
        <v>132</v>
      </c>
      <c r="C59" s="191" t="s">
        <v>133</v>
      </c>
      <c r="D59" s="351" t="s">
        <v>119</v>
      </c>
      <c r="E59" s="351"/>
      <c r="F59" s="92" t="s">
        <v>41</v>
      </c>
      <c r="G59" s="189">
        <v>0</v>
      </c>
      <c r="H59" s="190" t="s">
        <v>7</v>
      </c>
    </row>
    <row r="60" spans="2:8" ht="42.6" customHeight="1">
      <c r="B60" s="185" t="s">
        <v>132</v>
      </c>
      <c r="C60" s="191" t="s">
        <v>134</v>
      </c>
      <c r="D60" s="351" t="s">
        <v>119</v>
      </c>
      <c r="E60" s="351"/>
      <c r="F60" s="92" t="s">
        <v>41</v>
      </c>
      <c r="G60" s="189">
        <v>0</v>
      </c>
      <c r="H60" s="190" t="s">
        <v>7</v>
      </c>
    </row>
    <row r="61" spans="2:8" ht="42.6" customHeight="1">
      <c r="B61" s="185" t="s">
        <v>132</v>
      </c>
      <c r="C61" s="191" t="s">
        <v>135</v>
      </c>
      <c r="D61" s="351" t="s">
        <v>119</v>
      </c>
      <c r="E61" s="351"/>
      <c r="F61" s="92" t="s">
        <v>41</v>
      </c>
      <c r="G61" s="189">
        <v>0</v>
      </c>
      <c r="H61" s="190" t="s">
        <v>7</v>
      </c>
    </row>
    <row r="62" spans="2:8" ht="42.6" customHeight="1">
      <c r="B62" s="185" t="s">
        <v>132</v>
      </c>
      <c r="C62" s="191" t="s">
        <v>136</v>
      </c>
      <c r="D62" s="351" t="s">
        <v>119</v>
      </c>
      <c r="E62" s="351"/>
      <c r="F62" s="92" t="s">
        <v>41</v>
      </c>
      <c r="G62" s="189">
        <v>0</v>
      </c>
      <c r="H62" s="190" t="s">
        <v>7</v>
      </c>
    </row>
    <row r="63" spans="2:8" ht="42.6" customHeight="1">
      <c r="B63" s="185" t="s">
        <v>132</v>
      </c>
      <c r="C63" s="191" t="s">
        <v>137</v>
      </c>
      <c r="D63" s="351" t="s">
        <v>119</v>
      </c>
      <c r="E63" s="351"/>
      <c r="F63" s="92" t="s">
        <v>41</v>
      </c>
      <c r="G63" s="189">
        <v>0</v>
      </c>
      <c r="H63" s="190" t="s">
        <v>7</v>
      </c>
    </row>
    <row r="64" spans="2:8" ht="42.6" customHeight="1">
      <c r="B64" s="185" t="s">
        <v>132</v>
      </c>
      <c r="C64" s="191" t="s">
        <v>138</v>
      </c>
      <c r="D64" s="351" t="s">
        <v>119</v>
      </c>
      <c r="E64" s="351"/>
      <c r="F64" s="92" t="s">
        <v>41</v>
      </c>
      <c r="G64" s="189">
        <v>0</v>
      </c>
      <c r="H64" s="190" t="s">
        <v>7</v>
      </c>
    </row>
    <row r="65" spans="2:8">
      <c r="B65" s="185" t="s">
        <v>132</v>
      </c>
      <c r="C65" s="186" t="s">
        <v>139</v>
      </c>
      <c r="D65" s="351" t="s">
        <v>119</v>
      </c>
      <c r="E65" s="351"/>
      <c r="F65" s="92" t="s">
        <v>41</v>
      </c>
      <c r="G65" s="189">
        <v>0</v>
      </c>
      <c r="H65" s="190" t="s">
        <v>7</v>
      </c>
    </row>
    <row r="66" spans="2:8">
      <c r="B66" s="185" t="s">
        <v>140</v>
      </c>
      <c r="C66" s="186" t="s">
        <v>141</v>
      </c>
      <c r="D66" s="351" t="s">
        <v>119</v>
      </c>
      <c r="E66" s="351"/>
      <c r="F66" s="92" t="s">
        <v>41</v>
      </c>
      <c r="G66" s="189">
        <v>0</v>
      </c>
      <c r="H66" s="190" t="s">
        <v>7</v>
      </c>
    </row>
    <row r="67" spans="2:8">
      <c r="B67" s="185" t="s">
        <v>140</v>
      </c>
      <c r="C67" s="186" t="s">
        <v>142</v>
      </c>
      <c r="D67" s="351" t="s">
        <v>119</v>
      </c>
      <c r="E67" s="351"/>
      <c r="F67" s="92" t="s">
        <v>41</v>
      </c>
      <c r="G67" s="189">
        <v>0</v>
      </c>
      <c r="H67" s="190" t="s">
        <v>7</v>
      </c>
    </row>
    <row r="68" spans="2:8">
      <c r="B68" s="185" t="s">
        <v>143</v>
      </c>
      <c r="C68" s="186" t="s">
        <v>144</v>
      </c>
      <c r="D68" s="351" t="s">
        <v>119</v>
      </c>
      <c r="E68" s="351"/>
      <c r="F68" s="92" t="s">
        <v>41</v>
      </c>
      <c r="G68" s="189">
        <v>0</v>
      </c>
      <c r="H68" s="190" t="s">
        <v>7</v>
      </c>
    </row>
    <row r="69" spans="2:8" ht="30">
      <c r="B69" s="185" t="s">
        <v>143</v>
      </c>
      <c r="C69" s="186" t="s">
        <v>145</v>
      </c>
      <c r="D69" s="351" t="s">
        <v>119</v>
      </c>
      <c r="E69" s="351"/>
      <c r="F69" s="92" t="s">
        <v>41</v>
      </c>
      <c r="G69" s="189">
        <v>0</v>
      </c>
      <c r="H69" s="190" t="s">
        <v>7</v>
      </c>
    </row>
    <row r="70" spans="2:8" ht="30">
      <c r="B70" s="185" t="s">
        <v>143</v>
      </c>
      <c r="C70" s="186" t="s">
        <v>146</v>
      </c>
      <c r="D70" s="351" t="s">
        <v>119</v>
      </c>
      <c r="E70" s="351"/>
      <c r="F70" s="92" t="s">
        <v>41</v>
      </c>
      <c r="G70" s="189">
        <v>0</v>
      </c>
      <c r="H70" s="190" t="s">
        <v>7</v>
      </c>
    </row>
    <row r="71" spans="2:8">
      <c r="B71" s="185" t="s">
        <v>143</v>
      </c>
      <c r="C71" s="186" t="s">
        <v>147</v>
      </c>
      <c r="D71" s="351" t="s">
        <v>119</v>
      </c>
      <c r="E71" s="351"/>
      <c r="F71" s="92" t="s">
        <v>41</v>
      </c>
      <c r="G71" s="189">
        <v>0</v>
      </c>
      <c r="H71" s="190" t="s">
        <v>7</v>
      </c>
    </row>
    <row r="72" spans="2:8">
      <c r="B72" s="185" t="s">
        <v>148</v>
      </c>
      <c r="C72" s="186" t="s">
        <v>149</v>
      </c>
      <c r="D72" s="351" t="s">
        <v>119</v>
      </c>
      <c r="E72" s="351"/>
      <c r="F72" s="92" t="s">
        <v>41</v>
      </c>
      <c r="G72" s="189">
        <v>0</v>
      </c>
      <c r="H72" s="190" t="s">
        <v>7</v>
      </c>
    </row>
    <row r="73" spans="2:8">
      <c r="B73" s="185" t="s">
        <v>148</v>
      </c>
      <c r="C73" s="186" t="s">
        <v>150</v>
      </c>
      <c r="D73" s="351" t="s">
        <v>119</v>
      </c>
      <c r="E73" s="351"/>
      <c r="F73" s="92" t="s">
        <v>41</v>
      </c>
      <c r="G73" s="189">
        <v>0</v>
      </c>
      <c r="H73" s="190" t="s">
        <v>7</v>
      </c>
    </row>
    <row r="74" spans="2:8">
      <c r="B74" s="185" t="s">
        <v>148</v>
      </c>
      <c r="C74" s="186" t="s">
        <v>151</v>
      </c>
      <c r="D74" s="351" t="s">
        <v>119</v>
      </c>
      <c r="E74" s="351"/>
      <c r="F74" s="92" t="s">
        <v>41</v>
      </c>
      <c r="G74" s="189">
        <v>0</v>
      </c>
      <c r="H74" s="190" t="s">
        <v>7</v>
      </c>
    </row>
    <row r="75" spans="2:8" ht="45">
      <c r="B75" s="185" t="s">
        <v>148</v>
      </c>
      <c r="C75" s="186" t="s">
        <v>152</v>
      </c>
      <c r="D75" s="351" t="s">
        <v>119</v>
      </c>
      <c r="E75" s="351"/>
      <c r="F75" s="92" t="s">
        <v>41</v>
      </c>
      <c r="G75" s="189">
        <v>0</v>
      </c>
      <c r="H75" s="190" t="s">
        <v>7</v>
      </c>
    </row>
    <row r="76" spans="2:8">
      <c r="B76" s="185" t="s">
        <v>148</v>
      </c>
      <c r="C76" s="186" t="s">
        <v>153</v>
      </c>
      <c r="D76" s="351" t="s">
        <v>119</v>
      </c>
      <c r="E76" s="351"/>
      <c r="F76" s="92" t="s">
        <v>41</v>
      </c>
      <c r="G76" s="189">
        <v>0</v>
      </c>
      <c r="H76" s="190" t="s">
        <v>7</v>
      </c>
    </row>
    <row r="77" spans="2:8">
      <c r="B77" s="185" t="s">
        <v>148</v>
      </c>
      <c r="C77" s="186" t="s">
        <v>154</v>
      </c>
      <c r="D77" s="351" t="s">
        <v>119</v>
      </c>
      <c r="E77" s="351"/>
      <c r="F77" s="92" t="s">
        <v>41</v>
      </c>
      <c r="G77" s="189">
        <v>0</v>
      </c>
      <c r="H77" s="190" t="s">
        <v>7</v>
      </c>
    </row>
    <row r="78" spans="2:8">
      <c r="B78" s="185" t="s">
        <v>155</v>
      </c>
      <c r="C78" s="186" t="s">
        <v>156</v>
      </c>
      <c r="D78" s="351" t="s">
        <v>119</v>
      </c>
      <c r="E78" s="351"/>
      <c r="F78" s="92" t="s">
        <v>41</v>
      </c>
      <c r="G78" s="189">
        <v>0</v>
      </c>
      <c r="H78" s="190" t="s">
        <v>7</v>
      </c>
    </row>
    <row r="79" spans="2:8" ht="30">
      <c r="B79" s="185" t="s">
        <v>155</v>
      </c>
      <c r="C79" s="186" t="s">
        <v>157</v>
      </c>
      <c r="D79" s="351" t="s">
        <v>119</v>
      </c>
      <c r="E79" s="351"/>
      <c r="F79" s="92" t="s">
        <v>41</v>
      </c>
      <c r="G79" s="189">
        <v>0</v>
      </c>
      <c r="H79" s="190" t="s">
        <v>7</v>
      </c>
    </row>
    <row r="80" spans="2:8" ht="30.75" thickBot="1">
      <c r="B80" s="185" t="s">
        <v>155</v>
      </c>
      <c r="C80" s="186" t="s">
        <v>158</v>
      </c>
      <c r="D80" s="352" t="s">
        <v>119</v>
      </c>
      <c r="E80" s="352"/>
      <c r="F80" s="92" t="s">
        <v>41</v>
      </c>
      <c r="G80" s="189">
        <v>0</v>
      </c>
      <c r="H80" s="190" t="s">
        <v>7</v>
      </c>
    </row>
    <row r="81" spans="2:8" ht="16.5" thickBot="1">
      <c r="B81" s="36" t="s">
        <v>159</v>
      </c>
      <c r="C81" s="37"/>
      <c r="D81" s="192" t="s">
        <v>41</v>
      </c>
      <c r="E81" s="37"/>
      <c r="F81" s="37"/>
      <c r="G81" s="59">
        <f>SUM(G51:G80)</f>
        <v>0</v>
      </c>
      <c r="H81" s="177" t="s">
        <v>7</v>
      </c>
    </row>
    <row r="82" spans="2:8" customFormat="1" ht="16.5" thickBot="1">
      <c r="B82" s="269" t="s">
        <v>187</v>
      </c>
      <c r="C82" s="270"/>
      <c r="D82" s="277"/>
      <c r="E82" s="278"/>
      <c r="F82" s="279"/>
      <c r="G82" s="280"/>
      <c r="H82" s="272"/>
    </row>
    <row r="83" spans="2:8" customFormat="1" ht="54" customHeight="1" thickBot="1">
      <c r="B83" s="301"/>
      <c r="C83" s="300" t="s">
        <v>228</v>
      </c>
      <c r="D83" s="320" t="s">
        <v>41</v>
      </c>
      <c r="E83" s="321"/>
      <c r="F83" s="322"/>
      <c r="G83" s="275">
        <v>0</v>
      </c>
      <c r="H83" s="276" t="s">
        <v>7</v>
      </c>
    </row>
    <row r="84" spans="2:8" ht="16.5" thickBot="1">
      <c r="B84" s="36" t="s">
        <v>219</v>
      </c>
      <c r="C84" s="37"/>
      <c r="D84" s="39"/>
      <c r="E84" s="37"/>
      <c r="F84" s="193"/>
      <c r="G84" s="59">
        <f>G49+G81</f>
        <v>721139.85450000002</v>
      </c>
      <c r="H84" s="177" t="s">
        <v>7</v>
      </c>
    </row>
    <row r="85" spans="2:8">
      <c r="B85" s="105" t="s">
        <v>31</v>
      </c>
      <c r="C85" s="194"/>
      <c r="D85" s="194"/>
      <c r="E85" s="215">
        <v>0</v>
      </c>
      <c r="F85" s="194"/>
      <c r="G85" s="195">
        <f>-(G84*E85)</f>
        <v>0</v>
      </c>
      <c r="H85" s="91" t="s">
        <v>7</v>
      </c>
    </row>
    <row r="86" spans="2:8" ht="16.5" thickBot="1">
      <c r="B86" s="105" t="s">
        <v>47</v>
      </c>
      <c r="C86" s="127"/>
      <c r="D86" s="107"/>
      <c r="E86" s="215">
        <v>0</v>
      </c>
      <c r="F86" s="127"/>
      <c r="G86" s="195">
        <f>(G84*E86)</f>
        <v>0</v>
      </c>
      <c r="H86" s="91" t="s">
        <v>7</v>
      </c>
    </row>
    <row r="87" spans="2:8" ht="16.5" thickBot="1">
      <c r="B87" s="36" t="s">
        <v>32</v>
      </c>
      <c r="C87" s="37"/>
      <c r="D87" s="39"/>
      <c r="E87" s="193"/>
      <c r="F87" s="193"/>
      <c r="G87" s="59">
        <f>G84+G85+G86</f>
        <v>721139.85450000002</v>
      </c>
      <c r="H87" s="177" t="s">
        <v>7</v>
      </c>
    </row>
    <row r="88" spans="2:8" ht="15.75">
      <c r="B88" s="40" t="s">
        <v>220</v>
      </c>
      <c r="C88" s="196"/>
      <c r="D88" s="107"/>
      <c r="E88" s="197">
        <f>Übersicht!D31</f>
        <v>0</v>
      </c>
      <c r="F88" s="127"/>
      <c r="G88" s="195">
        <f>G87*[1]Übersicht!D31</f>
        <v>0</v>
      </c>
      <c r="H88" s="171" t="s">
        <v>7</v>
      </c>
    </row>
    <row r="89" spans="2:8" ht="16.5" thickBot="1">
      <c r="B89" s="198" t="s">
        <v>160</v>
      </c>
      <c r="C89" s="199"/>
      <c r="D89" s="200"/>
      <c r="E89" s="201"/>
      <c r="F89" s="201"/>
      <c r="G89" s="202">
        <f>G87+G88</f>
        <v>721139.85450000002</v>
      </c>
      <c r="H89" s="203" t="s">
        <v>7</v>
      </c>
    </row>
    <row r="90" spans="2:8" ht="18">
      <c r="B90" s="129"/>
      <c r="C90" s="129"/>
      <c r="D90" s="127"/>
      <c r="G90" s="127"/>
      <c r="H90" s="7"/>
    </row>
    <row r="91" spans="2:8" ht="18">
      <c r="B91" s="129"/>
      <c r="C91" s="129"/>
      <c r="D91" s="127"/>
      <c r="G91" s="127"/>
      <c r="H91" s="7"/>
    </row>
    <row r="137" spans="2:8" ht="15.75">
      <c r="E137" s="127"/>
      <c r="F137" s="127"/>
    </row>
    <row r="138" spans="2:8" ht="15.75">
      <c r="E138" s="127"/>
      <c r="F138" s="127"/>
    </row>
    <row r="140" spans="2:8" ht="18">
      <c r="B140" s="129"/>
      <c r="C140" s="129"/>
      <c r="D140" s="127"/>
      <c r="G140" s="127"/>
      <c r="H140" s="7"/>
    </row>
    <row r="141" spans="2:8" ht="18">
      <c r="B141" s="129"/>
      <c r="C141" s="129"/>
      <c r="D141" s="127"/>
      <c r="G141" s="127"/>
      <c r="H141" s="7"/>
    </row>
    <row r="187" spans="2:8" ht="15.75">
      <c r="E187" s="127"/>
      <c r="F187" s="127"/>
    </row>
    <row r="188" spans="2:8" ht="15.75">
      <c r="E188" s="127"/>
      <c r="F188" s="127"/>
    </row>
    <row r="190" spans="2:8" ht="18">
      <c r="B190" s="129"/>
      <c r="C190" s="129"/>
      <c r="D190" s="129"/>
      <c r="G190" s="127"/>
      <c r="H190" s="7"/>
    </row>
    <row r="191" spans="2:8" ht="18">
      <c r="B191" s="129"/>
      <c r="C191" s="129"/>
      <c r="D191" s="129"/>
      <c r="G191" s="127"/>
      <c r="H191" s="7"/>
    </row>
    <row r="237" spans="2:8" ht="15.75">
      <c r="E237" s="127"/>
      <c r="F237" s="127"/>
    </row>
    <row r="238" spans="2:8" ht="15.75">
      <c r="E238" s="127"/>
      <c r="F238" s="127"/>
    </row>
    <row r="240" spans="2:8" ht="15.75">
      <c r="B240" s="127"/>
      <c r="C240" s="127"/>
      <c r="D240" s="127"/>
      <c r="G240" s="127"/>
      <c r="H240" s="7"/>
    </row>
    <row r="241" spans="2:8" ht="15.75">
      <c r="B241" s="45"/>
      <c r="C241" s="127"/>
      <c r="D241" s="46"/>
      <c r="G241" s="17"/>
      <c r="H241" s="7"/>
    </row>
    <row r="287" spans="5:6" ht="15.75">
      <c r="E287" s="49"/>
      <c r="F287" s="49"/>
    </row>
    <row r="288" spans="5:6" ht="15.75">
      <c r="E288" s="127"/>
      <c r="F288" s="127"/>
    </row>
    <row r="290" spans="2:8" ht="15.75">
      <c r="B290" s="45"/>
      <c r="C290" s="127"/>
      <c r="D290" s="46"/>
      <c r="G290" s="204"/>
      <c r="H290" s="7"/>
    </row>
    <row r="291" spans="2:8" ht="20.25">
      <c r="B291" s="13"/>
      <c r="C291" s="14"/>
      <c r="D291" s="127"/>
      <c r="G291" s="127"/>
      <c r="H291" s="7"/>
    </row>
    <row r="412" ht="36.75" customHeight="1"/>
    <row r="414" ht="33" customHeight="1"/>
    <row r="416" ht="34.5" customHeight="1"/>
  </sheetData>
  <sheetProtection algorithmName="SHA-512" hashValue="6iw6unBulfPt7XPR4Ym/o0Gh5K4H5zbOgJELz2guOGbfH24hyJKntrzYvBRFlX22OLGWVr8+GKXYEeS0CyEV3A==" saltValue="wxtK6SuaBCgvjM5xIv4AHQ==" spinCount="100000" sheet="1" objects="1" scenarios="1"/>
  <mergeCells count="43">
    <mergeCell ref="B33:B34"/>
    <mergeCell ref="C33:C34"/>
    <mergeCell ref="D33:D34"/>
    <mergeCell ref="E33:F33"/>
    <mergeCell ref="G33:H34"/>
    <mergeCell ref="B3:F3"/>
    <mergeCell ref="C7:H9"/>
    <mergeCell ref="B14:C15"/>
    <mergeCell ref="B17:H17"/>
    <mergeCell ref="G25:H25"/>
    <mergeCell ref="D60:E60"/>
    <mergeCell ref="E36:E48"/>
    <mergeCell ref="F36:F48"/>
    <mergeCell ref="D51:E51"/>
    <mergeCell ref="D52:E52"/>
    <mergeCell ref="D53:E53"/>
    <mergeCell ref="D54:E54"/>
    <mergeCell ref="D55:E55"/>
    <mergeCell ref="D56:E56"/>
    <mergeCell ref="D57:E57"/>
    <mergeCell ref="D58:E58"/>
    <mergeCell ref="D59:E59"/>
    <mergeCell ref="D72:E72"/>
    <mergeCell ref="D61:E61"/>
    <mergeCell ref="D62:E62"/>
    <mergeCell ref="D63:E63"/>
    <mergeCell ref="D64:E64"/>
    <mergeCell ref="D65:E65"/>
    <mergeCell ref="D66:E66"/>
    <mergeCell ref="D67:E67"/>
    <mergeCell ref="D68:E68"/>
    <mergeCell ref="D69:E69"/>
    <mergeCell ref="D70:E70"/>
    <mergeCell ref="D71:E71"/>
    <mergeCell ref="D79:E79"/>
    <mergeCell ref="D80:E80"/>
    <mergeCell ref="D83:F83"/>
    <mergeCell ref="D73:E73"/>
    <mergeCell ref="D74:E74"/>
    <mergeCell ref="D75:E75"/>
    <mergeCell ref="D76:E76"/>
    <mergeCell ref="D77:E77"/>
    <mergeCell ref="D78:E78"/>
  </mergeCells>
  <dataValidations count="1">
    <dataValidation type="list" allowBlank="1" showInputMessage="1" showErrorMessage="1" promptTitle="Honorarzone" prompt="Bitte Honorarzone eingeben" sqref="F20" xr:uid="{A9125E7C-5CCB-4EBF-B919-A93082FF59EF}">
      <formula1>$L$20:$L$22</formula1>
    </dataValidation>
  </dataValidations>
  <pageMargins left="0.7" right="0.7" top="0.78740157499999996" bottom="0.78740157499999996"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373A7-24BA-4D7B-85CC-66DD77D86F20}">
  <sheetPr>
    <pageSetUpPr fitToPage="1"/>
  </sheetPr>
  <dimension ref="B1:H417"/>
  <sheetViews>
    <sheetView zoomScale="80" zoomScaleNormal="80" workbookViewId="0">
      <selection activeCell="B10" sqref="B10"/>
    </sheetView>
  </sheetViews>
  <sheetFormatPr baseColWidth="10" defaultColWidth="11.42578125" defaultRowHeight="15"/>
  <cols>
    <col min="1" max="1" width="2.28515625" style="10" customWidth="1"/>
    <col min="2" max="2" width="12.5703125" style="10" customWidth="1"/>
    <col min="3" max="3" width="78.7109375" style="10" customWidth="1"/>
    <col min="4" max="4" width="20.140625" style="10" customWidth="1"/>
    <col min="5" max="5" width="11.42578125" style="10"/>
    <col min="6" max="6" width="14.85546875" style="10" customWidth="1"/>
    <col min="7" max="7" width="18.28515625" style="10" customWidth="1"/>
    <col min="8" max="8" width="17.140625" style="10" customWidth="1"/>
    <col min="9" max="16384" width="11.42578125" style="10"/>
  </cols>
  <sheetData>
    <row r="1" spans="2:8" ht="23.25">
      <c r="B1" s="8"/>
      <c r="C1" s="9"/>
      <c r="D1" s="9"/>
      <c r="E1" s="9"/>
      <c r="F1" s="9"/>
      <c r="G1" s="9"/>
      <c r="H1" s="9"/>
    </row>
    <row r="2" spans="2:8" ht="23.25">
      <c r="B2" s="8"/>
      <c r="C2" s="9"/>
      <c r="D2" s="9"/>
      <c r="E2" s="9"/>
      <c r="F2" s="9"/>
      <c r="G2" s="9"/>
      <c r="H2" s="9"/>
    </row>
    <row r="3" spans="2:8" ht="51" customHeight="1">
      <c r="B3" s="315" t="s">
        <v>104</v>
      </c>
      <c r="C3" s="315"/>
      <c r="D3" s="315"/>
      <c r="E3" s="315"/>
      <c r="F3" s="315"/>
      <c r="G3" s="9"/>
      <c r="H3" s="9"/>
    </row>
    <row r="4" spans="2:8" ht="15.75">
      <c r="B4" s="11" t="s">
        <v>105</v>
      </c>
      <c r="C4" s="127" t="s">
        <v>237</v>
      </c>
      <c r="D4" s="127"/>
      <c r="E4" s="127"/>
      <c r="F4" s="127"/>
      <c r="G4" s="127"/>
      <c r="H4" s="127"/>
    </row>
    <row r="5" spans="2:8" ht="15.75">
      <c r="B5" s="11" t="s">
        <v>106</v>
      </c>
      <c r="C5" s="127" t="str">
        <f>[1]Übersicht!C4</f>
        <v xml:space="preserve"> 71300000-1</v>
      </c>
      <c r="D5" s="127"/>
      <c r="E5" s="127"/>
      <c r="F5" s="127"/>
      <c r="G5" s="127"/>
      <c r="H5" s="127"/>
    </row>
    <row r="6" spans="2:8" ht="15.75">
      <c r="B6" s="11"/>
      <c r="C6" s="127"/>
      <c r="D6" s="127"/>
      <c r="E6" s="127"/>
      <c r="F6" s="127"/>
      <c r="G6" s="127"/>
      <c r="H6" s="127"/>
    </row>
    <row r="7" spans="2:8" ht="18" customHeight="1">
      <c r="B7" s="13"/>
      <c r="C7" s="363"/>
      <c r="D7" s="364"/>
      <c r="E7" s="364"/>
      <c r="F7" s="364"/>
      <c r="G7" s="364"/>
      <c r="H7" s="365"/>
    </row>
    <row r="8" spans="2:8" ht="18" customHeight="1">
      <c r="B8" s="13"/>
      <c r="C8" s="366"/>
      <c r="D8" s="367"/>
      <c r="E8" s="367"/>
      <c r="F8" s="367"/>
      <c r="G8" s="367"/>
      <c r="H8" s="368"/>
    </row>
    <row r="9" spans="2:8" ht="18" customHeight="1">
      <c r="B9" s="13"/>
      <c r="C9" s="369"/>
      <c r="D9" s="370"/>
      <c r="E9" s="370"/>
      <c r="F9" s="370"/>
      <c r="G9" s="370"/>
      <c r="H9" s="371"/>
    </row>
    <row r="10" spans="2:8" ht="18">
      <c r="B10" s="13"/>
      <c r="C10" s="140" t="s">
        <v>0</v>
      </c>
      <c r="D10" s="127"/>
      <c r="E10" s="127"/>
      <c r="F10" s="127"/>
      <c r="G10" s="127"/>
      <c r="H10" s="127"/>
    </row>
    <row r="11" spans="2:8" ht="20.25">
      <c r="B11" s="13"/>
      <c r="C11" s="14"/>
      <c r="D11" s="127"/>
      <c r="E11" s="127"/>
      <c r="F11" s="127"/>
      <c r="G11" s="127"/>
      <c r="H11" s="127"/>
    </row>
    <row r="12" spans="2:8" ht="18">
      <c r="B12" s="129"/>
      <c r="C12" s="129"/>
      <c r="D12" s="127"/>
      <c r="E12" s="127"/>
      <c r="F12" s="127"/>
      <c r="G12" s="127"/>
      <c r="H12" s="127"/>
    </row>
    <row r="13" spans="2:8" ht="15.75">
      <c r="B13" s="7"/>
      <c r="C13" s="7"/>
      <c r="D13" s="7"/>
      <c r="E13" s="127"/>
      <c r="F13" s="127"/>
      <c r="G13" s="17"/>
      <c r="H13" s="127"/>
    </row>
    <row r="14" spans="2:8" ht="15.75">
      <c r="B14" s="372" t="s">
        <v>161</v>
      </c>
      <c r="C14" s="372"/>
      <c r="D14" s="15"/>
      <c r="E14" s="15"/>
      <c r="F14" s="15"/>
      <c r="G14" s="15"/>
      <c r="H14" s="15"/>
    </row>
    <row r="15" spans="2:8" ht="21" customHeight="1">
      <c r="B15" s="372"/>
      <c r="C15" s="372"/>
      <c r="D15" s="15"/>
      <c r="E15" s="15"/>
      <c r="F15" s="15"/>
      <c r="G15" s="15"/>
      <c r="H15" s="15"/>
    </row>
    <row r="16" spans="2:8" ht="18">
      <c r="B16" s="2"/>
      <c r="C16" s="2"/>
      <c r="D16" s="127"/>
      <c r="E16" s="127"/>
      <c r="F16" s="127"/>
      <c r="G16" s="127"/>
      <c r="H16" s="127"/>
    </row>
    <row r="17" spans="2:8" ht="381.75" customHeight="1">
      <c r="B17" s="335" t="s">
        <v>231</v>
      </c>
      <c r="C17" s="373"/>
      <c r="D17" s="373"/>
      <c r="E17" s="373"/>
      <c r="F17" s="373"/>
      <c r="G17" s="373"/>
      <c r="H17" s="373"/>
    </row>
    <row r="18" spans="2:8" ht="15.75">
      <c r="B18" s="127"/>
      <c r="C18" s="127"/>
      <c r="D18" s="127"/>
      <c r="E18" s="127"/>
      <c r="F18" s="127"/>
      <c r="G18" s="127"/>
      <c r="H18" s="127"/>
    </row>
    <row r="19" spans="2:8" ht="15.75">
      <c r="B19" s="7"/>
      <c r="C19" s="7"/>
      <c r="D19" s="127" t="s">
        <v>1</v>
      </c>
      <c r="E19" s="7"/>
      <c r="F19" s="7"/>
      <c r="G19" s="7"/>
      <c r="H19" s="7"/>
    </row>
    <row r="20" spans="2:8" ht="15.75">
      <c r="B20" s="127"/>
      <c r="C20" s="127"/>
      <c r="D20" s="7" t="s">
        <v>2</v>
      </c>
      <c r="E20" s="127"/>
      <c r="F20" s="127"/>
      <c r="G20" s="127"/>
      <c r="H20" s="127"/>
    </row>
    <row r="21" spans="2:8" ht="15.75">
      <c r="B21" s="127"/>
      <c r="C21" s="127"/>
      <c r="D21" s="7"/>
      <c r="E21" s="127"/>
      <c r="F21" s="127"/>
      <c r="G21" s="127"/>
      <c r="H21" s="127"/>
    </row>
    <row r="22" spans="2:8" ht="15.75">
      <c r="B22" s="7"/>
      <c r="C22" s="7"/>
      <c r="E22" s="49" t="s">
        <v>3</v>
      </c>
      <c r="F22" s="142" t="s">
        <v>4</v>
      </c>
      <c r="G22" s="7"/>
      <c r="H22" s="7"/>
    </row>
    <row r="23" spans="2:8" ht="47.25">
      <c r="B23" s="127"/>
      <c r="C23" s="127"/>
      <c r="D23" s="313" t="s">
        <v>225</v>
      </c>
      <c r="E23" s="49"/>
      <c r="F23" s="142" t="s">
        <v>226</v>
      </c>
      <c r="G23" s="127"/>
      <c r="H23" s="127"/>
    </row>
    <row r="24" spans="2:8" ht="15.75">
      <c r="B24" s="7"/>
      <c r="C24" s="7"/>
      <c r="E24" s="49" t="s">
        <v>234</v>
      </c>
      <c r="F24" s="144" t="s">
        <v>108</v>
      </c>
      <c r="G24" s="7"/>
      <c r="H24" s="7"/>
    </row>
    <row r="25" spans="2:8" ht="18">
      <c r="B25" s="13"/>
      <c r="C25" s="127"/>
      <c r="D25" s="127"/>
      <c r="E25" s="127"/>
      <c r="F25" s="127"/>
      <c r="G25" s="334"/>
      <c r="H25" s="334"/>
    </row>
    <row r="26" spans="2:8" ht="18">
      <c r="B26" s="128" t="s">
        <v>5</v>
      </c>
      <c r="C26" s="127"/>
      <c r="D26" s="127"/>
      <c r="E26" s="127"/>
      <c r="F26" s="7"/>
      <c r="G26" s="7"/>
      <c r="H26" s="3" t="s">
        <v>6</v>
      </c>
    </row>
    <row r="27" spans="2:8" ht="15.75">
      <c r="B27" s="127" t="s">
        <v>109</v>
      </c>
      <c r="C27" s="7"/>
      <c r="D27" s="19"/>
      <c r="E27" s="7"/>
      <c r="F27" s="20"/>
      <c r="G27" s="19"/>
      <c r="H27" s="127"/>
    </row>
    <row r="28" spans="2:8" ht="15.75" thickBot="1">
      <c r="B28" s="7"/>
      <c r="C28" s="3" t="s">
        <v>162</v>
      </c>
      <c r="D28" s="55">
        <v>65000</v>
      </c>
      <c r="E28" s="21" t="s">
        <v>7</v>
      </c>
      <c r="F28" s="145" t="s">
        <v>8</v>
      </c>
      <c r="G28" s="55">
        <f>D28</f>
        <v>65000</v>
      </c>
      <c r="H28" s="146" t="s">
        <v>7</v>
      </c>
    </row>
    <row r="29" spans="2:8" ht="16.5" thickBot="1">
      <c r="B29" s="7"/>
      <c r="C29" s="7"/>
      <c r="D29" s="22"/>
      <c r="E29" s="127"/>
      <c r="F29" s="57" t="s">
        <v>9</v>
      </c>
      <c r="G29" s="56">
        <f>SUM(G28:G28)</f>
        <v>65000</v>
      </c>
      <c r="H29" s="205" t="s">
        <v>7</v>
      </c>
    </row>
    <row r="30" spans="2:8" ht="16.5" thickBot="1">
      <c r="B30" s="127"/>
      <c r="C30" s="24"/>
      <c r="D30" s="24"/>
      <c r="E30" s="25"/>
      <c r="F30" s="24"/>
      <c r="G30" s="24"/>
      <c r="H30" s="148"/>
    </row>
    <row r="31" spans="2:8" ht="16.5" thickBot="1">
      <c r="B31" s="7"/>
      <c r="C31" s="7"/>
      <c r="D31" s="7"/>
      <c r="E31" s="3" t="s">
        <v>111</v>
      </c>
      <c r="F31" s="149">
        <v>1</v>
      </c>
      <c r="G31" s="307">
        <v>22636.799999999999</v>
      </c>
      <c r="H31" s="205" t="s">
        <v>7</v>
      </c>
    </row>
    <row r="32" spans="2:8" ht="16.5" thickBot="1">
      <c r="B32" s="127"/>
      <c r="C32" s="127"/>
      <c r="D32" s="127"/>
      <c r="E32" s="127"/>
      <c r="F32" s="127"/>
      <c r="G32" s="57"/>
      <c r="H32" s="23"/>
    </row>
    <row r="33" spans="2:8" ht="15.75">
      <c r="B33" s="339" t="s">
        <v>10</v>
      </c>
      <c r="C33" s="341" t="s">
        <v>11</v>
      </c>
      <c r="D33" s="341" t="s">
        <v>12</v>
      </c>
      <c r="E33" s="374" t="s">
        <v>13</v>
      </c>
      <c r="F33" s="374"/>
      <c r="G33" s="323" t="s">
        <v>14</v>
      </c>
      <c r="H33" s="324"/>
    </row>
    <row r="34" spans="2:8" ht="31.5">
      <c r="B34" s="340"/>
      <c r="C34" s="342"/>
      <c r="D34" s="343"/>
      <c r="E34" s="28" t="s">
        <v>15</v>
      </c>
      <c r="F34" s="28" t="s">
        <v>16</v>
      </c>
      <c r="G34" s="325"/>
      <c r="H34" s="326"/>
    </row>
    <row r="35" spans="2:8" ht="15.75">
      <c r="B35" s="150" t="s">
        <v>39</v>
      </c>
      <c r="C35" s="151"/>
      <c r="D35" s="152"/>
      <c r="E35" s="151"/>
      <c r="F35" s="151"/>
      <c r="G35" s="153"/>
      <c r="H35" s="206"/>
    </row>
    <row r="36" spans="2:8">
      <c r="B36" s="155" t="s">
        <v>17</v>
      </c>
      <c r="C36" s="156" t="s">
        <v>18</v>
      </c>
      <c r="D36" s="157">
        <v>2</v>
      </c>
      <c r="E36" s="353" t="str">
        <f>F22</f>
        <v>III</v>
      </c>
      <c r="F36" s="356" t="str">
        <f>F24</f>
        <v>Basissatz</v>
      </c>
      <c r="G36" s="158">
        <f>$G$31*(D36/100)</f>
        <v>452.73599999999999</v>
      </c>
      <c r="H36" s="159" t="s">
        <v>7</v>
      </c>
    </row>
    <row r="37" spans="2:8">
      <c r="B37" s="88" t="s">
        <v>19</v>
      </c>
      <c r="C37" s="31" t="s">
        <v>20</v>
      </c>
      <c r="D37" s="51">
        <v>9</v>
      </c>
      <c r="E37" s="354"/>
      <c r="F37" s="357"/>
      <c r="G37" s="53">
        <f>$G$31*(D37/100)</f>
        <v>2037.3119999999999</v>
      </c>
      <c r="H37" s="160" t="s">
        <v>7</v>
      </c>
    </row>
    <row r="38" spans="2:8">
      <c r="B38" s="77" t="s">
        <v>42</v>
      </c>
      <c r="C38" s="84"/>
      <c r="D38" s="85"/>
      <c r="E38" s="354"/>
      <c r="F38" s="357"/>
      <c r="G38" s="161"/>
      <c r="H38" s="86"/>
    </row>
    <row r="39" spans="2:8">
      <c r="B39" s="62" t="s">
        <v>21</v>
      </c>
      <c r="C39" s="30" t="s">
        <v>22</v>
      </c>
      <c r="D39" s="50">
        <v>17</v>
      </c>
      <c r="E39" s="354"/>
      <c r="F39" s="357"/>
      <c r="G39" s="53">
        <f>$G$31*(D39/100)</f>
        <v>3848.2560000000003</v>
      </c>
      <c r="H39" s="160" t="s">
        <v>7</v>
      </c>
    </row>
    <row r="40" spans="2:8">
      <c r="B40" s="162" t="s">
        <v>23</v>
      </c>
      <c r="C40" s="163" t="s">
        <v>112</v>
      </c>
      <c r="D40" s="164">
        <v>2</v>
      </c>
      <c r="E40" s="354"/>
      <c r="F40" s="357"/>
      <c r="G40" s="165">
        <f>$G$31*(D40/100)</f>
        <v>452.73599999999999</v>
      </c>
      <c r="H40" s="166" t="s">
        <v>7</v>
      </c>
    </row>
    <row r="41" spans="2:8">
      <c r="B41" s="167" t="s">
        <v>24</v>
      </c>
      <c r="C41" s="168" t="s">
        <v>25</v>
      </c>
      <c r="D41" s="169">
        <v>22</v>
      </c>
      <c r="E41" s="354"/>
      <c r="F41" s="357"/>
      <c r="G41" s="170">
        <f>$G$31*(D41/100)</f>
        <v>4980.0959999999995</v>
      </c>
      <c r="H41" s="171" t="s">
        <v>7</v>
      </c>
    </row>
    <row r="42" spans="2:8">
      <c r="B42" s="77" t="s">
        <v>43</v>
      </c>
      <c r="C42" s="84"/>
      <c r="D42" s="85"/>
      <c r="E42" s="354"/>
      <c r="F42" s="357"/>
      <c r="G42" s="161"/>
      <c r="H42" s="86"/>
    </row>
    <row r="43" spans="2:8">
      <c r="B43" s="63" t="s">
        <v>26</v>
      </c>
      <c r="C43" s="32" t="s">
        <v>113</v>
      </c>
      <c r="D43" s="52">
        <v>7</v>
      </c>
      <c r="E43" s="354"/>
      <c r="F43" s="357"/>
      <c r="G43" s="158">
        <f>$G$31*(D43/100)</f>
        <v>1584.576</v>
      </c>
      <c r="H43" s="159" t="s">
        <v>7</v>
      </c>
    </row>
    <row r="44" spans="2:8">
      <c r="B44" s="62" t="s">
        <v>27</v>
      </c>
      <c r="C44" s="30" t="s">
        <v>28</v>
      </c>
      <c r="D44" s="50">
        <v>2.5</v>
      </c>
      <c r="E44" s="354"/>
      <c r="F44" s="357"/>
      <c r="G44" s="53">
        <f>$G$31*(D44/100)</f>
        <v>565.91999999999996</v>
      </c>
      <c r="H44" s="160" t="s">
        <v>7</v>
      </c>
    </row>
    <row r="45" spans="2:8">
      <c r="B45" s="77" t="s">
        <v>44</v>
      </c>
      <c r="C45" s="84"/>
      <c r="D45" s="85"/>
      <c r="E45" s="354"/>
      <c r="F45" s="357"/>
      <c r="G45" s="161"/>
      <c r="H45" s="86"/>
    </row>
    <row r="46" spans="2:8">
      <c r="B46" s="162" t="s">
        <v>29</v>
      </c>
      <c r="C46" s="163" t="s">
        <v>114</v>
      </c>
      <c r="D46" s="164">
        <v>35</v>
      </c>
      <c r="E46" s="354"/>
      <c r="F46" s="357"/>
      <c r="G46" s="165">
        <f>$G$31*(D46/100)</f>
        <v>7922.8799999999992</v>
      </c>
      <c r="H46" s="166" t="s">
        <v>7</v>
      </c>
    </row>
    <row r="47" spans="2:8">
      <c r="B47" s="172" t="s">
        <v>224</v>
      </c>
      <c r="C47" s="84"/>
      <c r="D47" s="85"/>
      <c r="E47" s="354"/>
      <c r="F47" s="357"/>
      <c r="G47" s="161"/>
      <c r="H47" s="86"/>
    </row>
    <row r="48" spans="2:8" ht="27" customHeight="1" thickBot="1">
      <c r="B48" s="173" t="s">
        <v>30</v>
      </c>
      <c r="C48" s="174" t="s">
        <v>163</v>
      </c>
      <c r="D48" s="157">
        <v>1</v>
      </c>
      <c r="E48" s="355"/>
      <c r="F48" s="358"/>
      <c r="G48" s="165">
        <f>$G$31*(D48/100)</f>
        <v>226.36799999999999</v>
      </c>
      <c r="H48" s="175" t="s">
        <v>7</v>
      </c>
    </row>
    <row r="49" spans="2:8" ht="42.6" customHeight="1" thickBot="1">
      <c r="B49" s="36" t="s">
        <v>116</v>
      </c>
      <c r="C49" s="37"/>
      <c r="D49" s="176">
        <f>SUM(D36:D48)</f>
        <v>97.5</v>
      </c>
      <c r="E49" s="5"/>
      <c r="F49" s="6"/>
      <c r="G49" s="54">
        <f>SUM(G36:G48)</f>
        <v>22070.879999999997</v>
      </c>
      <c r="H49" s="207" t="s">
        <v>7</v>
      </c>
    </row>
    <row r="50" spans="2:8" ht="16.5" thickBot="1">
      <c r="B50" s="36" t="s">
        <v>164</v>
      </c>
      <c r="C50" s="37"/>
      <c r="D50" s="192"/>
      <c r="E50" s="37"/>
      <c r="F50" s="37"/>
      <c r="G50" s="59"/>
      <c r="H50" s="38"/>
    </row>
    <row r="51" spans="2:8" ht="30">
      <c r="B51" s="185" t="s">
        <v>63</v>
      </c>
      <c r="C51" s="186" t="s">
        <v>118</v>
      </c>
      <c r="D51" s="375" t="s">
        <v>119</v>
      </c>
      <c r="E51" s="375"/>
      <c r="F51" s="377" t="s">
        <v>41</v>
      </c>
      <c r="G51" s="187">
        <v>0</v>
      </c>
      <c r="H51" s="188" t="s">
        <v>7</v>
      </c>
    </row>
    <row r="52" spans="2:8" ht="30">
      <c r="B52" s="185" t="s">
        <v>120</v>
      </c>
      <c r="C52" s="186" t="s">
        <v>121</v>
      </c>
      <c r="D52" s="376"/>
      <c r="E52" s="376"/>
      <c r="F52" s="378"/>
      <c r="G52" s="189">
        <v>0</v>
      </c>
      <c r="H52" s="190" t="s">
        <v>7</v>
      </c>
    </row>
    <row r="53" spans="2:8" ht="30">
      <c r="B53" s="185" t="s">
        <v>122</v>
      </c>
      <c r="C53" s="186" t="s">
        <v>123</v>
      </c>
      <c r="D53" s="376"/>
      <c r="E53" s="376"/>
      <c r="F53" s="378"/>
      <c r="G53" s="189">
        <v>0</v>
      </c>
      <c r="H53" s="190" t="s">
        <v>7</v>
      </c>
    </row>
    <row r="54" spans="2:8">
      <c r="B54" s="185" t="s">
        <v>124</v>
      </c>
      <c r="C54" s="186" t="s">
        <v>125</v>
      </c>
      <c r="D54" s="376"/>
      <c r="E54" s="376"/>
      <c r="F54" s="378"/>
      <c r="G54" s="189">
        <v>0</v>
      </c>
      <c r="H54" s="190" t="s">
        <v>7</v>
      </c>
    </row>
    <row r="55" spans="2:8" ht="42.6" customHeight="1">
      <c r="B55" s="185" t="s">
        <v>126</v>
      </c>
      <c r="C55" s="186" t="s">
        <v>127</v>
      </c>
      <c r="D55" s="376"/>
      <c r="E55" s="376"/>
      <c r="F55" s="378"/>
      <c r="G55" s="189">
        <v>0</v>
      </c>
      <c r="H55" s="190" t="s">
        <v>7</v>
      </c>
    </row>
    <row r="56" spans="2:8" ht="42.6" customHeight="1">
      <c r="B56" s="185" t="s">
        <v>126</v>
      </c>
      <c r="C56" s="186" t="s">
        <v>128</v>
      </c>
      <c r="D56" s="376"/>
      <c r="E56" s="376"/>
      <c r="F56" s="378"/>
      <c r="G56" s="189">
        <v>0</v>
      </c>
      <c r="H56" s="190" t="s">
        <v>7</v>
      </c>
    </row>
    <row r="57" spans="2:8">
      <c r="B57" s="185" t="s">
        <v>129</v>
      </c>
      <c r="C57" s="191" t="s">
        <v>130</v>
      </c>
      <c r="D57" s="376"/>
      <c r="E57" s="376"/>
      <c r="F57" s="378"/>
      <c r="G57" s="189">
        <v>0</v>
      </c>
      <c r="H57" s="190" t="s">
        <v>7</v>
      </c>
    </row>
    <row r="58" spans="2:8" ht="42.6" customHeight="1">
      <c r="B58" s="185" t="s">
        <v>129</v>
      </c>
      <c r="C58" s="191" t="s">
        <v>131</v>
      </c>
      <c r="D58" s="376"/>
      <c r="E58" s="376"/>
      <c r="F58" s="378"/>
      <c r="G58" s="189">
        <v>0</v>
      </c>
      <c r="H58" s="190" t="s">
        <v>7</v>
      </c>
    </row>
    <row r="59" spans="2:8" ht="42.6" customHeight="1">
      <c r="B59" s="185" t="s">
        <v>132</v>
      </c>
      <c r="C59" s="191" t="s">
        <v>133</v>
      </c>
      <c r="D59" s="376"/>
      <c r="E59" s="376"/>
      <c r="F59" s="378"/>
      <c r="G59" s="189">
        <v>0</v>
      </c>
      <c r="H59" s="190" t="s">
        <v>7</v>
      </c>
    </row>
    <row r="60" spans="2:8" ht="42.6" customHeight="1">
      <c r="B60" s="185" t="s">
        <v>132</v>
      </c>
      <c r="C60" s="191" t="s">
        <v>134</v>
      </c>
      <c r="D60" s="376"/>
      <c r="E60" s="376"/>
      <c r="F60" s="378"/>
      <c r="G60" s="189">
        <v>0</v>
      </c>
      <c r="H60" s="190" t="s">
        <v>7</v>
      </c>
    </row>
    <row r="61" spans="2:8" ht="42.6" customHeight="1">
      <c r="B61" s="185" t="s">
        <v>132</v>
      </c>
      <c r="C61" s="191" t="s">
        <v>135</v>
      </c>
      <c r="D61" s="376"/>
      <c r="E61" s="376"/>
      <c r="F61" s="378"/>
      <c r="G61" s="189">
        <v>0</v>
      </c>
      <c r="H61" s="190" t="s">
        <v>7</v>
      </c>
    </row>
    <row r="62" spans="2:8" ht="42.6" customHeight="1">
      <c r="B62" s="185" t="s">
        <v>132</v>
      </c>
      <c r="C62" s="191" t="s">
        <v>136</v>
      </c>
      <c r="D62" s="376"/>
      <c r="E62" s="376"/>
      <c r="F62" s="378"/>
      <c r="G62" s="189">
        <v>0</v>
      </c>
      <c r="H62" s="190" t="s">
        <v>7</v>
      </c>
    </row>
    <row r="63" spans="2:8" ht="42.6" customHeight="1">
      <c r="B63" s="185" t="s">
        <v>132</v>
      </c>
      <c r="C63" s="191" t="s">
        <v>137</v>
      </c>
      <c r="D63" s="376"/>
      <c r="E63" s="376"/>
      <c r="F63" s="378"/>
      <c r="G63" s="189">
        <v>0</v>
      </c>
      <c r="H63" s="190" t="s">
        <v>7</v>
      </c>
    </row>
    <row r="64" spans="2:8" ht="42.6" customHeight="1">
      <c r="B64" s="185" t="s">
        <v>132</v>
      </c>
      <c r="C64" s="191" t="s">
        <v>138</v>
      </c>
      <c r="D64" s="376"/>
      <c r="E64" s="376"/>
      <c r="F64" s="378"/>
      <c r="G64" s="189">
        <v>0</v>
      </c>
      <c r="H64" s="190" t="s">
        <v>7</v>
      </c>
    </row>
    <row r="65" spans="2:8">
      <c r="B65" s="185" t="s">
        <v>132</v>
      </c>
      <c r="C65" s="186" t="s">
        <v>139</v>
      </c>
      <c r="D65" s="376"/>
      <c r="E65" s="376"/>
      <c r="F65" s="378"/>
      <c r="G65" s="189">
        <v>0</v>
      </c>
      <c r="H65" s="190" t="s">
        <v>7</v>
      </c>
    </row>
    <row r="66" spans="2:8">
      <c r="B66" s="185" t="s">
        <v>140</v>
      </c>
      <c r="C66" s="186" t="s">
        <v>141</v>
      </c>
      <c r="D66" s="376"/>
      <c r="E66" s="376"/>
      <c r="F66" s="378"/>
      <c r="G66" s="189">
        <v>0</v>
      </c>
      <c r="H66" s="190" t="s">
        <v>7</v>
      </c>
    </row>
    <row r="67" spans="2:8">
      <c r="B67" s="185" t="s">
        <v>140</v>
      </c>
      <c r="C67" s="186" t="s">
        <v>142</v>
      </c>
      <c r="D67" s="376"/>
      <c r="E67" s="376"/>
      <c r="F67" s="378"/>
      <c r="G67" s="189">
        <v>0</v>
      </c>
      <c r="H67" s="190" t="s">
        <v>7</v>
      </c>
    </row>
    <row r="68" spans="2:8">
      <c r="B68" s="185" t="s">
        <v>143</v>
      </c>
      <c r="C68" s="186" t="s">
        <v>144</v>
      </c>
      <c r="D68" s="376"/>
      <c r="E68" s="376"/>
      <c r="F68" s="378"/>
      <c r="G68" s="189">
        <v>0</v>
      </c>
      <c r="H68" s="190" t="s">
        <v>7</v>
      </c>
    </row>
    <row r="69" spans="2:8" ht="30">
      <c r="B69" s="185" t="s">
        <v>143</v>
      </c>
      <c r="C69" s="186" t="s">
        <v>145</v>
      </c>
      <c r="D69" s="376"/>
      <c r="E69" s="376"/>
      <c r="F69" s="378"/>
      <c r="G69" s="189">
        <v>0</v>
      </c>
      <c r="H69" s="190" t="s">
        <v>7</v>
      </c>
    </row>
    <row r="70" spans="2:8" ht="30">
      <c r="B70" s="185" t="s">
        <v>143</v>
      </c>
      <c r="C70" s="186" t="s">
        <v>146</v>
      </c>
      <c r="D70" s="376"/>
      <c r="E70" s="376"/>
      <c r="F70" s="378"/>
      <c r="G70" s="189">
        <v>0</v>
      </c>
      <c r="H70" s="190" t="s">
        <v>7</v>
      </c>
    </row>
    <row r="71" spans="2:8">
      <c r="B71" s="185" t="s">
        <v>143</v>
      </c>
      <c r="C71" s="186" t="s">
        <v>147</v>
      </c>
      <c r="D71" s="376"/>
      <c r="E71" s="376"/>
      <c r="F71" s="378"/>
      <c r="G71" s="189">
        <v>0</v>
      </c>
      <c r="H71" s="190" t="s">
        <v>7</v>
      </c>
    </row>
    <row r="72" spans="2:8">
      <c r="B72" s="185" t="s">
        <v>148</v>
      </c>
      <c r="C72" s="186" t="s">
        <v>149</v>
      </c>
      <c r="D72" s="376"/>
      <c r="E72" s="376"/>
      <c r="F72" s="378"/>
      <c r="G72" s="189">
        <v>0</v>
      </c>
      <c r="H72" s="190" t="s">
        <v>7</v>
      </c>
    </row>
    <row r="73" spans="2:8">
      <c r="B73" s="185" t="s">
        <v>148</v>
      </c>
      <c r="C73" s="186" t="s">
        <v>150</v>
      </c>
      <c r="D73" s="376"/>
      <c r="E73" s="376"/>
      <c r="F73" s="378"/>
      <c r="G73" s="189">
        <v>0</v>
      </c>
      <c r="H73" s="190" t="s">
        <v>7</v>
      </c>
    </row>
    <row r="74" spans="2:8">
      <c r="B74" s="185" t="s">
        <v>148</v>
      </c>
      <c r="C74" s="186" t="s">
        <v>151</v>
      </c>
      <c r="D74" s="376"/>
      <c r="E74" s="376"/>
      <c r="F74" s="378"/>
      <c r="G74" s="189">
        <v>0</v>
      </c>
      <c r="H74" s="190" t="s">
        <v>7</v>
      </c>
    </row>
    <row r="75" spans="2:8" ht="45">
      <c r="B75" s="185" t="s">
        <v>148</v>
      </c>
      <c r="C75" s="186" t="s">
        <v>152</v>
      </c>
      <c r="D75" s="376"/>
      <c r="E75" s="376"/>
      <c r="F75" s="378"/>
      <c r="G75" s="189">
        <v>0</v>
      </c>
      <c r="H75" s="190" t="s">
        <v>7</v>
      </c>
    </row>
    <row r="76" spans="2:8">
      <c r="B76" s="185" t="s">
        <v>148</v>
      </c>
      <c r="C76" s="186" t="s">
        <v>153</v>
      </c>
      <c r="D76" s="376"/>
      <c r="E76" s="376"/>
      <c r="F76" s="378"/>
      <c r="G76" s="189">
        <v>0</v>
      </c>
      <c r="H76" s="190" t="s">
        <v>7</v>
      </c>
    </row>
    <row r="77" spans="2:8">
      <c r="B77" s="185" t="s">
        <v>148</v>
      </c>
      <c r="C77" s="186" t="s">
        <v>154</v>
      </c>
      <c r="D77" s="376"/>
      <c r="E77" s="376"/>
      <c r="F77" s="378"/>
      <c r="G77" s="189">
        <v>0</v>
      </c>
      <c r="H77" s="190" t="s">
        <v>7</v>
      </c>
    </row>
    <row r="78" spans="2:8">
      <c r="B78" s="185" t="s">
        <v>155</v>
      </c>
      <c r="C78" s="186" t="s">
        <v>156</v>
      </c>
      <c r="D78" s="376"/>
      <c r="E78" s="376"/>
      <c r="F78" s="378"/>
      <c r="G78" s="189">
        <v>0</v>
      </c>
      <c r="H78" s="190" t="s">
        <v>7</v>
      </c>
    </row>
    <row r="79" spans="2:8">
      <c r="B79" s="185" t="s">
        <v>155</v>
      </c>
      <c r="C79" s="186" t="s">
        <v>157</v>
      </c>
      <c r="D79" s="376"/>
      <c r="E79" s="376"/>
      <c r="F79" s="378"/>
      <c r="G79" s="189">
        <v>0</v>
      </c>
      <c r="H79" s="190" t="s">
        <v>7</v>
      </c>
    </row>
    <row r="80" spans="2:8" ht="30.75" thickBot="1">
      <c r="B80" s="185" t="s">
        <v>155</v>
      </c>
      <c r="C80" s="186" t="s">
        <v>158</v>
      </c>
      <c r="D80" s="352"/>
      <c r="E80" s="352"/>
      <c r="F80" s="379"/>
      <c r="G80" s="189">
        <v>0</v>
      </c>
      <c r="H80" s="190" t="s">
        <v>7</v>
      </c>
    </row>
    <row r="81" spans="2:8" ht="16.5" thickBot="1">
      <c r="B81" s="36" t="s">
        <v>159</v>
      </c>
      <c r="C81" s="37"/>
      <c r="D81" s="192" t="s">
        <v>41</v>
      </c>
      <c r="E81" s="208"/>
      <c r="F81" s="37"/>
      <c r="G81" s="59">
        <f>SUM(G51:G80)</f>
        <v>0</v>
      </c>
      <c r="H81" s="38" t="s">
        <v>7</v>
      </c>
    </row>
    <row r="82" spans="2:8" customFormat="1" ht="16.5" thickBot="1">
      <c r="B82" s="269" t="s">
        <v>187</v>
      </c>
      <c r="C82" s="270"/>
      <c r="D82" s="277"/>
      <c r="E82" s="278"/>
      <c r="F82" s="279"/>
      <c r="G82" s="280"/>
      <c r="H82" s="272"/>
    </row>
    <row r="83" spans="2:8" customFormat="1" ht="64.5" customHeight="1" thickBot="1">
      <c r="B83" s="301"/>
      <c r="C83" s="300" t="s">
        <v>228</v>
      </c>
      <c r="D83" s="320" t="s">
        <v>41</v>
      </c>
      <c r="E83" s="321"/>
      <c r="F83" s="322"/>
      <c r="G83" s="275">
        <v>0</v>
      </c>
      <c r="H83" s="276" t="s">
        <v>7</v>
      </c>
    </row>
    <row r="84" spans="2:8" ht="16.5" thickBot="1">
      <c r="B84" s="36" t="s">
        <v>219</v>
      </c>
      <c r="C84" s="37"/>
      <c r="D84" s="39"/>
      <c r="E84" s="37"/>
      <c r="F84" s="193"/>
      <c r="G84" s="59">
        <f>G49+G81</f>
        <v>22070.879999999997</v>
      </c>
      <c r="H84" s="38" t="s">
        <v>7</v>
      </c>
    </row>
    <row r="85" spans="2:8" ht="16.5" thickBot="1">
      <c r="B85" s="40" t="s">
        <v>31</v>
      </c>
      <c r="C85" s="41"/>
      <c r="D85" s="42"/>
      <c r="E85" s="58">
        <v>0</v>
      </c>
      <c r="F85" s="41"/>
      <c r="G85" s="60">
        <f>-(G84*E85)</f>
        <v>0</v>
      </c>
      <c r="H85" s="44" t="s">
        <v>7</v>
      </c>
    </row>
    <row r="86" spans="2:8" ht="16.5" thickBot="1">
      <c r="B86" s="105" t="s">
        <v>47</v>
      </c>
      <c r="C86" s="127"/>
      <c r="D86" s="107"/>
      <c r="E86" s="209">
        <v>0</v>
      </c>
      <c r="G86" s="195">
        <f>(G84*E86)</f>
        <v>0</v>
      </c>
      <c r="H86" s="210" t="s">
        <v>7</v>
      </c>
    </row>
    <row r="87" spans="2:8" ht="16.5" thickBot="1">
      <c r="B87" s="36" t="s">
        <v>32</v>
      </c>
      <c r="C87" s="37"/>
      <c r="D87" s="39"/>
      <c r="E87" s="193"/>
      <c r="F87" s="193"/>
      <c r="G87" s="59">
        <f>G84+G85+G86</f>
        <v>22070.879999999997</v>
      </c>
      <c r="H87" s="38" t="s">
        <v>7</v>
      </c>
    </row>
    <row r="88" spans="2:8" ht="15.75">
      <c r="B88" s="40" t="s">
        <v>220</v>
      </c>
      <c r="C88" s="196"/>
      <c r="D88" s="107"/>
      <c r="E88" s="311">
        <f>Übersicht!D31</f>
        <v>0</v>
      </c>
      <c r="F88" s="127"/>
      <c r="G88" s="195">
        <f>G87*[1]Übersicht!D31</f>
        <v>0</v>
      </c>
      <c r="H88" s="210" t="s">
        <v>7</v>
      </c>
    </row>
    <row r="89" spans="2:8" ht="16.5" thickBot="1">
      <c r="B89" s="198" t="s">
        <v>160</v>
      </c>
      <c r="C89" s="199"/>
      <c r="D89" s="200"/>
      <c r="E89" s="201"/>
      <c r="F89" s="201"/>
      <c r="G89" s="202">
        <f>G87+G88</f>
        <v>22070.879999999997</v>
      </c>
      <c r="H89" s="211" t="s">
        <v>7</v>
      </c>
    </row>
    <row r="90" spans="2:8" ht="18">
      <c r="B90" s="129"/>
      <c r="C90" s="129"/>
      <c r="D90" s="127"/>
      <c r="G90" s="127"/>
      <c r="H90" s="127"/>
    </row>
    <row r="91" spans="2:8" ht="18">
      <c r="B91" s="129"/>
      <c r="C91" s="129"/>
      <c r="D91" s="127"/>
      <c r="G91" s="127"/>
      <c r="H91" s="127"/>
    </row>
    <row r="137" spans="2:8" ht="15.75">
      <c r="E137" s="127"/>
      <c r="F137" s="127"/>
    </row>
    <row r="138" spans="2:8" ht="15.75">
      <c r="E138" s="127"/>
      <c r="F138" s="127"/>
    </row>
    <row r="140" spans="2:8" ht="18">
      <c r="B140" s="129"/>
      <c r="C140" s="129"/>
      <c r="D140" s="127"/>
      <c r="G140" s="127"/>
      <c r="H140" s="127"/>
    </row>
    <row r="141" spans="2:8" ht="18">
      <c r="B141" s="129"/>
      <c r="C141" s="129"/>
      <c r="D141" s="127"/>
      <c r="G141" s="127"/>
      <c r="H141" s="127"/>
    </row>
    <row r="187" spans="2:8" ht="15.75">
      <c r="E187" s="127"/>
      <c r="F187" s="127"/>
    </row>
    <row r="188" spans="2:8" ht="15.75">
      <c r="E188" s="127"/>
      <c r="F188" s="127"/>
    </row>
    <row r="190" spans="2:8" ht="18">
      <c r="B190" s="129"/>
      <c r="C190" s="129"/>
      <c r="D190" s="129"/>
      <c r="G190" s="127"/>
      <c r="H190" s="127"/>
    </row>
    <row r="191" spans="2:8" ht="18">
      <c r="B191" s="129"/>
      <c r="C191" s="129"/>
      <c r="D191" s="129"/>
      <c r="G191" s="127"/>
      <c r="H191" s="127"/>
    </row>
    <row r="237" spans="2:8" ht="15.75">
      <c r="E237" s="127"/>
      <c r="F237" s="127"/>
    </row>
    <row r="238" spans="2:8" ht="15.75">
      <c r="E238" s="127"/>
      <c r="F238" s="127"/>
    </row>
    <row r="240" spans="2:8" ht="15.75">
      <c r="B240" s="127"/>
      <c r="C240" s="127"/>
      <c r="D240" s="127"/>
      <c r="G240" s="127"/>
      <c r="H240" s="127"/>
    </row>
    <row r="241" spans="2:8" ht="15.75">
      <c r="B241" s="45"/>
      <c r="C241" s="127"/>
      <c r="D241" s="46"/>
      <c r="G241" s="17"/>
      <c r="H241" s="127"/>
    </row>
    <row r="287" spans="5:6" ht="15.75">
      <c r="E287" s="49"/>
      <c r="F287" s="49"/>
    </row>
    <row r="288" spans="5:6" ht="15.75">
      <c r="E288" s="127"/>
      <c r="F288" s="127"/>
    </row>
    <row r="290" spans="2:8" ht="15.75">
      <c r="B290" s="45"/>
      <c r="C290" s="127"/>
      <c r="D290" s="46"/>
      <c r="G290" s="204"/>
      <c r="H290" s="127"/>
    </row>
    <row r="291" spans="2:8" ht="20.25">
      <c r="B291" s="13"/>
      <c r="C291" s="14"/>
      <c r="D291" s="127"/>
      <c r="G291" s="127"/>
      <c r="H291" s="127"/>
    </row>
    <row r="413" ht="36.75" customHeight="1"/>
    <row r="415" ht="33" customHeight="1"/>
    <row r="417" ht="34.5" customHeight="1"/>
  </sheetData>
  <sheetProtection algorithmName="SHA-512" hashValue="jY7aKNAx+lqhXzqX9fgjtNvVvSj9AmP2cNu/tvT5a+8c/BxgCz2karRP/wIezpQWygZM/Fzibn8vxVHWi3zgig==" saltValue="qpmUvw1uiCyHcwaEhDs8og==" spinCount="100000" sheet="1" objects="1" scenarios="1"/>
  <mergeCells count="15">
    <mergeCell ref="B33:B34"/>
    <mergeCell ref="C33:C34"/>
    <mergeCell ref="D33:D34"/>
    <mergeCell ref="E33:F33"/>
    <mergeCell ref="G33:H34"/>
    <mergeCell ref="B3:F3"/>
    <mergeCell ref="C7:H9"/>
    <mergeCell ref="B14:C15"/>
    <mergeCell ref="B17:H17"/>
    <mergeCell ref="G25:H25"/>
    <mergeCell ref="D51:E80"/>
    <mergeCell ref="F51:F80"/>
    <mergeCell ref="D83:F83"/>
    <mergeCell ref="E36:E48"/>
    <mergeCell ref="F36:F48"/>
  </mergeCells>
  <dataValidations count="1">
    <dataValidation type="list" allowBlank="1" showInputMessage="1" showErrorMessage="1" promptTitle="Honorarzone" prompt="Bitte Honorarzone eingeben" sqref="F20" xr:uid="{CE9587F1-9C1C-46BF-A828-A3F27552B5BD}">
      <formula1>$L$20:$L$22</formula1>
    </dataValidation>
  </dataValidations>
  <pageMargins left="0.7" right="0.7" top="0.78740157499999996" bottom="0.78740157499999996"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C184C-5F6B-4D5D-8F88-99FD81FA07C8}">
  <sheetPr>
    <pageSetUpPr fitToPage="1"/>
  </sheetPr>
  <dimension ref="A1:I97"/>
  <sheetViews>
    <sheetView topLeftCell="A82" zoomScale="90" zoomScaleNormal="90" workbookViewId="0">
      <selection activeCell="J9" sqref="J9"/>
    </sheetView>
  </sheetViews>
  <sheetFormatPr baseColWidth="10" defaultRowHeight="15"/>
  <cols>
    <col min="1" max="1" width="2.28515625" customWidth="1"/>
    <col min="2" max="2" width="12.5703125" customWidth="1"/>
    <col min="3" max="3" width="71.5703125" customWidth="1"/>
    <col min="4" max="4" width="20.140625" customWidth="1"/>
    <col min="5" max="5" width="17.85546875" customWidth="1"/>
    <col min="6" max="6" width="25.28515625" customWidth="1"/>
    <col min="7" max="7" width="17.140625" customWidth="1"/>
  </cols>
  <sheetData>
    <row r="1" spans="2:8" ht="23.25">
      <c r="B1" s="216"/>
      <c r="C1" s="217"/>
      <c r="D1" s="217"/>
      <c r="E1" s="217"/>
      <c r="F1" s="217"/>
      <c r="G1" s="217"/>
      <c r="H1" s="217"/>
    </row>
    <row r="2" spans="2:8" ht="23.25">
      <c r="B2" s="216"/>
      <c r="C2" s="217"/>
      <c r="D2" s="217"/>
      <c r="E2" s="217"/>
      <c r="F2" s="217"/>
      <c r="G2" s="217"/>
      <c r="H2" s="217"/>
    </row>
    <row r="3" spans="2:8" ht="23.25">
      <c r="B3" s="315" t="s">
        <v>168</v>
      </c>
      <c r="C3" s="315"/>
      <c r="D3" s="315"/>
      <c r="E3" s="315"/>
      <c r="F3" s="217"/>
      <c r="G3" s="217"/>
      <c r="H3" s="217"/>
    </row>
    <row r="4" spans="2:8" ht="15.75">
      <c r="B4" s="218" t="s">
        <v>236</v>
      </c>
      <c r="C4" s="137"/>
      <c r="D4" s="137"/>
      <c r="E4" s="137"/>
      <c r="F4" s="137"/>
      <c r="G4" s="137"/>
      <c r="H4" s="137"/>
    </row>
    <row r="5" spans="2:8" ht="15.75">
      <c r="B5" s="218" t="s">
        <v>169</v>
      </c>
      <c r="C5" s="137"/>
      <c r="D5" s="137"/>
      <c r="E5" s="137"/>
      <c r="F5" s="137"/>
      <c r="G5" s="137"/>
      <c r="H5" s="137"/>
    </row>
    <row r="6" spans="2:8" ht="15.75">
      <c r="B6" s="218"/>
      <c r="C6" s="137"/>
      <c r="D6" s="137"/>
      <c r="E6" s="137"/>
      <c r="F6" s="137"/>
      <c r="G6" s="137"/>
      <c r="H6" s="137"/>
    </row>
    <row r="7" spans="2:8" ht="18" customHeight="1">
      <c r="B7" s="219"/>
      <c r="C7" s="401"/>
      <c r="D7" s="402"/>
      <c r="E7" s="402"/>
      <c r="F7" s="402"/>
      <c r="G7" s="402"/>
      <c r="H7" s="403"/>
    </row>
    <row r="8" spans="2:8" ht="18" customHeight="1">
      <c r="B8" s="219"/>
      <c r="C8" s="404"/>
      <c r="D8" s="405"/>
      <c r="E8" s="405"/>
      <c r="F8" s="405"/>
      <c r="G8" s="405"/>
      <c r="H8" s="406"/>
    </row>
    <row r="9" spans="2:8" ht="18" customHeight="1">
      <c r="B9" s="219"/>
      <c r="C9" s="407"/>
      <c r="D9" s="408"/>
      <c r="E9" s="408"/>
      <c r="F9" s="408"/>
      <c r="G9" s="408"/>
      <c r="H9" s="409"/>
    </row>
    <row r="10" spans="2:8" ht="18">
      <c r="B10" s="219"/>
      <c r="C10" s="220" t="s">
        <v>0</v>
      </c>
      <c r="D10" s="137"/>
      <c r="E10" s="137"/>
      <c r="F10" s="137"/>
      <c r="G10" s="137"/>
      <c r="H10" s="137"/>
    </row>
    <row r="11" spans="2:8" ht="18">
      <c r="B11" s="219"/>
      <c r="C11" s="220"/>
      <c r="D11" s="137"/>
      <c r="E11" s="137"/>
      <c r="F11" s="137"/>
      <c r="G11" s="137"/>
      <c r="H11" s="137"/>
    </row>
    <row r="12" spans="2:8" s="10" customFormat="1" ht="18">
      <c r="B12" s="129"/>
      <c r="C12" s="129"/>
      <c r="D12" s="127"/>
      <c r="E12" s="127"/>
      <c r="F12" s="127"/>
      <c r="G12" s="127"/>
      <c r="H12" s="127"/>
    </row>
    <row r="13" spans="2:8" s="10" customFormat="1" ht="15.75">
      <c r="B13" s="7"/>
      <c r="C13" s="7"/>
      <c r="D13" s="7"/>
      <c r="E13" s="127"/>
      <c r="F13" s="127"/>
      <c r="G13" s="17"/>
      <c r="H13" s="127"/>
    </row>
    <row r="14" spans="2:8" s="10" customFormat="1" ht="15.75" customHeight="1">
      <c r="B14" s="413" t="s">
        <v>232</v>
      </c>
      <c r="C14" s="414"/>
      <c r="D14" s="414"/>
      <c r="E14" s="414"/>
      <c r="F14" s="414"/>
      <c r="G14" s="414"/>
      <c r="H14" s="414"/>
    </row>
    <row r="15" spans="2:8" s="10" customFormat="1" ht="272.25" customHeight="1">
      <c r="B15" s="414"/>
      <c r="C15" s="414"/>
      <c r="D15" s="414"/>
      <c r="E15" s="414"/>
      <c r="F15" s="414"/>
      <c r="G15" s="414"/>
      <c r="H15" s="414"/>
    </row>
    <row r="16" spans="2:8" s="10" customFormat="1" ht="18">
      <c r="B16" s="129"/>
      <c r="C16" s="129"/>
      <c r="D16" s="127"/>
      <c r="E16" s="127"/>
      <c r="F16" s="127"/>
      <c r="G16" s="127"/>
      <c r="H16" s="127"/>
    </row>
    <row r="17" spans="2:8" ht="18">
      <c r="B17" s="221" t="s">
        <v>170</v>
      </c>
      <c r="C17" s="137"/>
      <c r="D17" s="132"/>
      <c r="E17" s="137"/>
      <c r="F17" s="137"/>
      <c r="G17" s="137"/>
      <c r="H17" s="137"/>
    </row>
    <row r="18" spans="2:8" ht="15.75">
      <c r="B18" s="137"/>
      <c r="C18" s="137"/>
      <c r="D18" s="137"/>
      <c r="E18" s="137"/>
      <c r="F18" s="137"/>
      <c r="G18" s="137"/>
      <c r="H18" s="137"/>
    </row>
    <row r="19" spans="2:8" ht="15.75">
      <c r="B19" s="3"/>
      <c r="C19" s="132"/>
      <c r="D19" s="137" t="s">
        <v>1</v>
      </c>
      <c r="E19" s="132"/>
      <c r="F19" s="132"/>
      <c r="G19" s="132"/>
      <c r="H19" s="132"/>
    </row>
    <row r="20" spans="2:8" ht="15.75">
      <c r="B20" s="137"/>
      <c r="C20" s="137"/>
      <c r="D20" s="132" t="s">
        <v>2</v>
      </c>
      <c r="E20" s="137"/>
      <c r="F20" s="137"/>
      <c r="G20" s="137"/>
      <c r="H20" s="137"/>
    </row>
    <row r="21" spans="2:8" ht="15.75">
      <c r="B21" s="137"/>
      <c r="C21" s="137"/>
      <c r="D21" s="132"/>
      <c r="E21" s="137"/>
      <c r="F21" s="137"/>
      <c r="G21" s="137"/>
      <c r="H21" s="137"/>
    </row>
    <row r="22" spans="2:8" ht="15.75">
      <c r="B22" s="3"/>
      <c r="C22" s="132"/>
      <c r="D22" s="410" t="s">
        <v>3</v>
      </c>
      <c r="E22" s="410"/>
      <c r="F22" s="136" t="s">
        <v>4</v>
      </c>
      <c r="G22" s="132"/>
      <c r="H22" s="132"/>
    </row>
    <row r="23" spans="2:8" ht="47.25">
      <c r="B23" s="137"/>
      <c r="C23" s="137"/>
      <c r="D23" s="313" t="s">
        <v>225</v>
      </c>
      <c r="E23" s="49"/>
      <c r="F23" s="143" t="s">
        <v>226</v>
      </c>
      <c r="G23" s="137"/>
      <c r="H23" s="137"/>
    </row>
    <row r="24" spans="2:8" ht="15.75">
      <c r="B24" s="3"/>
      <c r="C24" s="132"/>
      <c r="D24" s="411" t="s">
        <v>234</v>
      </c>
      <c r="E24" s="411"/>
      <c r="F24" s="222" t="s">
        <v>171</v>
      </c>
      <c r="G24" s="132" t="s">
        <v>233</v>
      </c>
      <c r="H24" s="132"/>
    </row>
    <row r="25" spans="2:8" ht="18">
      <c r="B25" s="219"/>
      <c r="C25" s="137"/>
      <c r="D25" s="137"/>
      <c r="E25" s="137"/>
      <c r="F25" s="137"/>
      <c r="G25" s="412"/>
      <c r="H25" s="412"/>
    </row>
    <row r="26" spans="2:8" ht="18">
      <c r="B26" s="221" t="s">
        <v>5</v>
      </c>
      <c r="C26" s="137"/>
      <c r="D26" s="137"/>
      <c r="E26" s="137"/>
      <c r="F26" s="132"/>
      <c r="G26" s="132"/>
      <c r="H26" s="223" t="s">
        <v>6</v>
      </c>
    </row>
    <row r="27" spans="2:8" ht="15.75">
      <c r="B27" s="137" t="s">
        <v>172</v>
      </c>
      <c r="C27" s="223"/>
      <c r="D27" s="224"/>
      <c r="E27" s="136"/>
      <c r="F27" s="225"/>
      <c r="G27" s="224"/>
      <c r="H27" s="137"/>
    </row>
    <row r="28" spans="2:8">
      <c r="B28" s="132"/>
      <c r="C28" s="223" t="s">
        <v>52</v>
      </c>
      <c r="D28" s="305">
        <v>4260000</v>
      </c>
      <c r="E28" s="226" t="s">
        <v>7</v>
      </c>
      <c r="F28" s="227">
        <v>0.55000000000000004</v>
      </c>
      <c r="G28" s="228">
        <f>D28*F28</f>
        <v>2343000</v>
      </c>
      <c r="H28" s="226" t="s">
        <v>7</v>
      </c>
    </row>
    <row r="29" spans="2:8" ht="15.75" thickBot="1">
      <c r="B29" s="132"/>
      <c r="C29" s="229" t="s">
        <v>173</v>
      </c>
      <c r="D29" s="305">
        <v>5845000</v>
      </c>
      <c r="E29" s="226" t="s">
        <v>7</v>
      </c>
      <c r="F29" s="227">
        <v>0.1</v>
      </c>
      <c r="G29" s="228">
        <f t="shared" ref="G29" si="0">D29*F29</f>
        <v>584500</v>
      </c>
      <c r="H29" s="230" t="s">
        <v>7</v>
      </c>
    </row>
    <row r="30" spans="2:8" ht="16.5" thickBot="1">
      <c r="B30" s="132"/>
      <c r="C30" s="223"/>
      <c r="D30" s="231"/>
      <c r="E30" s="232"/>
      <c r="F30" s="233" t="s">
        <v>9</v>
      </c>
      <c r="G30" s="234">
        <f>SUM(G28:G29)</f>
        <v>2927500</v>
      </c>
      <c r="H30" s="235" t="s">
        <v>7</v>
      </c>
    </row>
    <row r="31" spans="2:8" ht="15.75">
      <c r="B31" s="137"/>
      <c r="C31" s="236"/>
      <c r="D31" s="236"/>
      <c r="E31" s="237"/>
      <c r="F31" s="236"/>
      <c r="G31" s="236"/>
      <c r="H31" s="236"/>
    </row>
    <row r="32" spans="2:8" ht="16.5" thickBot="1">
      <c r="B32" s="238"/>
      <c r="C32" s="132"/>
      <c r="D32" s="132"/>
      <c r="E32" s="223" t="s">
        <v>174</v>
      </c>
      <c r="F32" s="239">
        <v>1</v>
      </c>
      <c r="G32" s="306">
        <v>178697.49</v>
      </c>
      <c r="H32" s="240" t="s">
        <v>7</v>
      </c>
    </row>
    <row r="33" spans="2:8" ht="16.5" thickBot="1">
      <c r="B33" s="238"/>
      <c r="C33" s="132"/>
      <c r="D33" s="132"/>
      <c r="E33" s="241" t="s">
        <v>175</v>
      </c>
      <c r="F33" s="242"/>
      <c r="G33" s="243">
        <f>SUM(G32:G32)</f>
        <v>178697.49</v>
      </c>
      <c r="H33" s="235" t="s">
        <v>7</v>
      </c>
    </row>
    <row r="34" spans="2:8" ht="16.5" thickBot="1">
      <c r="B34" s="137"/>
      <c r="C34" s="241"/>
      <c r="D34" s="241"/>
      <c r="E34" s="241"/>
      <c r="F34" s="244"/>
      <c r="G34" s="245">
        <f>G33</f>
        <v>178697.49</v>
      </c>
      <c r="H34" s="246"/>
    </row>
    <row r="35" spans="2:8" ht="15.75" customHeight="1">
      <c r="B35" s="389" t="s">
        <v>10</v>
      </c>
      <c r="C35" s="391" t="s">
        <v>11</v>
      </c>
      <c r="D35" s="391" t="s">
        <v>12</v>
      </c>
      <c r="E35" s="394" t="s">
        <v>13</v>
      </c>
      <c r="F35" s="394"/>
      <c r="G35" s="395" t="s">
        <v>14</v>
      </c>
      <c r="H35" s="396"/>
    </row>
    <row r="36" spans="2:8" ht="31.5">
      <c r="B36" s="390"/>
      <c r="C36" s="392"/>
      <c r="D36" s="393"/>
      <c r="E36" s="247" t="s">
        <v>15</v>
      </c>
      <c r="F36" s="247" t="s">
        <v>16</v>
      </c>
      <c r="G36" s="397"/>
      <c r="H36" s="398"/>
    </row>
    <row r="37" spans="2:8" ht="15.75" customHeight="1">
      <c r="B37" s="248" t="s">
        <v>176</v>
      </c>
      <c r="C37" s="249"/>
      <c r="D37" s="250"/>
      <c r="E37" s="249"/>
      <c r="F37" s="249"/>
      <c r="G37" s="251"/>
      <c r="H37" s="252"/>
    </row>
    <row r="38" spans="2:8">
      <c r="B38" s="185" t="s">
        <v>17</v>
      </c>
      <c r="C38" s="253" t="s">
        <v>18</v>
      </c>
      <c r="D38" s="254">
        <v>3</v>
      </c>
      <c r="E38" s="328" t="str">
        <f>F22</f>
        <v>III</v>
      </c>
      <c r="F38" s="331" t="str">
        <f>F24</f>
        <v>Mindest</v>
      </c>
      <c r="G38" s="255">
        <f>G33*(D38/100)</f>
        <v>5360.9246999999996</v>
      </c>
      <c r="H38" s="188" t="s">
        <v>7</v>
      </c>
    </row>
    <row r="39" spans="2:8">
      <c r="B39" s="256" t="s">
        <v>19</v>
      </c>
      <c r="C39" s="257" t="s">
        <v>20</v>
      </c>
      <c r="D39" s="258">
        <v>10</v>
      </c>
      <c r="E39" s="328"/>
      <c r="F39" s="331"/>
      <c r="G39" s="259">
        <f t="shared" ref="G39:G45" si="1">$G$33*(D39/100)</f>
        <v>17869.749</v>
      </c>
      <c r="H39" s="91" t="s">
        <v>7</v>
      </c>
    </row>
    <row r="40" spans="2:8">
      <c r="B40" s="256" t="s">
        <v>21</v>
      </c>
      <c r="C40" s="257" t="s">
        <v>22</v>
      </c>
      <c r="D40" s="258">
        <v>15</v>
      </c>
      <c r="E40" s="328"/>
      <c r="F40" s="331"/>
      <c r="G40" s="259">
        <f t="shared" si="1"/>
        <v>26804.623499999998</v>
      </c>
      <c r="H40" s="91" t="s">
        <v>7</v>
      </c>
    </row>
    <row r="41" spans="2:8" ht="36.75" customHeight="1">
      <c r="B41" s="260" t="s">
        <v>23</v>
      </c>
      <c r="C41" s="261" t="s">
        <v>177</v>
      </c>
      <c r="D41" s="262">
        <v>29</v>
      </c>
      <c r="E41" s="328"/>
      <c r="F41" s="331"/>
      <c r="G41" s="263">
        <f t="shared" si="1"/>
        <v>51822.272099999995</v>
      </c>
      <c r="H41" s="264" t="s">
        <v>7</v>
      </c>
    </row>
    <row r="42" spans="2:8" ht="15.75" customHeight="1">
      <c r="B42" s="248" t="s">
        <v>42</v>
      </c>
      <c r="C42" s="249"/>
      <c r="D42" s="265"/>
      <c r="E42" s="399"/>
      <c r="F42" s="400"/>
      <c r="G42" s="266"/>
      <c r="H42" s="267"/>
    </row>
    <row r="43" spans="2:8">
      <c r="B43" s="185" t="s">
        <v>24</v>
      </c>
      <c r="C43" s="253" t="s">
        <v>25</v>
      </c>
      <c r="D43" s="254">
        <v>40</v>
      </c>
      <c r="E43" s="328"/>
      <c r="F43" s="331"/>
      <c r="G43" s="255">
        <f t="shared" si="1"/>
        <v>71478.995999999999</v>
      </c>
      <c r="H43" s="188" t="s">
        <v>7</v>
      </c>
    </row>
    <row r="44" spans="2:8" ht="15.75" customHeight="1">
      <c r="B44" s="248" t="s">
        <v>43</v>
      </c>
      <c r="C44" s="249"/>
      <c r="D44" s="265"/>
      <c r="E44" s="328"/>
      <c r="F44" s="331"/>
      <c r="G44" s="266"/>
      <c r="H44" s="267"/>
    </row>
    <row r="45" spans="2:8" ht="75" customHeight="1" thickBot="1">
      <c r="B45" s="256" t="s">
        <v>26</v>
      </c>
      <c r="C45" s="268" t="s">
        <v>178</v>
      </c>
      <c r="D45" s="258">
        <v>1.5</v>
      </c>
      <c r="E45" s="328"/>
      <c r="F45" s="331"/>
      <c r="G45" s="259">
        <f t="shared" si="1"/>
        <v>2680.4623499999998</v>
      </c>
      <c r="H45" s="91" t="s">
        <v>7</v>
      </c>
    </row>
    <row r="46" spans="2:8" ht="16.5" thickBot="1">
      <c r="B46" s="269" t="s">
        <v>116</v>
      </c>
      <c r="C46" s="270"/>
      <c r="D46" s="4">
        <f>SUM(D38:D45)</f>
        <v>98.5</v>
      </c>
      <c r="E46" s="5"/>
      <c r="F46" s="6"/>
      <c r="G46" s="271">
        <f>SUM(G38:G45)</f>
        <v>176017.02765</v>
      </c>
      <c r="H46" s="272" t="s">
        <v>7</v>
      </c>
    </row>
    <row r="47" spans="2:8" ht="15.75" customHeight="1">
      <c r="B47" s="248" t="s">
        <v>179</v>
      </c>
      <c r="C47" s="249" t="s">
        <v>180</v>
      </c>
      <c r="D47" s="250"/>
      <c r="E47" s="249"/>
      <c r="F47" s="249"/>
      <c r="G47" s="251"/>
      <c r="H47" s="252"/>
    </row>
    <row r="48" spans="2:8" ht="57">
      <c r="B48" s="273" t="s">
        <v>63</v>
      </c>
      <c r="C48" s="298" t="s">
        <v>189</v>
      </c>
      <c r="D48" s="380" t="s">
        <v>119</v>
      </c>
      <c r="E48" s="383" t="s">
        <v>41</v>
      </c>
      <c r="F48" s="384"/>
      <c r="G48" s="275">
        <v>0</v>
      </c>
      <c r="H48" s="276" t="s">
        <v>7</v>
      </c>
    </row>
    <row r="49" spans="2:8" ht="57">
      <c r="B49" s="273" t="s">
        <v>63</v>
      </c>
      <c r="C49" s="298" t="s">
        <v>190</v>
      </c>
      <c r="D49" s="381"/>
      <c r="E49" s="385"/>
      <c r="F49" s="386"/>
      <c r="G49" s="275">
        <v>0</v>
      </c>
      <c r="H49" s="276" t="s">
        <v>7</v>
      </c>
    </row>
    <row r="50" spans="2:8" ht="28.5">
      <c r="B50" s="273" t="s">
        <v>63</v>
      </c>
      <c r="C50" s="298" t="s">
        <v>62</v>
      </c>
      <c r="D50" s="381"/>
      <c r="E50" s="385"/>
      <c r="F50" s="386"/>
      <c r="G50" s="275">
        <v>0</v>
      </c>
      <c r="H50" s="276" t="s">
        <v>7</v>
      </c>
    </row>
    <row r="51" spans="2:8" ht="28.5">
      <c r="B51" s="273" t="s">
        <v>69</v>
      </c>
      <c r="C51" s="298" t="s">
        <v>191</v>
      </c>
      <c r="D51" s="381"/>
      <c r="E51" s="385"/>
      <c r="F51" s="386"/>
      <c r="G51" s="275">
        <v>0</v>
      </c>
      <c r="H51" s="276" t="s">
        <v>7</v>
      </c>
    </row>
    <row r="52" spans="2:8" ht="28.5">
      <c r="B52" s="273" t="s">
        <v>69</v>
      </c>
      <c r="C52" s="298" t="s">
        <v>192</v>
      </c>
      <c r="D52" s="381"/>
      <c r="E52" s="385"/>
      <c r="F52" s="386"/>
      <c r="G52" s="275">
        <v>0</v>
      </c>
      <c r="H52" s="276" t="s">
        <v>7</v>
      </c>
    </row>
    <row r="53" spans="2:8">
      <c r="B53" s="273" t="s">
        <v>69</v>
      </c>
      <c r="C53" s="298" t="s">
        <v>193</v>
      </c>
      <c r="D53" s="381"/>
      <c r="E53" s="385"/>
      <c r="F53" s="386"/>
      <c r="G53" s="275">
        <v>0</v>
      </c>
      <c r="H53" s="276" t="s">
        <v>7</v>
      </c>
    </row>
    <row r="54" spans="2:8">
      <c r="B54" s="273" t="s">
        <v>69</v>
      </c>
      <c r="C54" s="298" t="s">
        <v>194</v>
      </c>
      <c r="D54" s="381"/>
      <c r="E54" s="385"/>
      <c r="F54" s="386"/>
      <c r="G54" s="275">
        <v>0</v>
      </c>
      <c r="H54" s="276" t="s">
        <v>7</v>
      </c>
    </row>
    <row r="55" spans="2:8" ht="30">
      <c r="B55" s="273" t="s">
        <v>75</v>
      </c>
      <c r="C55" s="274" t="s">
        <v>195</v>
      </c>
      <c r="D55" s="381"/>
      <c r="E55" s="385"/>
      <c r="F55" s="386"/>
      <c r="G55" s="275">
        <v>0</v>
      </c>
      <c r="H55" s="276" t="s">
        <v>7</v>
      </c>
    </row>
    <row r="56" spans="2:8" ht="30">
      <c r="B56" s="273" t="s">
        <v>75</v>
      </c>
      <c r="C56" s="274" t="s">
        <v>196</v>
      </c>
      <c r="D56" s="381"/>
      <c r="E56" s="385"/>
      <c r="F56" s="386"/>
      <c r="G56" s="275">
        <v>0</v>
      </c>
      <c r="H56" s="276" t="s">
        <v>7</v>
      </c>
    </row>
    <row r="57" spans="2:8" ht="30">
      <c r="B57" s="273" t="s">
        <v>75</v>
      </c>
      <c r="C57" s="274" t="s">
        <v>197</v>
      </c>
      <c r="D57" s="381"/>
      <c r="E57" s="385"/>
      <c r="F57" s="386"/>
      <c r="G57" s="275">
        <v>0</v>
      </c>
      <c r="H57" s="276" t="s">
        <v>7</v>
      </c>
    </row>
    <row r="58" spans="2:8">
      <c r="B58" s="273" t="s">
        <v>75</v>
      </c>
      <c r="C58" s="274" t="s">
        <v>181</v>
      </c>
      <c r="D58" s="381"/>
      <c r="E58" s="385"/>
      <c r="F58" s="386"/>
      <c r="G58" s="275">
        <v>0</v>
      </c>
      <c r="H58" s="276" t="s">
        <v>7</v>
      </c>
    </row>
    <row r="59" spans="2:8" ht="28.5">
      <c r="B59" s="273" t="s">
        <v>80</v>
      </c>
      <c r="C59" s="299" t="s">
        <v>198</v>
      </c>
      <c r="D59" s="381"/>
      <c r="E59" s="385"/>
      <c r="F59" s="386"/>
      <c r="G59" s="275">
        <v>0</v>
      </c>
      <c r="H59" s="276" t="s">
        <v>7</v>
      </c>
    </row>
    <row r="60" spans="2:8" ht="57">
      <c r="B60" s="273" t="s">
        <v>80</v>
      </c>
      <c r="C60" s="298" t="s">
        <v>199</v>
      </c>
      <c r="D60" s="381"/>
      <c r="E60" s="385"/>
      <c r="F60" s="386"/>
      <c r="G60" s="275">
        <v>0</v>
      </c>
      <c r="H60" s="276" t="s">
        <v>7</v>
      </c>
    </row>
    <row r="61" spans="2:8" ht="57">
      <c r="B61" s="273" t="s">
        <v>80</v>
      </c>
      <c r="C61" s="299" t="s">
        <v>200</v>
      </c>
      <c r="D61" s="381"/>
      <c r="E61" s="385"/>
      <c r="F61" s="386"/>
      <c r="G61" s="275">
        <v>0</v>
      </c>
      <c r="H61" s="276" t="s">
        <v>7</v>
      </c>
    </row>
    <row r="62" spans="2:8" ht="30">
      <c r="B62" s="273" t="s">
        <v>80</v>
      </c>
      <c r="C62" s="274" t="s">
        <v>182</v>
      </c>
      <c r="D62" s="381"/>
      <c r="E62" s="385"/>
      <c r="F62" s="386"/>
      <c r="G62" s="275">
        <v>0</v>
      </c>
      <c r="H62" s="276" t="s">
        <v>7</v>
      </c>
    </row>
    <row r="63" spans="2:8" ht="30">
      <c r="B63" s="273" t="s">
        <v>80</v>
      </c>
      <c r="C63" s="274" t="s">
        <v>183</v>
      </c>
      <c r="D63" s="381"/>
      <c r="E63" s="385"/>
      <c r="F63" s="386"/>
      <c r="G63" s="275">
        <v>0</v>
      </c>
      <c r="H63" s="276" t="s">
        <v>7</v>
      </c>
    </row>
    <row r="64" spans="2:8">
      <c r="B64" s="273" t="s">
        <v>82</v>
      </c>
      <c r="C64" s="298" t="s">
        <v>201</v>
      </c>
      <c r="D64" s="381"/>
      <c r="E64" s="385"/>
      <c r="F64" s="386"/>
      <c r="G64" s="275">
        <v>0</v>
      </c>
      <c r="H64" s="276" t="s">
        <v>7</v>
      </c>
    </row>
    <row r="65" spans="1:8" ht="28.5">
      <c r="B65" s="273" t="s">
        <v>82</v>
      </c>
      <c r="C65" s="298" t="s">
        <v>202</v>
      </c>
      <c r="D65" s="381"/>
      <c r="E65" s="385"/>
      <c r="F65" s="386"/>
      <c r="G65" s="275">
        <v>0</v>
      </c>
      <c r="H65" s="276" t="s">
        <v>7</v>
      </c>
    </row>
    <row r="66" spans="1:8" ht="28.5">
      <c r="B66" s="273" t="s">
        <v>82</v>
      </c>
      <c r="C66" s="298" t="s">
        <v>203</v>
      </c>
      <c r="D66" s="381"/>
      <c r="E66" s="385"/>
      <c r="F66" s="386"/>
      <c r="G66" s="275">
        <v>0</v>
      </c>
      <c r="H66" s="276" t="s">
        <v>7</v>
      </c>
    </row>
    <row r="67" spans="1:8" ht="28.5">
      <c r="A67" t="s">
        <v>184</v>
      </c>
      <c r="B67" s="273" t="s">
        <v>185</v>
      </c>
      <c r="C67" s="299" t="s">
        <v>204</v>
      </c>
      <c r="D67" s="381"/>
      <c r="E67" s="385"/>
      <c r="F67" s="386"/>
      <c r="G67" s="275">
        <v>0</v>
      </c>
      <c r="H67" s="276" t="s">
        <v>7</v>
      </c>
    </row>
    <row r="68" spans="1:8" ht="28.5">
      <c r="B68" s="273" t="s">
        <v>185</v>
      </c>
      <c r="C68" s="298" t="s">
        <v>205</v>
      </c>
      <c r="D68" s="381"/>
      <c r="E68" s="385"/>
      <c r="F68" s="386"/>
      <c r="G68" s="275">
        <v>0</v>
      </c>
      <c r="H68" s="276" t="s">
        <v>7</v>
      </c>
    </row>
    <row r="69" spans="1:8">
      <c r="B69" s="273" t="s">
        <v>185</v>
      </c>
      <c r="C69" s="298" t="s">
        <v>206</v>
      </c>
      <c r="D69" s="381"/>
      <c r="E69" s="385"/>
      <c r="F69" s="386"/>
      <c r="G69" s="275">
        <v>0</v>
      </c>
      <c r="H69" s="276" t="s">
        <v>7</v>
      </c>
    </row>
    <row r="70" spans="1:8" ht="28.5">
      <c r="B70" s="273" t="s">
        <v>185</v>
      </c>
      <c r="C70" s="299" t="s">
        <v>207</v>
      </c>
      <c r="D70" s="381"/>
      <c r="E70" s="385"/>
      <c r="F70" s="386"/>
      <c r="G70" s="275">
        <v>0</v>
      </c>
      <c r="H70" s="276" t="s">
        <v>7</v>
      </c>
    </row>
    <row r="71" spans="1:8">
      <c r="B71" s="273" t="s">
        <v>185</v>
      </c>
      <c r="C71" s="298" t="s">
        <v>208</v>
      </c>
      <c r="D71" s="381"/>
      <c r="E71" s="385"/>
      <c r="F71" s="386"/>
      <c r="G71" s="275">
        <v>0</v>
      </c>
      <c r="H71" s="276" t="s">
        <v>7</v>
      </c>
    </row>
    <row r="72" spans="1:8" ht="28.5">
      <c r="B72" s="273" t="s">
        <v>185</v>
      </c>
      <c r="C72" s="298" t="s">
        <v>209</v>
      </c>
      <c r="D72" s="381"/>
      <c r="E72" s="385"/>
      <c r="F72" s="386"/>
      <c r="G72" s="275">
        <v>0</v>
      </c>
      <c r="H72" s="276" t="s">
        <v>7</v>
      </c>
    </row>
    <row r="73" spans="1:8" ht="28.5">
      <c r="B73" s="273" t="s">
        <v>185</v>
      </c>
      <c r="C73" s="298" t="s">
        <v>210</v>
      </c>
      <c r="D73" s="381"/>
      <c r="E73" s="385"/>
      <c r="F73" s="386"/>
      <c r="G73" s="275">
        <v>0</v>
      </c>
      <c r="H73" s="276" t="s">
        <v>7</v>
      </c>
    </row>
    <row r="74" spans="1:8" ht="28.5">
      <c r="B74" s="273" t="s">
        <v>86</v>
      </c>
      <c r="C74" s="298" t="s">
        <v>211</v>
      </c>
      <c r="D74" s="381"/>
      <c r="E74" s="385"/>
      <c r="F74" s="386"/>
      <c r="G74" s="275">
        <v>0</v>
      </c>
      <c r="H74" s="276" t="s">
        <v>7</v>
      </c>
    </row>
    <row r="75" spans="1:8">
      <c r="B75" s="273" t="s">
        <v>86</v>
      </c>
      <c r="C75" s="299" t="s">
        <v>212</v>
      </c>
      <c r="D75" s="381"/>
      <c r="E75" s="385"/>
      <c r="F75" s="386"/>
      <c r="G75" s="275">
        <v>0</v>
      </c>
      <c r="H75" s="276" t="s">
        <v>7</v>
      </c>
    </row>
    <row r="76" spans="1:8" ht="28.5">
      <c r="B76" s="273" t="s">
        <v>86</v>
      </c>
      <c r="C76" s="298" t="s">
        <v>209</v>
      </c>
      <c r="D76" s="381"/>
      <c r="E76" s="385"/>
      <c r="F76" s="386"/>
      <c r="G76" s="275">
        <v>0</v>
      </c>
      <c r="H76" s="276" t="s">
        <v>7</v>
      </c>
    </row>
    <row r="77" spans="1:8" ht="28.5">
      <c r="B77" s="273" t="s">
        <v>87</v>
      </c>
      <c r="C77" s="298" t="s">
        <v>213</v>
      </c>
      <c r="D77" s="381"/>
      <c r="E77" s="385"/>
      <c r="F77" s="386"/>
      <c r="G77" s="275">
        <v>0</v>
      </c>
      <c r="H77" s="276" t="s">
        <v>7</v>
      </c>
    </row>
    <row r="78" spans="1:8" ht="28.5">
      <c r="B78" s="273" t="s">
        <v>87</v>
      </c>
      <c r="C78" s="298" t="s">
        <v>214</v>
      </c>
      <c r="D78" s="381"/>
      <c r="E78" s="385"/>
      <c r="F78" s="386"/>
      <c r="G78" s="275">
        <v>0</v>
      </c>
      <c r="H78" s="276" t="s">
        <v>7</v>
      </c>
    </row>
    <row r="79" spans="1:8" ht="28.5">
      <c r="B79" s="273" t="s">
        <v>87</v>
      </c>
      <c r="C79" s="298" t="s">
        <v>215</v>
      </c>
      <c r="D79" s="381"/>
      <c r="E79" s="385"/>
      <c r="F79" s="386"/>
      <c r="G79" s="275">
        <v>0</v>
      </c>
      <c r="H79" s="276" t="s">
        <v>7</v>
      </c>
    </row>
    <row r="80" spans="1:8">
      <c r="B80" s="273" t="s">
        <v>87</v>
      </c>
      <c r="C80" s="298" t="s">
        <v>216</v>
      </c>
      <c r="D80" s="381"/>
      <c r="E80" s="385"/>
      <c r="F80" s="386"/>
      <c r="G80" s="275">
        <v>0</v>
      </c>
      <c r="H80" s="276" t="s">
        <v>7</v>
      </c>
    </row>
    <row r="81" spans="2:8" ht="28.5">
      <c r="B81" s="273" t="s">
        <v>87</v>
      </c>
      <c r="C81" s="298" t="s">
        <v>217</v>
      </c>
      <c r="D81" s="381"/>
      <c r="E81" s="385"/>
      <c r="F81" s="386"/>
      <c r="G81" s="275">
        <v>0</v>
      </c>
      <c r="H81" s="276" t="s">
        <v>7</v>
      </c>
    </row>
    <row r="82" spans="2:8" ht="29.25" thickBot="1">
      <c r="B82" s="273" t="s">
        <v>186</v>
      </c>
      <c r="C82" s="298" t="s">
        <v>218</v>
      </c>
      <c r="D82" s="382"/>
      <c r="E82" s="387"/>
      <c r="F82" s="388"/>
      <c r="G82" s="275">
        <v>0</v>
      </c>
      <c r="H82" s="276" t="s">
        <v>7</v>
      </c>
    </row>
    <row r="83" spans="2:8" ht="16.5" thickBot="1">
      <c r="B83" s="269" t="s">
        <v>159</v>
      </c>
      <c r="C83" s="270"/>
      <c r="D83" s="277"/>
      <c r="E83" s="278"/>
      <c r="F83" s="279"/>
      <c r="G83" s="280">
        <f>SUM(G47:G82)</f>
        <v>0</v>
      </c>
      <c r="H83" s="272" t="s">
        <v>7</v>
      </c>
    </row>
    <row r="84" spans="2:8" ht="16.5" thickBot="1">
      <c r="B84" s="269" t="s">
        <v>187</v>
      </c>
      <c r="C84" s="270"/>
      <c r="D84" s="277"/>
      <c r="E84" s="278"/>
      <c r="F84" s="279"/>
      <c r="G84" s="280"/>
      <c r="H84" s="272"/>
    </row>
    <row r="85" spans="2:8" ht="64.5" customHeight="1" thickBot="1">
      <c r="B85" s="301"/>
      <c r="C85" s="300" t="s">
        <v>228</v>
      </c>
      <c r="D85" s="320" t="s">
        <v>41</v>
      </c>
      <c r="E85" s="321"/>
      <c r="F85" s="322"/>
      <c r="G85" s="275">
        <v>0</v>
      </c>
      <c r="H85" s="276" t="s">
        <v>7</v>
      </c>
    </row>
    <row r="86" spans="2:8" ht="16.5" thickBot="1">
      <c r="B86" s="269" t="s">
        <v>219</v>
      </c>
      <c r="C86" s="270"/>
      <c r="D86" s="277"/>
      <c r="E86" s="278"/>
      <c r="F86" s="279"/>
      <c r="G86" s="280">
        <f>G85+G83+G46</f>
        <v>176017.02765</v>
      </c>
      <c r="H86" s="272" t="s">
        <v>7</v>
      </c>
    </row>
    <row r="87" spans="2:8" ht="16.5" thickBot="1">
      <c r="B87" s="281" t="s">
        <v>31</v>
      </c>
      <c r="C87" s="310" t="s">
        <v>222</v>
      </c>
      <c r="D87" s="283"/>
      <c r="E87" s="284">
        <v>0</v>
      </c>
      <c r="F87" s="285"/>
      <c r="G87" s="286">
        <f>-(G86*E87)</f>
        <v>0</v>
      </c>
      <c r="H87" s="287" t="s">
        <v>7</v>
      </c>
    </row>
    <row r="88" spans="2:8" ht="16.5" thickBot="1">
      <c r="B88" s="288" t="s">
        <v>188</v>
      </c>
      <c r="C88" s="137"/>
      <c r="D88" s="289"/>
      <c r="E88" s="284">
        <v>0</v>
      </c>
      <c r="F88" s="290"/>
      <c r="G88" s="286">
        <f>G86*E88</f>
        <v>0</v>
      </c>
      <c r="H88" s="287" t="s">
        <v>7</v>
      </c>
    </row>
    <row r="89" spans="2:8" ht="16.5" thickBot="1">
      <c r="B89" s="269" t="s">
        <v>32</v>
      </c>
      <c r="C89" s="270"/>
      <c r="D89" s="277"/>
      <c r="E89" s="278"/>
      <c r="F89" s="279"/>
      <c r="G89" s="280">
        <f>G86+G87+G88</f>
        <v>176017.02765</v>
      </c>
      <c r="H89" s="272" t="s">
        <v>7</v>
      </c>
    </row>
    <row r="90" spans="2:8" ht="15.75">
      <c r="B90" s="281" t="s">
        <v>220</v>
      </c>
      <c r="C90" s="282"/>
      <c r="D90" s="283"/>
      <c r="E90" s="302">
        <v>0</v>
      </c>
      <c r="F90" s="285"/>
      <c r="G90" s="286">
        <f>E90*G89</f>
        <v>0</v>
      </c>
      <c r="H90" s="287" t="s">
        <v>7</v>
      </c>
    </row>
    <row r="91" spans="2:8" ht="16.5" thickBot="1">
      <c r="B91" s="291" t="s">
        <v>223</v>
      </c>
      <c r="C91" s="292"/>
      <c r="D91" s="293"/>
      <c r="E91" s="294"/>
      <c r="F91" s="294"/>
      <c r="G91" s="295">
        <f>G90+G89</f>
        <v>176017.02765</v>
      </c>
      <c r="H91" s="296" t="s">
        <v>7</v>
      </c>
    </row>
    <row r="97" spans="9:9">
      <c r="I97" s="297"/>
    </row>
  </sheetData>
  <sheetProtection algorithmName="SHA-512" hashValue="NCeVAjyG9csH90T20FfVO1IccJ0o/vCa6MPj8JN7FS2vzMlyOxi9Yr3rOs2Mq3dzJvaAXDQCkllUNmHJUa31tQ==" saltValue="bVr812PyWTLH+/gpTEejrw==" spinCount="100000" sheet="1" objects="1" scenarios="1"/>
  <mergeCells count="16">
    <mergeCell ref="G35:H36"/>
    <mergeCell ref="E38:E45"/>
    <mergeCell ref="F38:F45"/>
    <mergeCell ref="B3:E3"/>
    <mergeCell ref="C7:H9"/>
    <mergeCell ref="D22:E22"/>
    <mergeCell ref="D24:E24"/>
    <mergeCell ref="G25:H25"/>
    <mergeCell ref="B14:H15"/>
    <mergeCell ref="D85:F85"/>
    <mergeCell ref="D48:D82"/>
    <mergeCell ref="E48:F82"/>
    <mergeCell ref="B35:B36"/>
    <mergeCell ref="C35:C36"/>
    <mergeCell ref="D35:D36"/>
    <mergeCell ref="E35:F35"/>
  </mergeCells>
  <dataValidations count="2">
    <dataValidation type="list" allowBlank="1" showInputMessage="1" showErrorMessage="1" promptTitle="Zuschlag" prompt="Bitte Honorarzuschlag auswählen" sqref="F24" xr:uid="{A32BAFB1-83B1-4525-A820-C1FE456236A0}">
      <formula1>#REF!</formula1>
    </dataValidation>
    <dataValidation type="list" allowBlank="1" showInputMessage="1" showErrorMessage="1" promptTitle="Honorarzone" prompt="Bitte Honorarzone eingeben" sqref="F22" xr:uid="{49CC6F40-6AF9-4EDF-A679-2C2694DA2105}">
      <formula1>#REF!</formula1>
    </dataValidation>
  </dataValidations>
  <pageMargins left="0.7" right="0.7" top="0.78740157499999996" bottom="0.78740157499999996" header="0.3" footer="0.3"/>
  <pageSetup paperSize="8" scale="4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Übersicht</vt:lpstr>
      <vt:lpstr>OPL</vt:lpstr>
      <vt:lpstr>AG 4 </vt:lpstr>
      <vt:lpstr>AG 5</vt:lpstr>
      <vt:lpstr>TWP </vt:lpstr>
      <vt:lpstr>Übersicht!Druckbereich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 Thao</dc:creator>
  <cp:lastModifiedBy>Thinius, Natalie</cp:lastModifiedBy>
  <cp:lastPrinted>2026-10-07T07:13:52Z</cp:lastPrinted>
  <dcterms:created xsi:type="dcterms:W3CDTF">2025-04-04T11:25:36Z</dcterms:created>
  <dcterms:modified xsi:type="dcterms:W3CDTF">2026-10-07T11:30:24Z</dcterms:modified>
</cp:coreProperties>
</file>