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eanconsultingnord-my.sharepoint.com/personal/sven_petersen_lean-consulting-nord_de/Documents/Aufträge/Stadt Garbsen 2026/04 Ausschreibung/Vergabeunterlagen GS Stelingen 2026/"/>
    </mc:Choice>
  </mc:AlternateContent>
  <xr:revisionPtr revIDLastSave="406" documentId="11_2B162DD404749E41EBBC44B02E311A917C1400A7" xr6:coauthVersionLast="47" xr6:coauthVersionMax="47" xr10:uidLastSave="{9F717295-9532-4168-BFF5-7B184B67F8E1}"/>
  <bookViews>
    <workbookView xWindow="-120" yWindow="-120" windowWidth="29040" windowHeight="15720" tabRatio="852" xr2:uid="{00000000-000D-0000-FFFF-FFFF00000000}"/>
  </bookViews>
  <sheets>
    <sheet name="Angebotsübersicht" sheetId="46" r:id="rId1"/>
    <sheet name="SVS Unterhaltsreinigung" sheetId="118" r:id="rId2"/>
    <sheet name="SVS Grundreinigung" sheetId="119" r:id="rId3"/>
    <sheet name="Reinigungstage" sheetId="117" r:id="rId4"/>
    <sheet name="Leistungswerte" sheetId="63" r:id="rId5"/>
    <sheet name="Objekt (1)" sheetId="116" r:id="rId6"/>
    <sheet name="Objekt (2)" sheetId="106" r:id="rId7"/>
    <sheet name="Objekt (3)" sheetId="107" r:id="rId8"/>
    <sheet name="Objekt (5)" sheetId="108" state="hidden" r:id="rId9"/>
  </sheets>
  <definedNames>
    <definedName name="_xlnm._FilterDatabase" localSheetId="0" hidden="1">Angebotsübersicht!#REF!</definedName>
    <definedName name="_xlnm._FilterDatabase" localSheetId="4" hidden="1">Leistungswerte!$A$8:$G$29</definedName>
    <definedName name="_xlnm._FilterDatabase" localSheetId="5" hidden="1">'Objekt (1)'!$A$21:$Q$38</definedName>
    <definedName name="_xlnm._FilterDatabase" localSheetId="6" hidden="1">'Objekt (2)'!$A$21:$Q$80</definedName>
    <definedName name="_xlnm._FilterDatabase" localSheetId="7" hidden="1">'Objekt (3)'!$A$21:$Q$42</definedName>
    <definedName name="_xlnm._FilterDatabase" localSheetId="8" hidden="1">'Objekt (5)'!$A$21:$Q$422</definedName>
    <definedName name="Angebotsdatum">Angebotsübersicht!$B$43</definedName>
    <definedName name="Bieter">Angebotsübersicht!$G$5</definedName>
    <definedName name="_xlnm.Print_Area" localSheetId="0">Angebotsübersicht!$A:$I</definedName>
    <definedName name="_xlnm.Print_Titles" localSheetId="5">'Objekt (1)'!$20:$22</definedName>
    <definedName name="_xlnm.Print_Titles" localSheetId="6">'Objekt (2)'!$20:$22</definedName>
    <definedName name="_xlnm.Print_Titles" localSheetId="7">'Objekt (3)'!$20:$22</definedName>
    <definedName name="_xlnm.Print_Titles" localSheetId="8">'Objekt (5)'!$20:$22</definedName>
    <definedName name="Name_Bieter">Angebotsübersicht!$E$43</definedName>
    <definedName name="RT_allgemein">Leistungswerte!$C$29</definedName>
    <definedName name="RT_Schule">Reinigungstage!$G$16</definedName>
    <definedName name="SVS_GLR">Leistungswerte!$A$8</definedName>
    <definedName name="SVS_GR">'SVS Grundreinigung'!$A$22</definedName>
    <definedName name="SVS_UR">'SVS Unterhaltsreinigung'!$A$22</definedName>
    <definedName name="Z_1DB0E2B9_27D2_4161_A4FD_749C32A3828C_.wvu.PrintArea" localSheetId="2" hidden="1">'SVS Grundreinigung'!#REF!</definedName>
    <definedName name="Z_1DB0E2B9_27D2_4161_A4FD_749C32A3828C_.wvu.PrintArea" localSheetId="1" hidden="1">'SVS Unterhaltsreinigung'!#REF!</definedName>
    <definedName name="Z_83319449_2EBD_4227_B919_282E3817D190_.wvu.PrintArea" localSheetId="2" hidden="1">'SVS Grundreinigung'!#REF!</definedName>
    <definedName name="Z_83319449_2EBD_4227_B919_282E3817D190_.wvu.PrintArea" localSheetId="1" hidden="1">'SVS Unterhaltsreinigung'!#REF!</definedName>
  </definedNames>
  <calcPr calcId="191028"/>
  <customWorkbookViews>
    <customWorkbookView name="Datenzellen2" guid="{83319449-2EBD-4227-B919-282E3817D190}" maximized="1" windowWidth="1276" windowHeight="861" tabRatio="852" activeSheetId="18"/>
    <customWorkbookView name="Datenzeilen" guid="{1DB0E2B9-27D2-4161-A4FD-749C32A3828C}" maximized="1" windowWidth="1276" windowHeight="861" tabRatio="85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119" l="1"/>
  <c r="G56" i="119" s="1"/>
  <c r="H29" i="46"/>
  <c r="E29" i="46"/>
  <c r="H28" i="46"/>
  <c r="H27" i="46"/>
  <c r="H26" i="46"/>
  <c r="M50" i="107"/>
  <c r="N50" i="107" s="1"/>
  <c r="K50" i="107"/>
  <c r="J50" i="107"/>
  <c r="I50" i="107"/>
  <c r="L50" i="107" s="1"/>
  <c r="M88" i="106"/>
  <c r="N88" i="106" s="1"/>
  <c r="K88" i="106"/>
  <c r="J88" i="106"/>
  <c r="I88" i="106"/>
  <c r="L88" i="106" s="1"/>
  <c r="M46" i="116"/>
  <c r="K46" i="116"/>
  <c r="J46" i="116"/>
  <c r="I46" i="116"/>
  <c r="L46" i="116" s="1"/>
  <c r="B28" i="46"/>
  <c r="B25" i="46"/>
  <c r="B24" i="46"/>
  <c r="B27" i="46" s="1"/>
  <c r="B23" i="46"/>
  <c r="B26" i="46" s="1"/>
  <c r="O7" i="107"/>
  <c r="G50" i="107"/>
  <c r="G52" i="107" s="1"/>
  <c r="G88" i="106"/>
  <c r="G46" i="116"/>
  <c r="G48" i="116" s="1"/>
  <c r="O7" i="116" s="1"/>
  <c r="O7" i="106"/>
  <c r="G90" i="106"/>
  <c r="A88" i="106"/>
  <c r="O88" i="106" l="1"/>
  <c r="N46" i="116"/>
  <c r="L90" i="106"/>
  <c r="O8" i="106" s="1"/>
  <c r="O90" i="106" l="1"/>
  <c r="M90" i="106" l="1"/>
  <c r="O9" i="106"/>
  <c r="O11" i="106" l="1"/>
  <c r="G27" i="46"/>
  <c r="M23" i="116"/>
  <c r="M31" i="116"/>
  <c r="G60" i="119"/>
  <c r="G61" i="119" s="1"/>
  <c r="E57" i="119"/>
  <c r="C54" i="119"/>
  <c r="E53" i="119"/>
  <c r="G53" i="119" s="1"/>
  <c r="D53" i="119"/>
  <c r="G52" i="119"/>
  <c r="E52" i="119"/>
  <c r="D52" i="119"/>
  <c r="E51" i="119"/>
  <c r="G51" i="119" s="1"/>
  <c r="D51" i="119"/>
  <c r="E50" i="119"/>
  <c r="G50" i="119" s="1"/>
  <c r="D50" i="119"/>
  <c r="E49" i="119"/>
  <c r="D49" i="119"/>
  <c r="E48" i="119"/>
  <c r="D48" i="119"/>
  <c r="E47" i="119"/>
  <c r="G47" i="119" s="1"/>
  <c r="D47" i="119"/>
  <c r="E46" i="119"/>
  <c r="G46" i="119" s="1"/>
  <c r="D46" i="119"/>
  <c r="E45" i="119"/>
  <c r="G45" i="119" s="1"/>
  <c r="D45" i="119"/>
  <c r="E44" i="119"/>
  <c r="G44" i="119" s="1"/>
  <c r="D44" i="119"/>
  <c r="C42" i="119"/>
  <c r="E41" i="119"/>
  <c r="G41" i="119" s="1"/>
  <c r="D41" i="119"/>
  <c r="G40" i="119"/>
  <c r="E40" i="119"/>
  <c r="D40" i="119"/>
  <c r="E39" i="119"/>
  <c r="D39" i="119"/>
  <c r="E38" i="119"/>
  <c r="G38" i="119" s="1"/>
  <c r="D38" i="119"/>
  <c r="E37" i="119"/>
  <c r="D37" i="119"/>
  <c r="E34" i="119"/>
  <c r="G34" i="119" s="1"/>
  <c r="D34" i="119"/>
  <c r="E33" i="119"/>
  <c r="D33" i="119"/>
  <c r="E28" i="119"/>
  <c r="G28" i="119" s="1"/>
  <c r="D28" i="119"/>
  <c r="E27" i="119"/>
  <c r="G27" i="119" s="1"/>
  <c r="D27" i="119"/>
  <c r="G26" i="119"/>
  <c r="E26" i="119"/>
  <c r="D26" i="119"/>
  <c r="E25" i="119"/>
  <c r="D25" i="119"/>
  <c r="E24" i="119"/>
  <c r="G24" i="119" s="1"/>
  <c r="D24" i="119"/>
  <c r="G22" i="119"/>
  <c r="E22" i="119"/>
  <c r="C22" i="119"/>
  <c r="G21" i="119"/>
  <c r="D21" i="119"/>
  <c r="G20" i="119"/>
  <c r="D20" i="119"/>
  <c r="D19" i="119"/>
  <c r="D18" i="119"/>
  <c r="D17" i="119"/>
  <c r="D15" i="119"/>
  <c r="D13" i="119"/>
  <c r="H10" i="119"/>
  <c r="F10" i="119"/>
  <c r="C3" i="119"/>
  <c r="G60" i="118"/>
  <c r="G61" i="118" s="1"/>
  <c r="E57" i="118"/>
  <c r="E56" i="118"/>
  <c r="G56" i="118" s="1"/>
  <c r="C54" i="118"/>
  <c r="E53" i="118"/>
  <c r="D53" i="118"/>
  <c r="G52" i="118"/>
  <c r="H52" i="118" s="1"/>
  <c r="E52" i="118"/>
  <c r="D52" i="118"/>
  <c r="E51" i="118"/>
  <c r="D51" i="118"/>
  <c r="E50" i="118"/>
  <c r="G50" i="118" s="1"/>
  <c r="D50" i="118"/>
  <c r="E49" i="118"/>
  <c r="G49" i="118" s="1"/>
  <c r="D49" i="118"/>
  <c r="E48" i="118"/>
  <c r="G48" i="118" s="1"/>
  <c r="D48" i="118"/>
  <c r="E47" i="118"/>
  <c r="G47" i="118" s="1"/>
  <c r="D47" i="118"/>
  <c r="E46" i="118"/>
  <c r="D46" i="118"/>
  <c r="E45" i="118"/>
  <c r="G45" i="118" s="1"/>
  <c r="D45" i="118"/>
  <c r="G44" i="118"/>
  <c r="E44" i="118"/>
  <c r="D44" i="118"/>
  <c r="C42" i="118"/>
  <c r="E41" i="118"/>
  <c r="G41" i="118" s="1"/>
  <c r="D41" i="118"/>
  <c r="G40" i="118"/>
  <c r="E40" i="118"/>
  <c r="D40" i="118"/>
  <c r="E39" i="118"/>
  <c r="D39" i="118"/>
  <c r="E38" i="118"/>
  <c r="G38" i="118" s="1"/>
  <c r="D38" i="118"/>
  <c r="E37" i="118"/>
  <c r="D37" i="118"/>
  <c r="E34" i="118"/>
  <c r="G34" i="118" s="1"/>
  <c r="D34" i="118"/>
  <c r="E33" i="118"/>
  <c r="G33" i="118" s="1"/>
  <c r="D33" i="118"/>
  <c r="E28" i="118"/>
  <c r="D28" i="118"/>
  <c r="E27" i="118"/>
  <c r="D27" i="118"/>
  <c r="E26" i="118"/>
  <c r="G26" i="118" s="1"/>
  <c r="D26" i="118"/>
  <c r="E25" i="118"/>
  <c r="D25" i="118"/>
  <c r="E24" i="118"/>
  <c r="G24" i="118" s="1"/>
  <c r="H24" i="118" s="1"/>
  <c r="D24" i="118"/>
  <c r="E22" i="118"/>
  <c r="C22" i="118"/>
  <c r="G21" i="118"/>
  <c r="D21" i="118"/>
  <c r="G20" i="118"/>
  <c r="G22" i="118" s="1"/>
  <c r="D20" i="118"/>
  <c r="D19" i="118"/>
  <c r="D18" i="118"/>
  <c r="D17" i="118"/>
  <c r="D15" i="118"/>
  <c r="D13" i="118"/>
  <c r="H10" i="118"/>
  <c r="H19" i="118" s="1"/>
  <c r="F10" i="118"/>
  <c r="F19" i="118" s="1"/>
  <c r="C3" i="118"/>
  <c r="F47" i="119" l="1"/>
  <c r="H24" i="119"/>
  <c r="I26" i="46"/>
  <c r="I28" i="46"/>
  <c r="I27" i="46"/>
  <c r="H40" i="118"/>
  <c r="H47" i="118"/>
  <c r="H16" i="118"/>
  <c r="F40" i="118"/>
  <c r="H21" i="118"/>
  <c r="F51" i="118"/>
  <c r="F13" i="119"/>
  <c r="H34" i="119"/>
  <c r="H41" i="119"/>
  <c r="H20" i="119"/>
  <c r="H50" i="119"/>
  <c r="H21" i="119"/>
  <c r="H51" i="119"/>
  <c r="H44" i="119"/>
  <c r="D54" i="119"/>
  <c r="D42" i="119"/>
  <c r="H47" i="119"/>
  <c r="H46" i="119"/>
  <c r="H28" i="119"/>
  <c r="F44" i="119"/>
  <c r="H14" i="119"/>
  <c r="H52" i="119"/>
  <c r="H16" i="119"/>
  <c r="H38" i="119"/>
  <c r="H53" i="119"/>
  <c r="F25" i="119"/>
  <c r="F39" i="119"/>
  <c r="F19" i="119"/>
  <c r="H26" i="119"/>
  <c r="H19" i="119"/>
  <c r="F44" i="118"/>
  <c r="F52" i="118"/>
  <c r="F26" i="118"/>
  <c r="F15" i="119"/>
  <c r="F26" i="119"/>
  <c r="F40" i="119"/>
  <c r="H27" i="119"/>
  <c r="H40" i="119"/>
  <c r="F48" i="119"/>
  <c r="F18" i="119"/>
  <c r="F21" i="119"/>
  <c r="H45" i="119"/>
  <c r="F52" i="119"/>
  <c r="D42" i="118"/>
  <c r="H20" i="118"/>
  <c r="F13" i="118"/>
  <c r="F15" i="118"/>
  <c r="H26" i="118"/>
  <c r="H34" i="118"/>
  <c r="F47" i="118"/>
  <c r="F27" i="118"/>
  <c r="H48" i="118"/>
  <c r="F18" i="118"/>
  <c r="F21" i="118"/>
  <c r="F25" i="118"/>
  <c r="H38" i="118"/>
  <c r="H41" i="118"/>
  <c r="H45" i="118"/>
  <c r="H49" i="118"/>
  <c r="H14" i="118"/>
  <c r="H33" i="118"/>
  <c r="F39" i="118"/>
  <c r="H50" i="118"/>
  <c r="F53" i="118"/>
  <c r="E54" i="118"/>
  <c r="G46" i="118"/>
  <c r="H46" i="118" s="1"/>
  <c r="F46" i="118"/>
  <c r="F49" i="118"/>
  <c r="D22" i="119"/>
  <c r="E42" i="118"/>
  <c r="G37" i="118"/>
  <c r="D22" i="118"/>
  <c r="F37" i="118"/>
  <c r="D29" i="119"/>
  <c r="C29" i="119" s="1"/>
  <c r="G37" i="119"/>
  <c r="F37" i="119"/>
  <c r="E42" i="119"/>
  <c r="F33" i="118"/>
  <c r="H44" i="118"/>
  <c r="D29" i="118"/>
  <c r="C29" i="118" s="1"/>
  <c r="G28" i="118"/>
  <c r="H28" i="118" s="1"/>
  <c r="F28" i="118"/>
  <c r="G33" i="119"/>
  <c r="H33" i="119" s="1"/>
  <c r="F33" i="119"/>
  <c r="G49" i="119"/>
  <c r="H49" i="119" s="1"/>
  <c r="F49" i="119"/>
  <c r="D54" i="118"/>
  <c r="F28" i="119"/>
  <c r="F46" i="119"/>
  <c r="E54" i="119"/>
  <c r="G25" i="118"/>
  <c r="H25" i="118" s="1"/>
  <c r="F48" i="118"/>
  <c r="G25" i="119"/>
  <c r="H25" i="119" s="1"/>
  <c r="G39" i="119"/>
  <c r="H39" i="119" s="1"/>
  <c r="G57" i="119"/>
  <c r="F27" i="119"/>
  <c r="F41" i="119"/>
  <c r="F45" i="119"/>
  <c r="G48" i="119"/>
  <c r="H48" i="119" s="1"/>
  <c r="F53" i="119"/>
  <c r="F51" i="119"/>
  <c r="G39" i="118"/>
  <c r="H39" i="118" s="1"/>
  <c r="G51" i="118"/>
  <c r="H51" i="118" s="1"/>
  <c r="G57" i="118"/>
  <c r="F41" i="118"/>
  <c r="F45" i="118"/>
  <c r="F20" i="118"/>
  <c r="F24" i="118"/>
  <c r="G27" i="118"/>
  <c r="H27" i="118" s="1"/>
  <c r="F34" i="118"/>
  <c r="F38" i="118"/>
  <c r="F50" i="118"/>
  <c r="G53" i="118"/>
  <c r="H53" i="118" s="1"/>
  <c r="F20" i="119"/>
  <c r="F24" i="119"/>
  <c r="F34" i="119"/>
  <c r="F38" i="119"/>
  <c r="F50" i="119"/>
  <c r="F17" i="118"/>
  <c r="F17" i="119"/>
  <c r="H22" i="119" l="1"/>
  <c r="H29" i="119"/>
  <c r="G29" i="119" s="1"/>
  <c r="F22" i="119"/>
  <c r="F42" i="119"/>
  <c r="F54" i="119"/>
  <c r="H54" i="119"/>
  <c r="H22" i="118"/>
  <c r="F22" i="118"/>
  <c r="F54" i="118"/>
  <c r="H37" i="119"/>
  <c r="H42" i="119" s="1"/>
  <c r="G42" i="119"/>
  <c r="H54" i="118"/>
  <c r="G54" i="118"/>
  <c r="D30" i="119"/>
  <c r="C30" i="119" s="1"/>
  <c r="F42" i="118"/>
  <c r="F29" i="118"/>
  <c r="E29" i="118" s="1"/>
  <c r="H29" i="118"/>
  <c r="G29" i="118" s="1"/>
  <c r="D30" i="118"/>
  <c r="C30" i="118" s="1"/>
  <c r="F29" i="119"/>
  <c r="E29" i="119" s="1"/>
  <c r="G42" i="118"/>
  <c r="H37" i="118"/>
  <c r="H42" i="118" s="1"/>
  <c r="G54" i="119"/>
  <c r="H30" i="119" l="1"/>
  <c r="G30" i="119" s="1"/>
  <c r="D31" i="119"/>
  <c r="C31" i="119" s="1"/>
  <c r="C35" i="119" s="1"/>
  <c r="F30" i="118"/>
  <c r="F30" i="119"/>
  <c r="D31" i="118"/>
  <c r="H30" i="118"/>
  <c r="H31" i="119" l="1"/>
  <c r="D35" i="119"/>
  <c r="D56" i="119" s="1"/>
  <c r="G30" i="118"/>
  <c r="H31" i="118"/>
  <c r="D35" i="118"/>
  <c r="D56" i="118" s="1"/>
  <c r="C31" i="118"/>
  <c r="C35" i="118" s="1"/>
  <c r="E30" i="119"/>
  <c r="F31" i="119"/>
  <c r="E30" i="118"/>
  <c r="F31" i="118"/>
  <c r="D55" i="119" l="1"/>
  <c r="H35" i="119"/>
  <c r="G31" i="119"/>
  <c r="G35" i="119" s="1"/>
  <c r="D57" i="119"/>
  <c r="D58" i="119" s="1"/>
  <c r="F35" i="119"/>
  <c r="E31" i="119"/>
  <c r="E35" i="119" s="1"/>
  <c r="D55" i="118"/>
  <c r="C55" i="119"/>
  <c r="F35" i="118"/>
  <c r="E31" i="118"/>
  <c r="E35" i="118" s="1"/>
  <c r="G31" i="118"/>
  <c r="G35" i="118" s="1"/>
  <c r="H35" i="118"/>
  <c r="H55" i="118" l="1"/>
  <c r="G55" i="118" s="1"/>
  <c r="H56" i="118"/>
  <c r="F55" i="118"/>
  <c r="F56" i="118"/>
  <c r="F55" i="119"/>
  <c r="F56" i="119"/>
  <c r="H55" i="119"/>
  <c r="G55" i="119" s="1"/>
  <c r="H56" i="119"/>
  <c r="E55" i="118"/>
  <c r="F57" i="118"/>
  <c r="F58" i="118" s="1"/>
  <c r="C55" i="118"/>
  <c r="D57" i="118"/>
  <c r="D58" i="118" s="1"/>
  <c r="E55" i="119"/>
  <c r="F57" i="119"/>
  <c r="F58" i="119" s="1"/>
  <c r="C58" i="119"/>
  <c r="C59" i="119"/>
  <c r="D60" i="119"/>
  <c r="D59" i="119"/>
  <c r="H57" i="119" l="1"/>
  <c r="H58" i="119" s="1"/>
  <c r="H57" i="118"/>
  <c r="H58" i="118" s="1"/>
  <c r="G58" i="118" s="1"/>
  <c r="F59" i="118"/>
  <c r="F60" i="118"/>
  <c r="E59" i="118"/>
  <c r="E58" i="118"/>
  <c r="F59" i="119"/>
  <c r="F60" i="119"/>
  <c r="E59" i="119"/>
  <c r="E58" i="119"/>
  <c r="D59" i="118"/>
  <c r="C58" i="118"/>
  <c r="C59" i="118"/>
  <c r="D60" i="118"/>
  <c r="H60" i="119" l="1"/>
  <c r="H59" i="119"/>
  <c r="G59" i="119"/>
  <c r="G58" i="119"/>
  <c r="H60" i="118"/>
  <c r="G59" i="118"/>
  <c r="H59" i="118"/>
  <c r="D62" i="119"/>
  <c r="A22" i="119" s="1"/>
  <c r="P50" i="107" s="1"/>
  <c r="D62" i="118"/>
  <c r="P88" i="106" l="1"/>
  <c r="Q88" i="106" s="1"/>
  <c r="Q90" i="106" s="1"/>
  <c r="O14" i="106" s="1"/>
  <c r="G14" i="46" s="1"/>
  <c r="P46" i="116"/>
  <c r="A22" i="118"/>
  <c r="P23" i="107" l="1"/>
  <c r="P23" i="116"/>
  <c r="F16" i="117"/>
  <c r="E16" i="117"/>
  <c r="D16" i="117"/>
  <c r="C16" i="117"/>
  <c r="G15" i="117"/>
  <c r="G14" i="117"/>
  <c r="G13" i="117"/>
  <c r="G12" i="117"/>
  <c r="G11" i="117"/>
  <c r="G10" i="117"/>
  <c r="G9" i="117"/>
  <c r="G8" i="117"/>
  <c r="G7" i="117"/>
  <c r="G6" i="117"/>
  <c r="G5" i="117"/>
  <c r="G4" i="117"/>
  <c r="G16" i="117" l="1"/>
  <c r="D25" i="46" l="1"/>
  <c r="D24" i="46"/>
  <c r="D23" i="46"/>
  <c r="B12" i="46"/>
  <c r="B15" i="46" s="1"/>
  <c r="B11" i="46"/>
  <c r="B14" i="46" s="1"/>
  <c r="B10" i="46"/>
  <c r="B13" i="46" s="1"/>
  <c r="G430" i="108" l="1"/>
  <c r="G5" i="107" l="1"/>
  <c r="G5" i="108"/>
  <c r="G5" i="106"/>
  <c r="G5" i="116"/>
  <c r="G40" i="116"/>
  <c r="M38" i="116"/>
  <c r="K38" i="116"/>
  <c r="J38" i="116"/>
  <c r="I38" i="116"/>
  <c r="M37" i="116"/>
  <c r="N37" i="116" s="1"/>
  <c r="K37" i="116"/>
  <c r="J37" i="116"/>
  <c r="I37" i="116"/>
  <c r="M36" i="116"/>
  <c r="K36" i="116"/>
  <c r="J36" i="116"/>
  <c r="I36" i="116"/>
  <c r="M35" i="116"/>
  <c r="N35" i="116" s="1"/>
  <c r="K35" i="116"/>
  <c r="J35" i="116"/>
  <c r="I35" i="116"/>
  <c r="M34" i="116"/>
  <c r="K34" i="116"/>
  <c r="J34" i="116"/>
  <c r="I34" i="116"/>
  <c r="M33" i="116"/>
  <c r="K33" i="116"/>
  <c r="J33" i="116"/>
  <c r="I33" i="116"/>
  <c r="M32" i="116"/>
  <c r="K32" i="116"/>
  <c r="J32" i="116"/>
  <c r="I32" i="116"/>
  <c r="N31" i="116"/>
  <c r="K31" i="116"/>
  <c r="J31" i="116"/>
  <c r="I31" i="116"/>
  <c r="M30" i="116"/>
  <c r="K30" i="116"/>
  <c r="J30" i="116"/>
  <c r="I30" i="116"/>
  <c r="M29" i="116"/>
  <c r="N29" i="116" s="1"/>
  <c r="K29" i="116"/>
  <c r="J29" i="116"/>
  <c r="I29" i="116"/>
  <c r="M28" i="116"/>
  <c r="K28" i="116"/>
  <c r="J28" i="116"/>
  <c r="I28" i="116"/>
  <c r="M27" i="116"/>
  <c r="K27" i="116"/>
  <c r="J27" i="116"/>
  <c r="I27" i="116"/>
  <c r="M26" i="116"/>
  <c r="K26" i="116"/>
  <c r="J26" i="116"/>
  <c r="I26" i="116"/>
  <c r="M25" i="116"/>
  <c r="N25" i="116" s="1"/>
  <c r="K25" i="116"/>
  <c r="J25" i="116"/>
  <c r="I25" i="116"/>
  <c r="M24" i="116"/>
  <c r="K24" i="116"/>
  <c r="J24" i="116"/>
  <c r="I24" i="116"/>
  <c r="A24" i="116"/>
  <c r="A25" i="116" s="1"/>
  <c r="A26" i="116" s="1"/>
  <c r="A27" i="116" s="1"/>
  <c r="A28" i="116" s="1"/>
  <c r="A29" i="116" s="1"/>
  <c r="A30" i="116" s="1"/>
  <c r="A31" i="116" s="1"/>
  <c r="A32" i="116" s="1"/>
  <c r="A33" i="116" s="1"/>
  <c r="A34" i="116" s="1"/>
  <c r="A35" i="116" s="1"/>
  <c r="A36" i="116" s="1"/>
  <c r="A37" i="116" s="1"/>
  <c r="A38" i="116" s="1"/>
  <c r="A46" i="116" s="1"/>
  <c r="N23" i="116"/>
  <c r="K23" i="116"/>
  <c r="J23" i="116"/>
  <c r="I23" i="116"/>
  <c r="G7" i="116"/>
  <c r="E23" i="46" s="1"/>
  <c r="G2" i="116"/>
  <c r="O422" i="108"/>
  <c r="O421" i="108"/>
  <c r="O420" i="108"/>
  <c r="M430" i="108"/>
  <c r="O430" i="108" s="1"/>
  <c r="O432" i="108" s="1"/>
  <c r="O9" i="108" s="1"/>
  <c r="M23" i="108"/>
  <c r="O23" i="108" s="1"/>
  <c r="G9" i="108" s="1"/>
  <c r="M23" i="107"/>
  <c r="M23" i="106"/>
  <c r="G432" i="108"/>
  <c r="O7" i="108" s="1"/>
  <c r="I430" i="108"/>
  <c r="J430" i="108"/>
  <c r="K430" i="108"/>
  <c r="A24" i="108"/>
  <c r="A25" i="108" s="1"/>
  <c r="A26" i="108" s="1"/>
  <c r="A27" i="108" s="1"/>
  <c r="A28" i="108" s="1"/>
  <c r="A29" i="108" s="1"/>
  <c r="A30" i="108" s="1"/>
  <c r="A31" i="108" s="1"/>
  <c r="A32" i="108" s="1"/>
  <c r="A33" i="108" s="1"/>
  <c r="A34" i="108" s="1"/>
  <c r="A35" i="108" s="1"/>
  <c r="A36" i="108" s="1"/>
  <c r="A37" i="108" s="1"/>
  <c r="A38" i="108" s="1"/>
  <c r="A39" i="108" s="1"/>
  <c r="A40" i="108" s="1"/>
  <c r="A41" i="108" s="1"/>
  <c r="A42" i="108" s="1"/>
  <c r="A43" i="108" s="1"/>
  <c r="A44" i="108" s="1"/>
  <c r="A45" i="108" s="1"/>
  <c r="A46" i="108" s="1"/>
  <c r="A47" i="108" s="1"/>
  <c r="A48" i="108" s="1"/>
  <c r="A49" i="108" s="1"/>
  <c r="A50" i="108" s="1"/>
  <c r="A51" i="108" s="1"/>
  <c r="A52" i="108" s="1"/>
  <c r="A53" i="108" s="1"/>
  <c r="A54" i="108" s="1"/>
  <c r="A55" i="108" s="1"/>
  <c r="A56" i="108" s="1"/>
  <c r="A57" i="108" s="1"/>
  <c r="A58" i="108" s="1"/>
  <c r="A59" i="108" s="1"/>
  <c r="A60" i="108" s="1"/>
  <c r="A61" i="108" s="1"/>
  <c r="A62" i="108" s="1"/>
  <c r="A63" i="108" s="1"/>
  <c r="A64" i="108" s="1"/>
  <c r="A65" i="108" s="1"/>
  <c r="A66" i="108" s="1"/>
  <c r="A67" i="108" s="1"/>
  <c r="A68" i="108" s="1"/>
  <c r="A69" i="108" s="1"/>
  <c r="A70" i="108" s="1"/>
  <c r="A71" i="108" s="1"/>
  <c r="A72" i="108" s="1"/>
  <c r="A73" i="108" s="1"/>
  <c r="A74" i="108" s="1"/>
  <c r="A75" i="108" s="1"/>
  <c r="A76" i="108" s="1"/>
  <c r="A77" i="108" s="1"/>
  <c r="A78" i="108" s="1"/>
  <c r="A79" i="108" s="1"/>
  <c r="A80" i="108" s="1"/>
  <c r="A81" i="108" s="1"/>
  <c r="A82" i="108" s="1"/>
  <c r="A83" i="108" s="1"/>
  <c r="A84" i="108" s="1"/>
  <c r="A85" i="108" s="1"/>
  <c r="A86" i="108" s="1"/>
  <c r="A87" i="108" s="1"/>
  <c r="A88" i="108" s="1"/>
  <c r="A89" i="108" s="1"/>
  <c r="A90" i="108" s="1"/>
  <c r="A91" i="108" s="1"/>
  <c r="A92" i="108" s="1"/>
  <c r="A93" i="108" s="1"/>
  <c r="A94" i="108" s="1"/>
  <c r="A95" i="108" s="1"/>
  <c r="A96" i="108" s="1"/>
  <c r="A97" i="108" s="1"/>
  <c r="A98" i="108" s="1"/>
  <c r="A99" i="108" s="1"/>
  <c r="A100" i="108" s="1"/>
  <c r="A101" i="108" s="1"/>
  <c r="A102" i="108" s="1"/>
  <c r="A103" i="108" s="1"/>
  <c r="A104" i="108" s="1"/>
  <c r="A105" i="108" s="1"/>
  <c r="A106" i="108" s="1"/>
  <c r="A107" i="108" s="1"/>
  <c r="A108" i="108" s="1"/>
  <c r="A109" i="108" s="1"/>
  <c r="A110" i="108" s="1"/>
  <c r="A111" i="108" s="1"/>
  <c r="A112" i="108" s="1"/>
  <c r="A113" i="108" s="1"/>
  <c r="A114" i="108" s="1"/>
  <c r="A115" i="108" s="1"/>
  <c r="A116" i="108" s="1"/>
  <c r="A117" i="108" s="1"/>
  <c r="A118" i="108" s="1"/>
  <c r="A119" i="108" s="1"/>
  <c r="A120" i="108" s="1"/>
  <c r="A121" i="108" s="1"/>
  <c r="A122" i="108" s="1"/>
  <c r="A123" i="108" s="1"/>
  <c r="A124" i="108" s="1"/>
  <c r="A125" i="108" s="1"/>
  <c r="A126" i="108" s="1"/>
  <c r="A127" i="108" s="1"/>
  <c r="A128" i="108" s="1"/>
  <c r="A129" i="108" s="1"/>
  <c r="A130" i="108" s="1"/>
  <c r="A131" i="108" s="1"/>
  <c r="A132" i="108" s="1"/>
  <c r="A133" i="108" s="1"/>
  <c r="A134" i="108" s="1"/>
  <c r="A135" i="108" s="1"/>
  <c r="A136" i="108" s="1"/>
  <c r="A137" i="108" s="1"/>
  <c r="A138" i="108" s="1"/>
  <c r="A139" i="108" s="1"/>
  <c r="A140" i="108" s="1"/>
  <c r="A141" i="108" s="1"/>
  <c r="A142" i="108" s="1"/>
  <c r="A143" i="108" s="1"/>
  <c r="A144" i="108" s="1"/>
  <c r="A145" i="108" s="1"/>
  <c r="A146" i="108" s="1"/>
  <c r="A147" i="108" s="1"/>
  <c r="A148" i="108" s="1"/>
  <c r="A149" i="108" s="1"/>
  <c r="A150" i="108" s="1"/>
  <c r="A151" i="108" s="1"/>
  <c r="A152" i="108" s="1"/>
  <c r="A153" i="108" s="1"/>
  <c r="A154" i="108" s="1"/>
  <c r="A155" i="108" s="1"/>
  <c r="A156" i="108" s="1"/>
  <c r="A157" i="108" s="1"/>
  <c r="A158" i="108" s="1"/>
  <c r="A159" i="108" s="1"/>
  <c r="A160" i="108" s="1"/>
  <c r="A161" i="108" s="1"/>
  <c r="A162" i="108" s="1"/>
  <c r="A163" i="108" s="1"/>
  <c r="A164" i="108" s="1"/>
  <c r="A165" i="108" s="1"/>
  <c r="A166" i="108" s="1"/>
  <c r="A167" i="108" s="1"/>
  <c r="A168" i="108" s="1"/>
  <c r="A169" i="108" s="1"/>
  <c r="A170" i="108" s="1"/>
  <c r="A171" i="108" s="1"/>
  <c r="A172" i="108" s="1"/>
  <c r="A173" i="108" s="1"/>
  <c r="A174" i="108" s="1"/>
  <c r="A175" i="108" s="1"/>
  <c r="A176" i="108" s="1"/>
  <c r="A177" i="108" s="1"/>
  <c r="A178" i="108" s="1"/>
  <c r="A179" i="108" s="1"/>
  <c r="A180" i="108" s="1"/>
  <c r="A181" i="108" s="1"/>
  <c r="A182" i="108" s="1"/>
  <c r="A183" i="108" s="1"/>
  <c r="A184" i="108" s="1"/>
  <c r="A185" i="108" s="1"/>
  <c r="A186" i="108" s="1"/>
  <c r="A187" i="108" s="1"/>
  <c r="A188" i="108" s="1"/>
  <c r="A189" i="108" s="1"/>
  <c r="A190" i="108" s="1"/>
  <c r="A191" i="108" s="1"/>
  <c r="A192" i="108" s="1"/>
  <c r="A193" i="108" s="1"/>
  <c r="A194" i="108" s="1"/>
  <c r="A195" i="108" s="1"/>
  <c r="A196" i="108" s="1"/>
  <c r="A197" i="108" s="1"/>
  <c r="A198" i="108" s="1"/>
  <c r="A199" i="108" s="1"/>
  <c r="A200" i="108" s="1"/>
  <c r="A201" i="108" s="1"/>
  <c r="A202" i="108" s="1"/>
  <c r="A203" i="108" s="1"/>
  <c r="A204" i="108" s="1"/>
  <c r="A205" i="108" s="1"/>
  <c r="A206" i="108" s="1"/>
  <c r="A207" i="108" s="1"/>
  <c r="A208" i="108" s="1"/>
  <c r="A209" i="108" s="1"/>
  <c r="A210" i="108" s="1"/>
  <c r="A211" i="108" s="1"/>
  <c r="A212" i="108" s="1"/>
  <c r="A213" i="108" s="1"/>
  <c r="A214" i="108" s="1"/>
  <c r="A215" i="108" s="1"/>
  <c r="A216" i="108" s="1"/>
  <c r="A217" i="108" s="1"/>
  <c r="A218" i="108" s="1"/>
  <c r="A219" i="108" s="1"/>
  <c r="A220" i="108" s="1"/>
  <c r="A221" i="108" s="1"/>
  <c r="A222" i="108" s="1"/>
  <c r="A223" i="108" s="1"/>
  <c r="A224" i="108" s="1"/>
  <c r="A225" i="108" s="1"/>
  <c r="A226" i="108" s="1"/>
  <c r="A227" i="108" s="1"/>
  <c r="A228" i="108" s="1"/>
  <c r="A229" i="108" s="1"/>
  <c r="A230" i="108" s="1"/>
  <c r="A231" i="108" s="1"/>
  <c r="A232" i="108" s="1"/>
  <c r="A233" i="108" s="1"/>
  <c r="A234" i="108" s="1"/>
  <c r="A235" i="108" s="1"/>
  <c r="A236" i="108" s="1"/>
  <c r="A237" i="108" s="1"/>
  <c r="A238" i="108" s="1"/>
  <c r="A239" i="108" s="1"/>
  <c r="A240" i="108" s="1"/>
  <c r="A241" i="108" s="1"/>
  <c r="A242" i="108" s="1"/>
  <c r="A243" i="108" s="1"/>
  <c r="A244" i="108" s="1"/>
  <c r="A245" i="108" s="1"/>
  <c r="A246" i="108" s="1"/>
  <c r="A247" i="108" s="1"/>
  <c r="A248" i="108" s="1"/>
  <c r="A249" i="108" s="1"/>
  <c r="A250" i="108" s="1"/>
  <c r="A251" i="108" s="1"/>
  <c r="A252" i="108" s="1"/>
  <c r="A253" i="108" s="1"/>
  <c r="A254" i="108" s="1"/>
  <c r="A255" i="108" s="1"/>
  <c r="A256" i="108" s="1"/>
  <c r="A257" i="108" s="1"/>
  <c r="A258" i="108" s="1"/>
  <c r="A259" i="108" s="1"/>
  <c r="A260" i="108" s="1"/>
  <c r="A261" i="108" s="1"/>
  <c r="A262" i="108" s="1"/>
  <c r="A263" i="108" s="1"/>
  <c r="A264" i="108" s="1"/>
  <c r="A265" i="108" s="1"/>
  <c r="A266" i="108" s="1"/>
  <c r="A267" i="108" s="1"/>
  <c r="A268" i="108" s="1"/>
  <c r="A269" i="108" s="1"/>
  <c r="A270" i="108" s="1"/>
  <c r="A271" i="108" s="1"/>
  <c r="A272" i="108" s="1"/>
  <c r="A273" i="108" s="1"/>
  <c r="A274" i="108" s="1"/>
  <c r="A275" i="108" s="1"/>
  <c r="A276" i="108" s="1"/>
  <c r="A277" i="108" s="1"/>
  <c r="A278" i="108" s="1"/>
  <c r="A279" i="108" s="1"/>
  <c r="A280" i="108" s="1"/>
  <c r="A281" i="108" s="1"/>
  <c r="A282" i="108" s="1"/>
  <c r="A283" i="108" s="1"/>
  <c r="A284" i="108" s="1"/>
  <c r="A285" i="108" s="1"/>
  <c r="A286" i="108" s="1"/>
  <c r="A287" i="108" s="1"/>
  <c r="A288" i="108" s="1"/>
  <c r="A289" i="108" s="1"/>
  <c r="A290" i="108" s="1"/>
  <c r="A291" i="108" s="1"/>
  <c r="A292" i="108" s="1"/>
  <c r="A293" i="108" s="1"/>
  <c r="A294" i="108" s="1"/>
  <c r="A295" i="108" s="1"/>
  <c r="A296" i="108" s="1"/>
  <c r="A297" i="108" s="1"/>
  <c r="A298" i="108" s="1"/>
  <c r="A299" i="108" s="1"/>
  <c r="A300" i="108" s="1"/>
  <c r="A301" i="108" s="1"/>
  <c r="A302" i="108" s="1"/>
  <c r="A303" i="108" s="1"/>
  <c r="A304" i="108" s="1"/>
  <c r="A305" i="108" s="1"/>
  <c r="A306" i="108" s="1"/>
  <c r="A307" i="108" s="1"/>
  <c r="A308" i="108" s="1"/>
  <c r="A309" i="108" s="1"/>
  <c r="A310" i="108" s="1"/>
  <c r="A311" i="108" s="1"/>
  <c r="A312" i="108" s="1"/>
  <c r="A313" i="108" s="1"/>
  <c r="A314" i="108" s="1"/>
  <c r="A315" i="108" s="1"/>
  <c r="A316" i="108" s="1"/>
  <c r="A317" i="108" s="1"/>
  <c r="A318" i="108" s="1"/>
  <c r="A319" i="108" s="1"/>
  <c r="A320" i="108" s="1"/>
  <c r="A321" i="108" s="1"/>
  <c r="A322" i="108" s="1"/>
  <c r="A323" i="108" s="1"/>
  <c r="A324" i="108" s="1"/>
  <c r="A325" i="108" s="1"/>
  <c r="A326" i="108" s="1"/>
  <c r="A327" i="108" s="1"/>
  <c r="A328" i="108" s="1"/>
  <c r="A329" i="108" s="1"/>
  <c r="A330" i="108" s="1"/>
  <c r="A331" i="108" s="1"/>
  <c r="A332" i="108" s="1"/>
  <c r="A333" i="108" s="1"/>
  <c r="A334" i="108" s="1"/>
  <c r="A335" i="108" s="1"/>
  <c r="A336" i="108" s="1"/>
  <c r="A337" i="108" s="1"/>
  <c r="A338" i="108" s="1"/>
  <c r="A339" i="108" s="1"/>
  <c r="A340" i="108" s="1"/>
  <c r="A341" i="108" s="1"/>
  <c r="A342" i="108" s="1"/>
  <c r="A343" i="108" s="1"/>
  <c r="A344" i="108" s="1"/>
  <c r="A345" i="108" s="1"/>
  <c r="A346" i="108" s="1"/>
  <c r="A347" i="108" s="1"/>
  <c r="A348" i="108" s="1"/>
  <c r="A349" i="108" s="1"/>
  <c r="A350" i="108" s="1"/>
  <c r="A351" i="108" s="1"/>
  <c r="A352" i="108" s="1"/>
  <c r="A353" i="108" s="1"/>
  <c r="A354" i="108" s="1"/>
  <c r="A355" i="108" s="1"/>
  <c r="A356" i="108" s="1"/>
  <c r="A357" i="108" s="1"/>
  <c r="A358" i="108" s="1"/>
  <c r="A359" i="108" s="1"/>
  <c r="A360" i="108" s="1"/>
  <c r="A361" i="108" s="1"/>
  <c r="A362" i="108" s="1"/>
  <c r="A363" i="108" s="1"/>
  <c r="A364" i="108" s="1"/>
  <c r="A365" i="108" s="1"/>
  <c r="A366" i="108" s="1"/>
  <c r="A367" i="108" s="1"/>
  <c r="A368" i="108" s="1"/>
  <c r="A369" i="108" s="1"/>
  <c r="A370" i="108" s="1"/>
  <c r="A371" i="108" s="1"/>
  <c r="A372" i="108" s="1"/>
  <c r="A373" i="108" s="1"/>
  <c r="A374" i="108" s="1"/>
  <c r="A375" i="108" s="1"/>
  <c r="A376" i="108" s="1"/>
  <c r="A377" i="108" s="1"/>
  <c r="A378" i="108" s="1"/>
  <c r="A379" i="108" s="1"/>
  <c r="A380" i="108" s="1"/>
  <c r="A381" i="108" s="1"/>
  <c r="A382" i="108" s="1"/>
  <c r="A383" i="108" s="1"/>
  <c r="A384" i="108" s="1"/>
  <c r="A385" i="108" s="1"/>
  <c r="A386" i="108" s="1"/>
  <c r="A387" i="108" s="1"/>
  <c r="A388" i="108" s="1"/>
  <c r="A389" i="108" s="1"/>
  <c r="A390" i="108" s="1"/>
  <c r="A391" i="108" s="1"/>
  <c r="A392" i="108" s="1"/>
  <c r="A393" i="108" s="1"/>
  <c r="A394" i="108" s="1"/>
  <c r="A395" i="108" s="1"/>
  <c r="A396" i="108" s="1"/>
  <c r="A397" i="108" s="1"/>
  <c r="A398" i="108" s="1"/>
  <c r="A399" i="108" s="1"/>
  <c r="A400" i="108" s="1"/>
  <c r="A401" i="108" s="1"/>
  <c r="A402" i="108" s="1"/>
  <c r="A403" i="108" s="1"/>
  <c r="A404" i="108" s="1"/>
  <c r="A405" i="108" s="1"/>
  <c r="A406" i="108" s="1"/>
  <c r="A407" i="108" s="1"/>
  <c r="A408" i="108" s="1"/>
  <c r="A409" i="108" s="1"/>
  <c r="A410" i="108" s="1"/>
  <c r="A411" i="108" s="1"/>
  <c r="A412" i="108" s="1"/>
  <c r="A413" i="108" s="1"/>
  <c r="A414" i="108" s="1"/>
  <c r="A415" i="108" s="1"/>
  <c r="A416" i="108" s="1"/>
  <c r="A417" i="108" s="1"/>
  <c r="A418" i="108" s="1"/>
  <c r="A419" i="108" s="1"/>
  <c r="A420" i="108" s="1"/>
  <c r="A421" i="108" s="1"/>
  <c r="A422" i="108" s="1"/>
  <c r="A430" i="108" s="1"/>
  <c r="I23" i="106"/>
  <c r="J23" i="106"/>
  <c r="K23" i="106"/>
  <c r="G82" i="106"/>
  <c r="I23" i="107"/>
  <c r="J23" i="107"/>
  <c r="K23" i="107"/>
  <c r="G44" i="107"/>
  <c r="I23" i="108"/>
  <c r="J23" i="108"/>
  <c r="K23" i="108"/>
  <c r="G424" i="108"/>
  <c r="G6" i="63"/>
  <c r="G2" i="107"/>
  <c r="G7" i="107"/>
  <c r="E25" i="46" s="1"/>
  <c r="A24" i="107"/>
  <c r="A25" i="107" s="1"/>
  <c r="A26" i="107" s="1"/>
  <c r="A27" i="107" s="1"/>
  <c r="A28" i="107" s="1"/>
  <c r="A29" i="107" s="1"/>
  <c r="A30" i="107" s="1"/>
  <c r="A31" i="107" s="1"/>
  <c r="A32" i="107" s="1"/>
  <c r="A33" i="107" s="1"/>
  <c r="A34" i="107" s="1"/>
  <c r="A35" i="107" s="1"/>
  <c r="A36" i="107" s="1"/>
  <c r="A37" i="107" s="1"/>
  <c r="A38" i="107" s="1"/>
  <c r="A39" i="107" s="1"/>
  <c r="A40" i="107" s="1"/>
  <c r="A41" i="107" s="1"/>
  <c r="A42" i="107" s="1"/>
  <c r="A50" i="107" s="1"/>
  <c r="I24" i="107"/>
  <c r="J24" i="107"/>
  <c r="K24" i="107"/>
  <c r="M24" i="107"/>
  <c r="N24" i="107" s="1"/>
  <c r="I25" i="107"/>
  <c r="J25" i="107"/>
  <c r="K25" i="107"/>
  <c r="M25" i="107"/>
  <c r="N25" i="107" s="1"/>
  <c r="I26" i="107"/>
  <c r="J26" i="107"/>
  <c r="K26" i="107"/>
  <c r="M26" i="107"/>
  <c r="I27" i="107"/>
  <c r="J27" i="107"/>
  <c r="K27" i="107"/>
  <c r="M27" i="107"/>
  <c r="N27" i="107" s="1"/>
  <c r="I28" i="107"/>
  <c r="J28" i="107"/>
  <c r="K28" i="107"/>
  <c r="M28" i="107"/>
  <c r="N28" i="107" s="1"/>
  <c r="I29" i="107"/>
  <c r="J29" i="107"/>
  <c r="K29" i="107"/>
  <c r="M29" i="107"/>
  <c r="N29" i="107" s="1"/>
  <c r="I30" i="107"/>
  <c r="J30" i="107"/>
  <c r="K30" i="107"/>
  <c r="M30" i="107"/>
  <c r="I31" i="107"/>
  <c r="J31" i="107"/>
  <c r="K31" i="107"/>
  <c r="M31" i="107"/>
  <c r="I32" i="107"/>
  <c r="J32" i="107"/>
  <c r="K32" i="107"/>
  <c r="M32" i="107"/>
  <c r="I33" i="107"/>
  <c r="J33" i="107"/>
  <c r="K33" i="107"/>
  <c r="M33" i="107"/>
  <c r="I34" i="107"/>
  <c r="J34" i="107"/>
  <c r="K34" i="107"/>
  <c r="M34" i="107"/>
  <c r="I35" i="107"/>
  <c r="J35" i="107"/>
  <c r="K35" i="107"/>
  <c r="M35" i="107"/>
  <c r="O35" i="107" s="1"/>
  <c r="I36" i="107"/>
  <c r="J36" i="107"/>
  <c r="K36" i="107"/>
  <c r="M36" i="107"/>
  <c r="I37" i="107"/>
  <c r="J37" i="107"/>
  <c r="K37" i="107"/>
  <c r="M37" i="107"/>
  <c r="I38" i="107"/>
  <c r="J38" i="107"/>
  <c r="K38" i="107"/>
  <c r="M38" i="107"/>
  <c r="I39" i="107"/>
  <c r="J39" i="107"/>
  <c r="K39" i="107"/>
  <c r="M39" i="107"/>
  <c r="I40" i="107"/>
  <c r="J40" i="107"/>
  <c r="K40" i="107"/>
  <c r="M40" i="107"/>
  <c r="I41" i="107"/>
  <c r="J41" i="107"/>
  <c r="K41" i="107"/>
  <c r="M41" i="107"/>
  <c r="I42" i="107"/>
  <c r="J42" i="107"/>
  <c r="K42" i="107"/>
  <c r="M42" i="107"/>
  <c r="G2" i="108"/>
  <c r="G7" i="108"/>
  <c r="I24" i="108"/>
  <c r="J24" i="108"/>
  <c r="K24" i="108"/>
  <c r="M24" i="108"/>
  <c r="I25" i="108"/>
  <c r="J25" i="108"/>
  <c r="K25" i="108"/>
  <c r="M25" i="108"/>
  <c r="I26" i="108"/>
  <c r="J26" i="108"/>
  <c r="K26" i="108"/>
  <c r="M26" i="108"/>
  <c r="I27" i="108"/>
  <c r="J27" i="108"/>
  <c r="K27" i="108"/>
  <c r="M27" i="108"/>
  <c r="I28" i="108"/>
  <c r="J28" i="108"/>
  <c r="K28" i="108"/>
  <c r="M28" i="108"/>
  <c r="I29" i="108"/>
  <c r="J29" i="108"/>
  <c r="K29" i="108"/>
  <c r="M29" i="108"/>
  <c r="I30" i="108"/>
  <c r="J30" i="108"/>
  <c r="K30" i="108"/>
  <c r="M30" i="108"/>
  <c r="I31" i="108"/>
  <c r="J31" i="108"/>
  <c r="K31" i="108"/>
  <c r="M31" i="108"/>
  <c r="I32" i="108"/>
  <c r="J32" i="108"/>
  <c r="K32" i="108"/>
  <c r="M32" i="108"/>
  <c r="I33" i="108"/>
  <c r="J33" i="108"/>
  <c r="K33" i="108"/>
  <c r="M33" i="108"/>
  <c r="I34" i="108"/>
  <c r="J34" i="108"/>
  <c r="K34" i="108"/>
  <c r="M34" i="108"/>
  <c r="I35" i="108"/>
  <c r="J35" i="108"/>
  <c r="K35" i="108"/>
  <c r="M35" i="108"/>
  <c r="I36" i="108"/>
  <c r="J36" i="108"/>
  <c r="K36" i="108"/>
  <c r="M36" i="108"/>
  <c r="I37" i="108"/>
  <c r="J37" i="108"/>
  <c r="K37" i="108"/>
  <c r="M37" i="108"/>
  <c r="I38" i="108"/>
  <c r="J38" i="108"/>
  <c r="K38" i="108"/>
  <c r="M38" i="108"/>
  <c r="I39" i="108"/>
  <c r="J39" i="108"/>
  <c r="K39" i="108"/>
  <c r="M39" i="108"/>
  <c r="N39" i="108" s="1"/>
  <c r="I40" i="108"/>
  <c r="J40" i="108"/>
  <c r="K40" i="108"/>
  <c r="M40" i="108"/>
  <c r="I41" i="108"/>
  <c r="J41" i="108"/>
  <c r="K41" i="108"/>
  <c r="M41" i="108"/>
  <c r="N41" i="108" s="1"/>
  <c r="I42" i="108"/>
  <c r="J42" i="108"/>
  <c r="K42" i="108"/>
  <c r="M42" i="108"/>
  <c r="I43" i="108"/>
  <c r="J43" i="108"/>
  <c r="K43" i="108"/>
  <c r="M43" i="108"/>
  <c r="O43" i="108" s="1"/>
  <c r="I44" i="108"/>
  <c r="J44" i="108"/>
  <c r="K44" i="108"/>
  <c r="M44" i="108"/>
  <c r="I45" i="108"/>
  <c r="J45" i="108"/>
  <c r="K45" i="108"/>
  <c r="M45" i="108"/>
  <c r="I46" i="108"/>
  <c r="J46" i="108"/>
  <c r="K46" i="108"/>
  <c r="M46" i="108"/>
  <c r="I47" i="108"/>
  <c r="J47" i="108"/>
  <c r="K47" i="108"/>
  <c r="M47" i="108"/>
  <c r="N47" i="108" s="1"/>
  <c r="I48" i="108"/>
  <c r="J48" i="108"/>
  <c r="K48" i="108"/>
  <c r="M48" i="108"/>
  <c r="I49" i="108"/>
  <c r="J49" i="108"/>
  <c r="K49" i="108"/>
  <c r="M49" i="108"/>
  <c r="I50" i="108"/>
  <c r="J50" i="108"/>
  <c r="K50" i="108"/>
  <c r="M50" i="108"/>
  <c r="I51" i="108"/>
  <c r="J51" i="108"/>
  <c r="K51" i="108"/>
  <c r="M51" i="108"/>
  <c r="I52" i="108"/>
  <c r="J52" i="108"/>
  <c r="K52" i="108"/>
  <c r="M52" i="108"/>
  <c r="I53" i="108"/>
  <c r="J53" i="108"/>
  <c r="K53" i="108"/>
  <c r="M53" i="108"/>
  <c r="I54" i="108"/>
  <c r="J54" i="108"/>
  <c r="K54" i="108"/>
  <c r="M54" i="108"/>
  <c r="I55" i="108"/>
  <c r="J55" i="108"/>
  <c r="K55" i="108"/>
  <c r="M55" i="108"/>
  <c r="I56" i="108"/>
  <c r="J56" i="108"/>
  <c r="K56" i="108"/>
  <c r="M56" i="108"/>
  <c r="I57" i="108"/>
  <c r="J57" i="108"/>
  <c r="K57" i="108"/>
  <c r="M57" i="108"/>
  <c r="O57" i="108" s="1"/>
  <c r="I58" i="108"/>
  <c r="J58" i="108"/>
  <c r="K58" i="108"/>
  <c r="M58" i="108"/>
  <c r="I59" i="108"/>
  <c r="J59" i="108"/>
  <c r="K59" i="108"/>
  <c r="M59" i="108"/>
  <c r="I60" i="108"/>
  <c r="J60" i="108"/>
  <c r="K60" i="108"/>
  <c r="M60" i="108"/>
  <c r="I61" i="108"/>
  <c r="J61" i="108"/>
  <c r="K61" i="108"/>
  <c r="M61" i="108"/>
  <c r="I62" i="108"/>
  <c r="J62" i="108"/>
  <c r="K62" i="108"/>
  <c r="M62" i="108"/>
  <c r="I63" i="108"/>
  <c r="J63" i="108"/>
  <c r="K63" i="108"/>
  <c r="M63" i="108"/>
  <c r="I64" i="108"/>
  <c r="J64" i="108"/>
  <c r="K64" i="108"/>
  <c r="M64" i="108"/>
  <c r="I65" i="108"/>
  <c r="J65" i="108"/>
  <c r="K65" i="108"/>
  <c r="M65" i="108"/>
  <c r="N65" i="108" s="1"/>
  <c r="I66" i="108"/>
  <c r="J66" i="108"/>
  <c r="K66" i="108"/>
  <c r="M66" i="108"/>
  <c r="I67" i="108"/>
  <c r="J67" i="108"/>
  <c r="K67" i="108"/>
  <c r="M67" i="108"/>
  <c r="N67" i="108" s="1"/>
  <c r="I68" i="108"/>
  <c r="J68" i="108"/>
  <c r="K68" i="108"/>
  <c r="M68" i="108"/>
  <c r="I69" i="108"/>
  <c r="J69" i="108"/>
  <c r="K69" i="108"/>
  <c r="M69" i="108"/>
  <c r="I70" i="108"/>
  <c r="J70" i="108"/>
  <c r="K70" i="108"/>
  <c r="M70" i="108"/>
  <c r="I71" i="108"/>
  <c r="J71" i="108"/>
  <c r="K71" i="108"/>
  <c r="M71" i="108"/>
  <c r="I72" i="108"/>
  <c r="J72" i="108"/>
  <c r="K72" i="108"/>
  <c r="M72" i="108"/>
  <c r="N72" i="108" s="1"/>
  <c r="I73" i="108"/>
  <c r="J73" i="108"/>
  <c r="K73" i="108"/>
  <c r="M73" i="108"/>
  <c r="I74" i="108"/>
  <c r="J74" i="108"/>
  <c r="K74" i="108"/>
  <c r="M74" i="108"/>
  <c r="N74" i="108" s="1"/>
  <c r="I75" i="108"/>
  <c r="J75" i="108"/>
  <c r="K75" i="108"/>
  <c r="M75" i="108"/>
  <c r="N75" i="108" s="1"/>
  <c r="I76" i="108"/>
  <c r="J76" i="108"/>
  <c r="K76" i="108"/>
  <c r="M76" i="108"/>
  <c r="N76" i="108" s="1"/>
  <c r="I77" i="108"/>
  <c r="J77" i="108"/>
  <c r="K77" i="108"/>
  <c r="M77" i="108"/>
  <c r="I78" i="108"/>
  <c r="J78" i="108"/>
  <c r="K78" i="108"/>
  <c r="M78" i="108"/>
  <c r="I79" i="108"/>
  <c r="J79" i="108"/>
  <c r="K79" i="108"/>
  <c r="M79" i="108"/>
  <c r="I80" i="108"/>
  <c r="J80" i="108"/>
  <c r="K80" i="108"/>
  <c r="M80" i="108"/>
  <c r="I81" i="108"/>
  <c r="J81" i="108"/>
  <c r="K81" i="108"/>
  <c r="M81" i="108"/>
  <c r="I82" i="108"/>
  <c r="J82" i="108"/>
  <c r="K82" i="108"/>
  <c r="M82" i="108"/>
  <c r="N82" i="108" s="1"/>
  <c r="I83" i="108"/>
  <c r="J83" i="108"/>
  <c r="K83" i="108"/>
  <c r="M83" i="108"/>
  <c r="N83" i="108" s="1"/>
  <c r="I84" i="108"/>
  <c r="J84" i="108"/>
  <c r="K84" i="108"/>
  <c r="M84" i="108"/>
  <c r="I85" i="108"/>
  <c r="J85" i="108"/>
  <c r="K85" i="108"/>
  <c r="M85" i="108"/>
  <c r="I86" i="108"/>
  <c r="J86" i="108"/>
  <c r="K86" i="108"/>
  <c r="M86" i="108"/>
  <c r="N86" i="108" s="1"/>
  <c r="I87" i="108"/>
  <c r="J87" i="108"/>
  <c r="K87" i="108"/>
  <c r="M87" i="108"/>
  <c r="O87" i="108" s="1"/>
  <c r="I88" i="108"/>
  <c r="J88" i="108"/>
  <c r="K88" i="108"/>
  <c r="M88" i="108"/>
  <c r="I89" i="108"/>
  <c r="J89" i="108"/>
  <c r="K89" i="108"/>
  <c r="M89" i="108"/>
  <c r="N89" i="108" s="1"/>
  <c r="I90" i="108"/>
  <c r="J90" i="108"/>
  <c r="K90" i="108"/>
  <c r="M90" i="108"/>
  <c r="I91" i="108"/>
  <c r="J91" i="108"/>
  <c r="K91" i="108"/>
  <c r="M91" i="108"/>
  <c r="N91" i="108" s="1"/>
  <c r="I92" i="108"/>
  <c r="J92" i="108"/>
  <c r="K92" i="108"/>
  <c r="M92" i="108"/>
  <c r="I93" i="108"/>
  <c r="J93" i="108"/>
  <c r="K93" i="108"/>
  <c r="M93" i="108"/>
  <c r="O93" i="108" s="1"/>
  <c r="I94" i="108"/>
  <c r="J94" i="108"/>
  <c r="K94" i="108"/>
  <c r="M94" i="108"/>
  <c r="I95" i="108"/>
  <c r="J95" i="108"/>
  <c r="K95" i="108"/>
  <c r="M95" i="108"/>
  <c r="I96" i="108"/>
  <c r="J96" i="108"/>
  <c r="K96" i="108"/>
  <c r="M96" i="108"/>
  <c r="I97" i="108"/>
  <c r="J97" i="108"/>
  <c r="K97" i="108"/>
  <c r="M97" i="108"/>
  <c r="I98" i="108"/>
  <c r="J98" i="108"/>
  <c r="K98" i="108"/>
  <c r="M98" i="108"/>
  <c r="I99" i="108"/>
  <c r="J99" i="108"/>
  <c r="K99" i="108"/>
  <c r="M99" i="108"/>
  <c r="I100" i="108"/>
  <c r="J100" i="108"/>
  <c r="K100" i="108"/>
  <c r="M100" i="108"/>
  <c r="I101" i="108"/>
  <c r="J101" i="108"/>
  <c r="K101" i="108"/>
  <c r="M101" i="108"/>
  <c r="N101" i="108" s="1"/>
  <c r="I102" i="108"/>
  <c r="J102" i="108"/>
  <c r="K102" i="108"/>
  <c r="M102" i="108"/>
  <c r="I103" i="108"/>
  <c r="J103" i="108"/>
  <c r="K103" i="108"/>
  <c r="M103" i="108"/>
  <c r="O103" i="108" s="1"/>
  <c r="I104" i="108"/>
  <c r="J104" i="108"/>
  <c r="K104" i="108"/>
  <c r="M104" i="108"/>
  <c r="I105" i="108"/>
  <c r="J105" i="108"/>
  <c r="K105" i="108"/>
  <c r="M105" i="108"/>
  <c r="I106" i="108"/>
  <c r="J106" i="108"/>
  <c r="K106" i="108"/>
  <c r="M106" i="108"/>
  <c r="I107" i="108"/>
  <c r="J107" i="108"/>
  <c r="K107" i="108"/>
  <c r="M107" i="108"/>
  <c r="N107" i="108" s="1"/>
  <c r="I108" i="108"/>
  <c r="J108" i="108"/>
  <c r="K108" i="108"/>
  <c r="M108" i="108"/>
  <c r="I109" i="108"/>
  <c r="J109" i="108"/>
  <c r="K109" i="108"/>
  <c r="M109" i="108"/>
  <c r="I110" i="108"/>
  <c r="J110" i="108"/>
  <c r="K110" i="108"/>
  <c r="M110" i="108"/>
  <c r="I111" i="108"/>
  <c r="J111" i="108"/>
  <c r="K111" i="108"/>
  <c r="M111" i="108"/>
  <c r="N111" i="108" s="1"/>
  <c r="I112" i="108"/>
  <c r="J112" i="108"/>
  <c r="K112" i="108"/>
  <c r="M112" i="108"/>
  <c r="I113" i="108"/>
  <c r="J113" i="108"/>
  <c r="K113" i="108"/>
  <c r="M113" i="108"/>
  <c r="I114" i="108"/>
  <c r="J114" i="108"/>
  <c r="K114" i="108"/>
  <c r="M114" i="108"/>
  <c r="I115" i="108"/>
  <c r="J115" i="108"/>
  <c r="K115" i="108"/>
  <c r="M115" i="108"/>
  <c r="I116" i="108"/>
  <c r="J116" i="108"/>
  <c r="K116" i="108"/>
  <c r="M116" i="108"/>
  <c r="I117" i="108"/>
  <c r="J117" i="108"/>
  <c r="K117" i="108"/>
  <c r="M117" i="108"/>
  <c r="I118" i="108"/>
  <c r="J118" i="108"/>
  <c r="K118" i="108"/>
  <c r="M118" i="108"/>
  <c r="I119" i="108"/>
  <c r="J119" i="108"/>
  <c r="K119" i="108"/>
  <c r="M119" i="108"/>
  <c r="N119" i="108" s="1"/>
  <c r="I120" i="108"/>
  <c r="J120" i="108"/>
  <c r="K120" i="108"/>
  <c r="M120" i="108"/>
  <c r="I121" i="108"/>
  <c r="J121" i="108"/>
  <c r="K121" i="108"/>
  <c r="M121" i="108"/>
  <c r="I122" i="108"/>
  <c r="J122" i="108"/>
  <c r="K122" i="108"/>
  <c r="M122" i="108"/>
  <c r="N122" i="108" s="1"/>
  <c r="I123" i="108"/>
  <c r="J123" i="108"/>
  <c r="K123" i="108"/>
  <c r="M123" i="108"/>
  <c r="O123" i="108" s="1"/>
  <c r="I124" i="108"/>
  <c r="J124" i="108"/>
  <c r="K124" i="108"/>
  <c r="M124" i="108"/>
  <c r="I125" i="108"/>
  <c r="J125" i="108"/>
  <c r="K125" i="108"/>
  <c r="M125" i="108"/>
  <c r="N125" i="108" s="1"/>
  <c r="I126" i="108"/>
  <c r="J126" i="108"/>
  <c r="K126" i="108"/>
  <c r="M126" i="108"/>
  <c r="I127" i="108"/>
  <c r="J127" i="108"/>
  <c r="K127" i="108"/>
  <c r="M127" i="108"/>
  <c r="N127" i="108" s="1"/>
  <c r="I128" i="108"/>
  <c r="J128" i="108"/>
  <c r="K128" i="108"/>
  <c r="M128" i="108"/>
  <c r="I129" i="108"/>
  <c r="J129" i="108"/>
  <c r="K129" i="108"/>
  <c r="M129" i="108"/>
  <c r="I130" i="108"/>
  <c r="J130" i="108"/>
  <c r="K130" i="108"/>
  <c r="M130" i="108"/>
  <c r="I131" i="108"/>
  <c r="J131" i="108"/>
  <c r="K131" i="108"/>
  <c r="M131" i="108"/>
  <c r="O131" i="108" s="1"/>
  <c r="I132" i="108"/>
  <c r="J132" i="108"/>
  <c r="K132" i="108"/>
  <c r="M132" i="108"/>
  <c r="I133" i="108"/>
  <c r="J133" i="108"/>
  <c r="K133" i="108"/>
  <c r="M133" i="108"/>
  <c r="N133" i="108" s="1"/>
  <c r="I134" i="108"/>
  <c r="J134" i="108"/>
  <c r="K134" i="108"/>
  <c r="M134" i="108"/>
  <c r="I135" i="108"/>
  <c r="J135" i="108"/>
  <c r="K135" i="108"/>
  <c r="M135" i="108"/>
  <c r="I136" i="108"/>
  <c r="J136" i="108"/>
  <c r="K136" i="108"/>
  <c r="M136" i="108"/>
  <c r="I137" i="108"/>
  <c r="J137" i="108"/>
  <c r="K137" i="108"/>
  <c r="M137" i="108"/>
  <c r="O137" i="108" s="1"/>
  <c r="I138" i="108"/>
  <c r="J138" i="108"/>
  <c r="K138" i="108"/>
  <c r="M138" i="108"/>
  <c r="I139" i="108"/>
  <c r="J139" i="108"/>
  <c r="K139" i="108"/>
  <c r="M139" i="108"/>
  <c r="N139" i="108" s="1"/>
  <c r="I140" i="108"/>
  <c r="J140" i="108"/>
  <c r="K140" i="108"/>
  <c r="M140" i="108"/>
  <c r="I141" i="108"/>
  <c r="J141" i="108"/>
  <c r="K141" i="108"/>
  <c r="M141" i="108"/>
  <c r="N141" i="108" s="1"/>
  <c r="I142" i="108"/>
  <c r="J142" i="108"/>
  <c r="K142" i="108"/>
  <c r="M142" i="108"/>
  <c r="I143" i="108"/>
  <c r="J143" i="108"/>
  <c r="K143" i="108"/>
  <c r="M143" i="108"/>
  <c r="O143" i="108" s="1"/>
  <c r="I144" i="108"/>
  <c r="J144" i="108"/>
  <c r="K144" i="108"/>
  <c r="M144" i="108"/>
  <c r="I145" i="108"/>
  <c r="J145" i="108"/>
  <c r="K145" i="108"/>
  <c r="M145" i="108"/>
  <c r="I146" i="108"/>
  <c r="J146" i="108"/>
  <c r="K146" i="108"/>
  <c r="M146" i="108"/>
  <c r="I147" i="108"/>
  <c r="J147" i="108"/>
  <c r="K147" i="108"/>
  <c r="M147" i="108"/>
  <c r="I148" i="108"/>
  <c r="J148" i="108"/>
  <c r="K148" i="108"/>
  <c r="M148" i="108"/>
  <c r="I149" i="108"/>
  <c r="J149" i="108"/>
  <c r="K149" i="108"/>
  <c r="M149" i="108"/>
  <c r="N149" i="108" s="1"/>
  <c r="I150" i="108"/>
  <c r="J150" i="108"/>
  <c r="K150" i="108"/>
  <c r="M150" i="108"/>
  <c r="I151" i="108"/>
  <c r="J151" i="108"/>
  <c r="K151" i="108"/>
  <c r="M151" i="108"/>
  <c r="O151" i="108" s="1"/>
  <c r="I152" i="108"/>
  <c r="J152" i="108"/>
  <c r="K152" i="108"/>
  <c r="M152" i="108"/>
  <c r="I153" i="108"/>
  <c r="J153" i="108"/>
  <c r="K153" i="108"/>
  <c r="M153" i="108"/>
  <c r="I154" i="108"/>
  <c r="J154" i="108"/>
  <c r="K154" i="108"/>
  <c r="M154" i="108"/>
  <c r="I155" i="108"/>
  <c r="J155" i="108"/>
  <c r="K155" i="108"/>
  <c r="M155" i="108"/>
  <c r="N155" i="108" s="1"/>
  <c r="I156" i="108"/>
  <c r="J156" i="108"/>
  <c r="K156" i="108"/>
  <c r="M156" i="108"/>
  <c r="I157" i="108"/>
  <c r="J157" i="108"/>
  <c r="K157" i="108"/>
  <c r="M157" i="108"/>
  <c r="I158" i="108"/>
  <c r="J158" i="108"/>
  <c r="K158" i="108"/>
  <c r="M158" i="108"/>
  <c r="I159" i="108"/>
  <c r="J159" i="108"/>
  <c r="K159" i="108"/>
  <c r="M159" i="108"/>
  <c r="O159" i="108" s="1"/>
  <c r="I160" i="108"/>
  <c r="J160" i="108"/>
  <c r="K160" i="108"/>
  <c r="M160" i="108"/>
  <c r="I161" i="108"/>
  <c r="J161" i="108"/>
  <c r="K161" i="108"/>
  <c r="M161" i="108"/>
  <c r="I162" i="108"/>
  <c r="J162" i="108"/>
  <c r="K162" i="108"/>
  <c r="M162" i="108"/>
  <c r="I163" i="108"/>
  <c r="J163" i="108"/>
  <c r="K163" i="108"/>
  <c r="M163" i="108"/>
  <c r="I164" i="108"/>
  <c r="J164" i="108"/>
  <c r="K164" i="108"/>
  <c r="M164" i="108"/>
  <c r="I165" i="108"/>
  <c r="J165" i="108"/>
  <c r="K165" i="108"/>
  <c r="M165" i="108"/>
  <c r="O165" i="108" s="1"/>
  <c r="I166" i="108"/>
  <c r="J166" i="108"/>
  <c r="K166" i="108"/>
  <c r="M166" i="108"/>
  <c r="I167" i="108"/>
  <c r="J167" i="108"/>
  <c r="K167" i="108"/>
  <c r="M167" i="108"/>
  <c r="I168" i="108"/>
  <c r="J168" i="108"/>
  <c r="K168" i="108"/>
  <c r="M168" i="108"/>
  <c r="I169" i="108"/>
  <c r="J169" i="108"/>
  <c r="K169" i="108"/>
  <c r="M169" i="108"/>
  <c r="N169" i="108" s="1"/>
  <c r="I170" i="108"/>
  <c r="J170" i="108"/>
  <c r="K170" i="108"/>
  <c r="M170" i="108"/>
  <c r="N170" i="108" s="1"/>
  <c r="I171" i="108"/>
  <c r="J171" i="108"/>
  <c r="K171" i="108"/>
  <c r="M171" i="108"/>
  <c r="I172" i="108"/>
  <c r="J172" i="108"/>
  <c r="K172" i="108"/>
  <c r="M172" i="108"/>
  <c r="I173" i="108"/>
  <c r="J173" i="108"/>
  <c r="K173" i="108"/>
  <c r="M173" i="108"/>
  <c r="O173" i="108" s="1"/>
  <c r="I174" i="108"/>
  <c r="J174" i="108"/>
  <c r="K174" i="108"/>
  <c r="M174" i="108"/>
  <c r="I175" i="108"/>
  <c r="J175" i="108"/>
  <c r="K175" i="108"/>
  <c r="M175" i="108"/>
  <c r="I176" i="108"/>
  <c r="J176" i="108"/>
  <c r="K176" i="108"/>
  <c r="M176" i="108"/>
  <c r="I177" i="108"/>
  <c r="J177" i="108"/>
  <c r="K177" i="108"/>
  <c r="M177" i="108"/>
  <c r="O177" i="108" s="1"/>
  <c r="I178" i="108"/>
  <c r="J178" i="108"/>
  <c r="K178" i="108"/>
  <c r="M178" i="108"/>
  <c r="I179" i="108"/>
  <c r="J179" i="108"/>
  <c r="K179" i="108"/>
  <c r="M179" i="108"/>
  <c r="N179" i="108" s="1"/>
  <c r="I180" i="108"/>
  <c r="J180" i="108"/>
  <c r="K180" i="108"/>
  <c r="M180" i="108"/>
  <c r="I181" i="108"/>
  <c r="J181" i="108"/>
  <c r="K181" i="108"/>
  <c r="M181" i="108"/>
  <c r="I182" i="108"/>
  <c r="J182" i="108"/>
  <c r="K182" i="108"/>
  <c r="M182" i="108"/>
  <c r="I183" i="108"/>
  <c r="J183" i="108"/>
  <c r="K183" i="108"/>
  <c r="M183" i="108"/>
  <c r="I184" i="108"/>
  <c r="J184" i="108"/>
  <c r="K184" i="108"/>
  <c r="M184" i="108"/>
  <c r="I185" i="108"/>
  <c r="J185" i="108"/>
  <c r="K185" i="108"/>
  <c r="M185" i="108"/>
  <c r="O185" i="108" s="1"/>
  <c r="I186" i="108"/>
  <c r="J186" i="108"/>
  <c r="K186" i="108"/>
  <c r="M186" i="108"/>
  <c r="I187" i="108"/>
  <c r="J187" i="108"/>
  <c r="K187" i="108"/>
  <c r="M187" i="108"/>
  <c r="N187" i="108" s="1"/>
  <c r="I188" i="108"/>
  <c r="J188" i="108"/>
  <c r="K188" i="108"/>
  <c r="M188" i="108"/>
  <c r="I189" i="108"/>
  <c r="J189" i="108"/>
  <c r="K189" i="108"/>
  <c r="M189" i="108"/>
  <c r="I190" i="108"/>
  <c r="J190" i="108"/>
  <c r="K190" i="108"/>
  <c r="M190" i="108"/>
  <c r="I191" i="108"/>
  <c r="J191" i="108"/>
  <c r="K191" i="108"/>
  <c r="M191" i="108"/>
  <c r="I192" i="108"/>
  <c r="J192" i="108"/>
  <c r="K192" i="108"/>
  <c r="M192" i="108"/>
  <c r="I193" i="108"/>
  <c r="J193" i="108"/>
  <c r="K193" i="108"/>
  <c r="M193" i="108"/>
  <c r="O193" i="108" s="1"/>
  <c r="I194" i="108"/>
  <c r="J194" i="108"/>
  <c r="K194" i="108"/>
  <c r="M194" i="108"/>
  <c r="I195" i="108"/>
  <c r="J195" i="108"/>
  <c r="K195" i="108"/>
  <c r="M195" i="108"/>
  <c r="O195" i="108" s="1"/>
  <c r="I196" i="108"/>
  <c r="J196" i="108"/>
  <c r="K196" i="108"/>
  <c r="M196" i="108"/>
  <c r="I197" i="108"/>
  <c r="J197" i="108"/>
  <c r="K197" i="108"/>
  <c r="M197" i="108"/>
  <c r="N197" i="108" s="1"/>
  <c r="I198" i="108"/>
  <c r="J198" i="108"/>
  <c r="K198" i="108"/>
  <c r="M198" i="108"/>
  <c r="I199" i="108"/>
  <c r="J199" i="108"/>
  <c r="K199" i="108"/>
  <c r="M199" i="108"/>
  <c r="N199" i="108" s="1"/>
  <c r="I200" i="108"/>
  <c r="J200" i="108"/>
  <c r="K200" i="108"/>
  <c r="M200" i="108"/>
  <c r="I201" i="108"/>
  <c r="J201" i="108"/>
  <c r="K201" i="108"/>
  <c r="M201" i="108"/>
  <c r="I202" i="108"/>
  <c r="J202" i="108"/>
  <c r="K202" i="108"/>
  <c r="M202" i="108"/>
  <c r="I203" i="108"/>
  <c r="J203" i="108"/>
  <c r="K203" i="108"/>
  <c r="M203" i="108"/>
  <c r="O203" i="108" s="1"/>
  <c r="I204" i="108"/>
  <c r="J204" i="108"/>
  <c r="K204" i="108"/>
  <c r="M204" i="108"/>
  <c r="I205" i="108"/>
  <c r="J205" i="108"/>
  <c r="K205" i="108"/>
  <c r="M205" i="108"/>
  <c r="N205" i="108" s="1"/>
  <c r="I206" i="108"/>
  <c r="J206" i="108"/>
  <c r="K206" i="108"/>
  <c r="M206" i="108"/>
  <c r="I207" i="108"/>
  <c r="J207" i="108"/>
  <c r="K207" i="108"/>
  <c r="M207" i="108"/>
  <c r="N207" i="108" s="1"/>
  <c r="I208" i="108"/>
  <c r="J208" i="108"/>
  <c r="K208" i="108"/>
  <c r="M208" i="108"/>
  <c r="I209" i="108"/>
  <c r="J209" i="108"/>
  <c r="K209" i="108"/>
  <c r="M209" i="108"/>
  <c r="I210" i="108"/>
  <c r="J210" i="108"/>
  <c r="K210" i="108"/>
  <c r="M210" i="108"/>
  <c r="I211" i="108"/>
  <c r="J211" i="108"/>
  <c r="K211" i="108"/>
  <c r="M211" i="108"/>
  <c r="N211" i="108" s="1"/>
  <c r="I212" i="108"/>
  <c r="J212" i="108"/>
  <c r="K212" i="108"/>
  <c r="M212" i="108"/>
  <c r="I213" i="108"/>
  <c r="J213" i="108"/>
  <c r="K213" i="108"/>
  <c r="M213" i="108"/>
  <c r="O213" i="108" s="1"/>
  <c r="I214" i="108"/>
  <c r="J214" i="108"/>
  <c r="K214" i="108"/>
  <c r="M214" i="108"/>
  <c r="I215" i="108"/>
  <c r="J215" i="108"/>
  <c r="K215" i="108"/>
  <c r="M215" i="108"/>
  <c r="I216" i="108"/>
  <c r="J216" i="108"/>
  <c r="K216" i="108"/>
  <c r="M216" i="108"/>
  <c r="I217" i="108"/>
  <c r="J217" i="108"/>
  <c r="K217" i="108"/>
  <c r="M217" i="108"/>
  <c r="O217" i="108" s="1"/>
  <c r="I218" i="108"/>
  <c r="J218" i="108"/>
  <c r="K218" i="108"/>
  <c r="M218" i="108"/>
  <c r="I219" i="108"/>
  <c r="J219" i="108"/>
  <c r="K219" i="108"/>
  <c r="M219" i="108"/>
  <c r="I220" i="108"/>
  <c r="J220" i="108"/>
  <c r="K220" i="108"/>
  <c r="M220" i="108"/>
  <c r="I221" i="108"/>
  <c r="J221" i="108"/>
  <c r="K221" i="108"/>
  <c r="M221" i="108"/>
  <c r="N221" i="108" s="1"/>
  <c r="I222" i="108"/>
  <c r="J222" i="108"/>
  <c r="K222" i="108"/>
  <c r="M222" i="108"/>
  <c r="I223" i="108"/>
  <c r="J223" i="108"/>
  <c r="K223" i="108"/>
  <c r="M223" i="108"/>
  <c r="O223" i="108" s="1"/>
  <c r="I224" i="108"/>
  <c r="J224" i="108"/>
  <c r="K224" i="108"/>
  <c r="M224" i="108"/>
  <c r="I225" i="108"/>
  <c r="J225" i="108"/>
  <c r="K225" i="108"/>
  <c r="M225" i="108"/>
  <c r="N225" i="108" s="1"/>
  <c r="I226" i="108"/>
  <c r="J226" i="108"/>
  <c r="K226" i="108"/>
  <c r="M226" i="108"/>
  <c r="I227" i="108"/>
  <c r="J227" i="108"/>
  <c r="K227" i="108"/>
  <c r="M227" i="108"/>
  <c r="I228" i="108"/>
  <c r="J228" i="108"/>
  <c r="K228" i="108"/>
  <c r="M228" i="108"/>
  <c r="I229" i="108"/>
  <c r="J229" i="108"/>
  <c r="K229" i="108"/>
  <c r="M229" i="108"/>
  <c r="I230" i="108"/>
  <c r="J230" i="108"/>
  <c r="K230" i="108"/>
  <c r="M230" i="108"/>
  <c r="I231" i="108"/>
  <c r="J231" i="108"/>
  <c r="K231" i="108"/>
  <c r="M231" i="108"/>
  <c r="O231" i="108" s="1"/>
  <c r="I232" i="108"/>
  <c r="J232" i="108"/>
  <c r="K232" i="108"/>
  <c r="M232" i="108"/>
  <c r="I233" i="108"/>
  <c r="J233" i="108"/>
  <c r="K233" i="108"/>
  <c r="M233" i="108"/>
  <c r="N233" i="108" s="1"/>
  <c r="I234" i="108"/>
  <c r="J234" i="108"/>
  <c r="K234" i="108"/>
  <c r="M234" i="108"/>
  <c r="I235" i="108"/>
  <c r="J235" i="108"/>
  <c r="K235" i="108"/>
  <c r="M235" i="108"/>
  <c r="I236" i="108"/>
  <c r="J236" i="108"/>
  <c r="K236" i="108"/>
  <c r="M236" i="108"/>
  <c r="I237" i="108"/>
  <c r="J237" i="108"/>
  <c r="K237" i="108"/>
  <c r="M237" i="108"/>
  <c r="I238" i="108"/>
  <c r="J238" i="108"/>
  <c r="K238" i="108"/>
  <c r="M238" i="108"/>
  <c r="I239" i="108"/>
  <c r="J239" i="108"/>
  <c r="K239" i="108"/>
  <c r="M239" i="108"/>
  <c r="N239" i="108" s="1"/>
  <c r="I240" i="108"/>
  <c r="J240" i="108"/>
  <c r="K240" i="108"/>
  <c r="M240" i="108"/>
  <c r="I241" i="108"/>
  <c r="J241" i="108"/>
  <c r="K241" i="108"/>
  <c r="M241" i="108"/>
  <c r="I242" i="108"/>
  <c r="J242" i="108"/>
  <c r="K242" i="108"/>
  <c r="M242" i="108"/>
  <c r="I243" i="108"/>
  <c r="J243" i="108"/>
  <c r="K243" i="108"/>
  <c r="M243" i="108"/>
  <c r="I244" i="108"/>
  <c r="J244" i="108"/>
  <c r="K244" i="108"/>
  <c r="M244" i="108"/>
  <c r="N244" i="108" s="1"/>
  <c r="I245" i="108"/>
  <c r="J245" i="108"/>
  <c r="K245" i="108"/>
  <c r="M245" i="108"/>
  <c r="I246" i="108"/>
  <c r="J246" i="108"/>
  <c r="K246" i="108"/>
  <c r="M246" i="108"/>
  <c r="I247" i="108"/>
  <c r="J247" i="108"/>
  <c r="K247" i="108"/>
  <c r="M247" i="108"/>
  <c r="I248" i="108"/>
  <c r="J248" i="108"/>
  <c r="K248" i="108"/>
  <c r="M248" i="108"/>
  <c r="I249" i="108"/>
  <c r="J249" i="108"/>
  <c r="K249" i="108"/>
  <c r="M249" i="108"/>
  <c r="N249" i="108" s="1"/>
  <c r="I250" i="108"/>
  <c r="J250" i="108"/>
  <c r="K250" i="108"/>
  <c r="M250" i="108"/>
  <c r="N250" i="108" s="1"/>
  <c r="I251" i="108"/>
  <c r="J251" i="108"/>
  <c r="K251" i="108"/>
  <c r="M251" i="108"/>
  <c r="I252" i="108"/>
  <c r="J252" i="108"/>
  <c r="K252" i="108"/>
  <c r="M252" i="108"/>
  <c r="I253" i="108"/>
  <c r="J253" i="108"/>
  <c r="K253" i="108"/>
  <c r="M253" i="108"/>
  <c r="I254" i="108"/>
  <c r="J254" i="108"/>
  <c r="K254" i="108"/>
  <c r="M254" i="108"/>
  <c r="I255" i="108"/>
  <c r="J255" i="108"/>
  <c r="K255" i="108"/>
  <c r="M255" i="108"/>
  <c r="I256" i="108"/>
  <c r="J256" i="108"/>
  <c r="K256" i="108"/>
  <c r="M256" i="108"/>
  <c r="I257" i="108"/>
  <c r="J257" i="108"/>
  <c r="K257" i="108"/>
  <c r="M257" i="108"/>
  <c r="I258" i="108"/>
  <c r="J258" i="108"/>
  <c r="K258" i="108"/>
  <c r="M258" i="108"/>
  <c r="I259" i="108"/>
  <c r="J259" i="108"/>
  <c r="K259" i="108"/>
  <c r="M259" i="108"/>
  <c r="O259" i="108" s="1"/>
  <c r="I260" i="108"/>
  <c r="J260" i="108"/>
  <c r="K260" i="108"/>
  <c r="M260" i="108"/>
  <c r="I261" i="108"/>
  <c r="J261" i="108"/>
  <c r="K261" i="108"/>
  <c r="M261" i="108"/>
  <c r="N261" i="108" s="1"/>
  <c r="I262" i="108"/>
  <c r="J262" i="108"/>
  <c r="K262" i="108"/>
  <c r="M262" i="108"/>
  <c r="I263" i="108"/>
  <c r="J263" i="108"/>
  <c r="K263" i="108"/>
  <c r="M263" i="108"/>
  <c r="I264" i="108"/>
  <c r="J264" i="108"/>
  <c r="K264" i="108"/>
  <c r="M264" i="108"/>
  <c r="N264" i="108" s="1"/>
  <c r="I265" i="108"/>
  <c r="J265" i="108"/>
  <c r="K265" i="108"/>
  <c r="M265" i="108"/>
  <c r="I266" i="108"/>
  <c r="J266" i="108"/>
  <c r="K266" i="108"/>
  <c r="M266" i="108"/>
  <c r="I267" i="108"/>
  <c r="J267" i="108"/>
  <c r="K267" i="108"/>
  <c r="M267" i="108"/>
  <c r="I268" i="108"/>
  <c r="J268" i="108"/>
  <c r="K268" i="108"/>
  <c r="M268" i="108"/>
  <c r="I269" i="108"/>
  <c r="J269" i="108"/>
  <c r="K269" i="108"/>
  <c r="M269" i="108"/>
  <c r="O269" i="108" s="1"/>
  <c r="I270" i="108"/>
  <c r="J270" i="108"/>
  <c r="K270" i="108"/>
  <c r="M270" i="108"/>
  <c r="I271" i="108"/>
  <c r="J271" i="108"/>
  <c r="K271" i="108"/>
  <c r="M271" i="108"/>
  <c r="I272" i="108"/>
  <c r="J272" i="108"/>
  <c r="K272" i="108"/>
  <c r="M272" i="108"/>
  <c r="I273" i="108"/>
  <c r="J273" i="108"/>
  <c r="K273" i="108"/>
  <c r="M273" i="108"/>
  <c r="O273" i="108" s="1"/>
  <c r="I274" i="108"/>
  <c r="J274" i="108"/>
  <c r="K274" i="108"/>
  <c r="M274" i="108"/>
  <c r="I275" i="108"/>
  <c r="J275" i="108"/>
  <c r="K275" i="108"/>
  <c r="M275" i="108"/>
  <c r="I276" i="108"/>
  <c r="J276" i="108"/>
  <c r="K276" i="108"/>
  <c r="M276" i="108"/>
  <c r="I277" i="108"/>
  <c r="J277" i="108"/>
  <c r="K277" i="108"/>
  <c r="M277" i="108"/>
  <c r="I278" i="108"/>
  <c r="J278" i="108"/>
  <c r="K278" i="108"/>
  <c r="M278" i="108"/>
  <c r="I279" i="108"/>
  <c r="J279" i="108"/>
  <c r="K279" i="108"/>
  <c r="M279" i="108"/>
  <c r="O279" i="108" s="1"/>
  <c r="I280" i="108"/>
  <c r="J280" i="108"/>
  <c r="K280" i="108"/>
  <c r="M280" i="108"/>
  <c r="I281" i="108"/>
  <c r="J281" i="108"/>
  <c r="K281" i="108"/>
  <c r="M281" i="108"/>
  <c r="I282" i="108"/>
  <c r="J282" i="108"/>
  <c r="K282" i="108"/>
  <c r="M282" i="108"/>
  <c r="I283" i="108"/>
  <c r="J283" i="108"/>
  <c r="K283" i="108"/>
  <c r="M283" i="108"/>
  <c r="I284" i="108"/>
  <c r="J284" i="108"/>
  <c r="K284" i="108"/>
  <c r="M284" i="108"/>
  <c r="I285" i="108"/>
  <c r="J285" i="108"/>
  <c r="K285" i="108"/>
  <c r="M285" i="108"/>
  <c r="I286" i="108"/>
  <c r="J286" i="108"/>
  <c r="K286" i="108"/>
  <c r="M286" i="108"/>
  <c r="I287" i="108"/>
  <c r="J287" i="108"/>
  <c r="K287" i="108"/>
  <c r="M287" i="108"/>
  <c r="I288" i="108"/>
  <c r="J288" i="108"/>
  <c r="K288" i="108"/>
  <c r="M288" i="108"/>
  <c r="N288" i="108" s="1"/>
  <c r="I289" i="108"/>
  <c r="J289" i="108"/>
  <c r="K289" i="108"/>
  <c r="M289" i="108"/>
  <c r="N289" i="108" s="1"/>
  <c r="I290" i="108"/>
  <c r="J290" i="108"/>
  <c r="K290" i="108"/>
  <c r="M290" i="108"/>
  <c r="I291" i="108"/>
  <c r="J291" i="108"/>
  <c r="K291" i="108"/>
  <c r="M291" i="108"/>
  <c r="I292" i="108"/>
  <c r="J292" i="108"/>
  <c r="K292" i="108"/>
  <c r="M292" i="108"/>
  <c r="I293" i="108"/>
  <c r="J293" i="108"/>
  <c r="K293" i="108"/>
  <c r="M293" i="108"/>
  <c r="I294" i="108"/>
  <c r="J294" i="108"/>
  <c r="K294" i="108"/>
  <c r="M294" i="108"/>
  <c r="I295" i="108"/>
  <c r="J295" i="108"/>
  <c r="K295" i="108"/>
  <c r="M295" i="108"/>
  <c r="I296" i="108"/>
  <c r="J296" i="108"/>
  <c r="K296" i="108"/>
  <c r="M296" i="108"/>
  <c r="I297" i="108"/>
  <c r="J297" i="108"/>
  <c r="K297" i="108"/>
  <c r="M297" i="108"/>
  <c r="I298" i="108"/>
  <c r="J298" i="108"/>
  <c r="K298" i="108"/>
  <c r="M298" i="108"/>
  <c r="I299" i="108"/>
  <c r="J299" i="108"/>
  <c r="K299" i="108"/>
  <c r="M299" i="108"/>
  <c r="I300" i="108"/>
  <c r="J300" i="108"/>
  <c r="K300" i="108"/>
  <c r="M300" i="108"/>
  <c r="I301" i="108"/>
  <c r="J301" i="108"/>
  <c r="K301" i="108"/>
  <c r="M301" i="108"/>
  <c r="N301" i="108" s="1"/>
  <c r="I302" i="108"/>
  <c r="J302" i="108"/>
  <c r="K302" i="108"/>
  <c r="M302" i="108"/>
  <c r="I303" i="108"/>
  <c r="J303" i="108"/>
  <c r="K303" i="108"/>
  <c r="M303" i="108"/>
  <c r="I304" i="108"/>
  <c r="J304" i="108"/>
  <c r="K304" i="108"/>
  <c r="M304" i="108"/>
  <c r="I305" i="108"/>
  <c r="J305" i="108"/>
  <c r="K305" i="108"/>
  <c r="M305" i="108"/>
  <c r="O305" i="108" s="1"/>
  <c r="I306" i="108"/>
  <c r="J306" i="108"/>
  <c r="K306" i="108"/>
  <c r="M306" i="108"/>
  <c r="I307" i="108"/>
  <c r="J307" i="108"/>
  <c r="K307" i="108"/>
  <c r="M307" i="108"/>
  <c r="I308" i="108"/>
  <c r="J308" i="108"/>
  <c r="K308" i="108"/>
  <c r="M308" i="108"/>
  <c r="I309" i="108"/>
  <c r="J309" i="108"/>
  <c r="K309" i="108"/>
  <c r="M309" i="108"/>
  <c r="I310" i="108"/>
  <c r="J310" i="108"/>
  <c r="K310" i="108"/>
  <c r="M310" i="108"/>
  <c r="I311" i="108"/>
  <c r="J311" i="108"/>
  <c r="K311" i="108"/>
  <c r="M311" i="108"/>
  <c r="I312" i="108"/>
  <c r="J312" i="108"/>
  <c r="K312" i="108"/>
  <c r="M312" i="108"/>
  <c r="I313" i="108"/>
  <c r="J313" i="108"/>
  <c r="K313" i="108"/>
  <c r="M313" i="108"/>
  <c r="I314" i="108"/>
  <c r="J314" i="108"/>
  <c r="K314" i="108"/>
  <c r="M314" i="108"/>
  <c r="N314" i="108" s="1"/>
  <c r="I315" i="108"/>
  <c r="J315" i="108"/>
  <c r="K315" i="108"/>
  <c r="M315" i="108"/>
  <c r="I316" i="108"/>
  <c r="J316" i="108"/>
  <c r="K316" i="108"/>
  <c r="M316" i="108"/>
  <c r="I317" i="108"/>
  <c r="J317" i="108"/>
  <c r="K317" i="108"/>
  <c r="M317" i="108"/>
  <c r="I318" i="108"/>
  <c r="J318" i="108"/>
  <c r="K318" i="108"/>
  <c r="M318" i="108"/>
  <c r="I319" i="108"/>
  <c r="J319" i="108"/>
  <c r="K319" i="108"/>
  <c r="M319" i="108"/>
  <c r="I320" i="108"/>
  <c r="J320" i="108"/>
  <c r="K320" i="108"/>
  <c r="M320" i="108"/>
  <c r="I321" i="108"/>
  <c r="J321" i="108"/>
  <c r="K321" i="108"/>
  <c r="M321" i="108"/>
  <c r="O321" i="108" s="1"/>
  <c r="I322" i="108"/>
  <c r="J322" i="108"/>
  <c r="K322" i="108"/>
  <c r="M322" i="108"/>
  <c r="I323" i="108"/>
  <c r="J323" i="108"/>
  <c r="K323" i="108"/>
  <c r="M323" i="108"/>
  <c r="I324" i="108"/>
  <c r="J324" i="108"/>
  <c r="K324" i="108"/>
  <c r="M324" i="108"/>
  <c r="I325" i="108"/>
  <c r="J325" i="108"/>
  <c r="K325" i="108"/>
  <c r="M325" i="108"/>
  <c r="I326" i="108"/>
  <c r="J326" i="108"/>
  <c r="K326" i="108"/>
  <c r="M326" i="108"/>
  <c r="I327" i="108"/>
  <c r="J327" i="108"/>
  <c r="K327" i="108"/>
  <c r="M327" i="108"/>
  <c r="N327" i="108" s="1"/>
  <c r="I328" i="108"/>
  <c r="J328" i="108"/>
  <c r="K328" i="108"/>
  <c r="M328" i="108"/>
  <c r="I329" i="108"/>
  <c r="J329" i="108"/>
  <c r="K329" i="108"/>
  <c r="M329" i="108"/>
  <c r="I330" i="108"/>
  <c r="J330" i="108"/>
  <c r="K330" i="108"/>
  <c r="M330" i="108"/>
  <c r="I331" i="108"/>
  <c r="J331" i="108"/>
  <c r="K331" i="108"/>
  <c r="M331" i="108"/>
  <c r="I332" i="108"/>
  <c r="J332" i="108"/>
  <c r="K332" i="108"/>
  <c r="M332" i="108"/>
  <c r="I333" i="108"/>
  <c r="J333" i="108"/>
  <c r="K333" i="108"/>
  <c r="M333" i="108"/>
  <c r="I334" i="108"/>
  <c r="J334" i="108"/>
  <c r="K334" i="108"/>
  <c r="M334" i="108"/>
  <c r="I335" i="108"/>
  <c r="J335" i="108"/>
  <c r="K335" i="108"/>
  <c r="M335" i="108"/>
  <c r="I336" i="108"/>
  <c r="J336" i="108"/>
  <c r="K336" i="108"/>
  <c r="M336" i="108"/>
  <c r="I337" i="108"/>
  <c r="J337" i="108"/>
  <c r="K337" i="108"/>
  <c r="M337" i="108"/>
  <c r="N337" i="108" s="1"/>
  <c r="I338" i="108"/>
  <c r="J338" i="108"/>
  <c r="K338" i="108"/>
  <c r="M338" i="108"/>
  <c r="I339" i="108"/>
  <c r="J339" i="108"/>
  <c r="K339" i="108"/>
  <c r="M339" i="108"/>
  <c r="I340" i="108"/>
  <c r="J340" i="108"/>
  <c r="K340" i="108"/>
  <c r="M340" i="108"/>
  <c r="I341" i="108"/>
  <c r="J341" i="108"/>
  <c r="K341" i="108"/>
  <c r="M341" i="108"/>
  <c r="I342" i="108"/>
  <c r="J342" i="108"/>
  <c r="K342" i="108"/>
  <c r="M342" i="108"/>
  <c r="I343" i="108"/>
  <c r="J343" i="108"/>
  <c r="K343" i="108"/>
  <c r="M343" i="108"/>
  <c r="I344" i="108"/>
  <c r="J344" i="108"/>
  <c r="K344" i="108"/>
  <c r="M344" i="108"/>
  <c r="I345" i="108"/>
  <c r="J345" i="108"/>
  <c r="K345" i="108"/>
  <c r="M345" i="108"/>
  <c r="O345" i="108" s="1"/>
  <c r="I346" i="108"/>
  <c r="J346" i="108"/>
  <c r="K346" i="108"/>
  <c r="M346" i="108"/>
  <c r="I347" i="108"/>
  <c r="J347" i="108"/>
  <c r="K347" i="108"/>
  <c r="M347" i="108"/>
  <c r="I348" i="108"/>
  <c r="J348" i="108"/>
  <c r="K348" i="108"/>
  <c r="M348" i="108"/>
  <c r="I349" i="108"/>
  <c r="J349" i="108"/>
  <c r="K349" i="108"/>
  <c r="M349" i="108"/>
  <c r="I350" i="108"/>
  <c r="J350" i="108"/>
  <c r="K350" i="108"/>
  <c r="M350" i="108"/>
  <c r="I351" i="108"/>
  <c r="J351" i="108"/>
  <c r="K351" i="108"/>
  <c r="M351" i="108"/>
  <c r="N351" i="108" s="1"/>
  <c r="I352" i="108"/>
  <c r="J352" i="108"/>
  <c r="K352" i="108"/>
  <c r="M352" i="108"/>
  <c r="I353" i="108"/>
  <c r="J353" i="108"/>
  <c r="K353" i="108"/>
  <c r="M353" i="108"/>
  <c r="N353" i="108" s="1"/>
  <c r="I354" i="108"/>
  <c r="J354" i="108"/>
  <c r="K354" i="108"/>
  <c r="M354" i="108"/>
  <c r="I355" i="108"/>
  <c r="J355" i="108"/>
  <c r="K355" i="108"/>
  <c r="M355" i="108"/>
  <c r="N355" i="108" s="1"/>
  <c r="I356" i="108"/>
  <c r="J356" i="108"/>
  <c r="K356" i="108"/>
  <c r="M356" i="108"/>
  <c r="I357" i="108"/>
  <c r="J357" i="108"/>
  <c r="K357" i="108"/>
  <c r="M357" i="108"/>
  <c r="N357" i="108" s="1"/>
  <c r="I358" i="108"/>
  <c r="J358" i="108"/>
  <c r="K358" i="108"/>
  <c r="M358" i="108"/>
  <c r="I359" i="108"/>
  <c r="J359" i="108"/>
  <c r="K359" i="108"/>
  <c r="M359" i="108"/>
  <c r="I360" i="108"/>
  <c r="J360" i="108"/>
  <c r="K360" i="108"/>
  <c r="M360" i="108"/>
  <c r="I361" i="108"/>
  <c r="J361" i="108"/>
  <c r="K361" i="108"/>
  <c r="M361" i="108"/>
  <c r="O361" i="108" s="1"/>
  <c r="I362" i="108"/>
  <c r="J362" i="108"/>
  <c r="K362" i="108"/>
  <c r="M362" i="108"/>
  <c r="I363" i="108"/>
  <c r="J363" i="108"/>
  <c r="K363" i="108"/>
  <c r="M363" i="108"/>
  <c r="I364" i="108"/>
  <c r="J364" i="108"/>
  <c r="K364" i="108"/>
  <c r="M364" i="108"/>
  <c r="I365" i="108"/>
  <c r="J365" i="108"/>
  <c r="K365" i="108"/>
  <c r="M365" i="108"/>
  <c r="I366" i="108"/>
  <c r="J366" i="108"/>
  <c r="K366" i="108"/>
  <c r="M366" i="108"/>
  <c r="I367" i="108"/>
  <c r="J367" i="108"/>
  <c r="K367" i="108"/>
  <c r="M367" i="108"/>
  <c r="N367" i="108" s="1"/>
  <c r="I368" i="108"/>
  <c r="J368" i="108"/>
  <c r="K368" i="108"/>
  <c r="M368" i="108"/>
  <c r="I369" i="108"/>
  <c r="J369" i="108"/>
  <c r="K369" i="108"/>
  <c r="M369" i="108"/>
  <c r="O369" i="108" s="1"/>
  <c r="I370" i="108"/>
  <c r="J370" i="108"/>
  <c r="K370" i="108"/>
  <c r="M370" i="108"/>
  <c r="I371" i="108"/>
  <c r="J371" i="108"/>
  <c r="K371" i="108"/>
  <c r="M371" i="108"/>
  <c r="I372" i="108"/>
  <c r="J372" i="108"/>
  <c r="K372" i="108"/>
  <c r="M372" i="108"/>
  <c r="I373" i="108"/>
  <c r="J373" i="108"/>
  <c r="K373" i="108"/>
  <c r="M373" i="108"/>
  <c r="I374" i="108"/>
  <c r="J374" i="108"/>
  <c r="K374" i="108"/>
  <c r="M374" i="108"/>
  <c r="I375" i="108"/>
  <c r="J375" i="108"/>
  <c r="K375" i="108"/>
  <c r="M375" i="108"/>
  <c r="I376" i="108"/>
  <c r="J376" i="108"/>
  <c r="K376" i="108"/>
  <c r="M376" i="108"/>
  <c r="I377" i="108"/>
  <c r="J377" i="108"/>
  <c r="K377" i="108"/>
  <c r="M377" i="108"/>
  <c r="I378" i="108"/>
  <c r="J378" i="108"/>
  <c r="K378" i="108"/>
  <c r="M378" i="108"/>
  <c r="O378" i="108" s="1"/>
  <c r="I379" i="108"/>
  <c r="J379" i="108"/>
  <c r="K379" i="108"/>
  <c r="M379" i="108"/>
  <c r="I380" i="108"/>
  <c r="J380" i="108"/>
  <c r="K380" i="108"/>
  <c r="M380" i="108"/>
  <c r="I381" i="108"/>
  <c r="J381" i="108"/>
  <c r="K381" i="108"/>
  <c r="M381" i="108"/>
  <c r="I382" i="108"/>
  <c r="J382" i="108"/>
  <c r="K382" i="108"/>
  <c r="M382" i="108"/>
  <c r="I383" i="108"/>
  <c r="J383" i="108"/>
  <c r="K383" i="108"/>
  <c r="M383" i="108"/>
  <c r="I384" i="108"/>
  <c r="J384" i="108"/>
  <c r="K384" i="108"/>
  <c r="M384" i="108"/>
  <c r="I385" i="108"/>
  <c r="J385" i="108"/>
  <c r="K385" i="108"/>
  <c r="M385" i="108"/>
  <c r="I386" i="108"/>
  <c r="J386" i="108"/>
  <c r="K386" i="108"/>
  <c r="M386" i="108"/>
  <c r="I387" i="108"/>
  <c r="J387" i="108"/>
  <c r="K387" i="108"/>
  <c r="M387" i="108"/>
  <c r="I388" i="108"/>
  <c r="J388" i="108"/>
  <c r="K388" i="108"/>
  <c r="M388" i="108"/>
  <c r="O388" i="108" s="1"/>
  <c r="I389" i="108"/>
  <c r="J389" i="108"/>
  <c r="K389" i="108"/>
  <c r="M389" i="108"/>
  <c r="I390" i="108"/>
  <c r="J390" i="108"/>
  <c r="K390" i="108"/>
  <c r="M390" i="108"/>
  <c r="I391" i="108"/>
  <c r="J391" i="108"/>
  <c r="K391" i="108"/>
  <c r="M391" i="108"/>
  <c r="I392" i="108"/>
  <c r="J392" i="108"/>
  <c r="K392" i="108"/>
  <c r="M392" i="108"/>
  <c r="I393" i="108"/>
  <c r="J393" i="108"/>
  <c r="K393" i="108"/>
  <c r="M393" i="108"/>
  <c r="O393" i="108" s="1"/>
  <c r="I394" i="108"/>
  <c r="J394" i="108"/>
  <c r="K394" i="108"/>
  <c r="M394" i="108"/>
  <c r="I395" i="108"/>
  <c r="J395" i="108"/>
  <c r="K395" i="108"/>
  <c r="M395" i="108"/>
  <c r="O395" i="108" s="1"/>
  <c r="I396" i="108"/>
  <c r="J396" i="108"/>
  <c r="K396" i="108"/>
  <c r="M396" i="108"/>
  <c r="I397" i="108"/>
  <c r="J397" i="108"/>
  <c r="K397" i="108"/>
  <c r="M397" i="108"/>
  <c r="O397" i="108" s="1"/>
  <c r="I398" i="108"/>
  <c r="J398" i="108"/>
  <c r="K398" i="108"/>
  <c r="M398" i="108"/>
  <c r="I399" i="108"/>
  <c r="J399" i="108"/>
  <c r="K399" i="108"/>
  <c r="M399" i="108"/>
  <c r="I400" i="108"/>
  <c r="J400" i="108"/>
  <c r="K400" i="108"/>
  <c r="M400" i="108"/>
  <c r="O400" i="108" s="1"/>
  <c r="I401" i="108"/>
  <c r="J401" i="108"/>
  <c r="K401" i="108"/>
  <c r="M401" i="108"/>
  <c r="N401" i="108" s="1"/>
  <c r="I402" i="108"/>
  <c r="J402" i="108"/>
  <c r="K402" i="108"/>
  <c r="M402" i="108"/>
  <c r="N402" i="108" s="1"/>
  <c r="I403" i="108"/>
  <c r="J403" i="108"/>
  <c r="K403" i="108"/>
  <c r="M403" i="108"/>
  <c r="O403" i="108" s="1"/>
  <c r="I404" i="108"/>
  <c r="J404" i="108"/>
  <c r="K404" i="108"/>
  <c r="M404" i="108"/>
  <c r="N404" i="108" s="1"/>
  <c r="I405" i="108"/>
  <c r="J405" i="108"/>
  <c r="K405" i="108"/>
  <c r="M405" i="108"/>
  <c r="I406" i="108"/>
  <c r="J406" i="108"/>
  <c r="K406" i="108"/>
  <c r="M406" i="108"/>
  <c r="N406" i="108" s="1"/>
  <c r="I407" i="108"/>
  <c r="J407" i="108"/>
  <c r="K407" i="108"/>
  <c r="M407" i="108"/>
  <c r="I408" i="108"/>
  <c r="J408" i="108"/>
  <c r="K408" i="108"/>
  <c r="M408" i="108"/>
  <c r="N408" i="108" s="1"/>
  <c r="I409" i="108"/>
  <c r="J409" i="108"/>
  <c r="K409" i="108"/>
  <c r="M409" i="108"/>
  <c r="I410" i="108"/>
  <c r="J410" i="108"/>
  <c r="K410" i="108"/>
  <c r="M410" i="108"/>
  <c r="O410" i="108" s="1"/>
  <c r="I411" i="108"/>
  <c r="J411" i="108"/>
  <c r="K411" i="108"/>
  <c r="M411" i="108"/>
  <c r="I412" i="108"/>
  <c r="J412" i="108"/>
  <c r="K412" i="108"/>
  <c r="M412" i="108"/>
  <c r="I413" i="108"/>
  <c r="J413" i="108"/>
  <c r="K413" i="108"/>
  <c r="M413" i="108"/>
  <c r="I414" i="108"/>
  <c r="J414" i="108"/>
  <c r="K414" i="108"/>
  <c r="M414" i="108"/>
  <c r="I415" i="108"/>
  <c r="J415" i="108"/>
  <c r="K415" i="108"/>
  <c r="M415" i="108"/>
  <c r="I416" i="108"/>
  <c r="J416" i="108"/>
  <c r="K416" i="108"/>
  <c r="M416" i="108"/>
  <c r="O416" i="108" s="1"/>
  <c r="I417" i="108"/>
  <c r="J417" i="108"/>
  <c r="K417" i="108"/>
  <c r="M417" i="108"/>
  <c r="I418" i="108"/>
  <c r="J418" i="108"/>
  <c r="K418" i="108"/>
  <c r="M418" i="108"/>
  <c r="I419" i="108"/>
  <c r="J419" i="108"/>
  <c r="K419" i="108"/>
  <c r="M419" i="108"/>
  <c r="O419" i="108" s="1"/>
  <c r="G2" i="106"/>
  <c r="G7" i="106"/>
  <c r="E24" i="46" s="1"/>
  <c r="A24" i="106"/>
  <c r="A25" i="106" s="1"/>
  <c r="A26" i="106" s="1"/>
  <c r="A27" i="106" s="1"/>
  <c r="A28" i="106" s="1"/>
  <c r="A29" i="106" s="1"/>
  <c r="A30" i="106" s="1"/>
  <c r="A31" i="106" s="1"/>
  <c r="A32" i="106" s="1"/>
  <c r="A33" i="106" s="1"/>
  <c r="A34" i="106" s="1"/>
  <c r="A35" i="106" s="1"/>
  <c r="A36" i="106" s="1"/>
  <c r="A37" i="106" s="1"/>
  <c r="A38" i="106" s="1"/>
  <c r="A39" i="106" s="1"/>
  <c r="A40" i="106" s="1"/>
  <c r="A41" i="106" s="1"/>
  <c r="A42" i="106" s="1"/>
  <c r="A43" i="106" s="1"/>
  <c r="A44" i="106" s="1"/>
  <c r="A45" i="106" s="1"/>
  <c r="A46" i="106" s="1"/>
  <c r="A47" i="106" s="1"/>
  <c r="A48" i="106" s="1"/>
  <c r="A49" i="106" s="1"/>
  <c r="A50" i="106" s="1"/>
  <c r="A51" i="106" s="1"/>
  <c r="I24" i="106"/>
  <c r="J24" i="106"/>
  <c r="K24" i="106"/>
  <c r="M24" i="106"/>
  <c r="N24" i="106" s="1"/>
  <c r="I25" i="106"/>
  <c r="J25" i="106"/>
  <c r="K25" i="106"/>
  <c r="M25" i="106"/>
  <c r="N25" i="106" s="1"/>
  <c r="I26" i="106"/>
  <c r="J26" i="106"/>
  <c r="K26" i="106"/>
  <c r="M26" i="106"/>
  <c r="I27" i="106"/>
  <c r="J27" i="106"/>
  <c r="K27" i="106"/>
  <c r="M27" i="106"/>
  <c r="N27" i="106" s="1"/>
  <c r="I28" i="106"/>
  <c r="J28" i="106"/>
  <c r="K28" i="106"/>
  <c r="M28" i="106"/>
  <c r="N28" i="106" s="1"/>
  <c r="I29" i="106"/>
  <c r="J29" i="106"/>
  <c r="K29" i="106"/>
  <c r="M29" i="106"/>
  <c r="I30" i="106"/>
  <c r="J30" i="106"/>
  <c r="K30" i="106"/>
  <c r="M30" i="106"/>
  <c r="N30" i="106" s="1"/>
  <c r="I31" i="106"/>
  <c r="J31" i="106"/>
  <c r="K31" i="106"/>
  <c r="M31" i="106"/>
  <c r="I32" i="106"/>
  <c r="J32" i="106"/>
  <c r="K32" i="106"/>
  <c r="M32" i="106"/>
  <c r="N32" i="106" s="1"/>
  <c r="I33" i="106"/>
  <c r="J33" i="106"/>
  <c r="K33" i="106"/>
  <c r="M33" i="106"/>
  <c r="I34" i="106"/>
  <c r="J34" i="106"/>
  <c r="K34" i="106"/>
  <c r="M34" i="106"/>
  <c r="I35" i="106"/>
  <c r="J35" i="106"/>
  <c r="K35" i="106"/>
  <c r="M35" i="106"/>
  <c r="I36" i="106"/>
  <c r="J36" i="106"/>
  <c r="K36" i="106"/>
  <c r="M36" i="106"/>
  <c r="I37" i="106"/>
  <c r="J37" i="106"/>
  <c r="K37" i="106"/>
  <c r="M37" i="106"/>
  <c r="I38" i="106"/>
  <c r="J38" i="106"/>
  <c r="K38" i="106"/>
  <c r="M38" i="106"/>
  <c r="I39" i="106"/>
  <c r="J39" i="106"/>
  <c r="K39" i="106"/>
  <c r="M39" i="106"/>
  <c r="I40" i="106"/>
  <c r="J40" i="106"/>
  <c r="K40" i="106"/>
  <c r="M40" i="106"/>
  <c r="N40" i="106" s="1"/>
  <c r="I41" i="106"/>
  <c r="J41" i="106"/>
  <c r="K41" i="106"/>
  <c r="M41" i="106"/>
  <c r="I42" i="106"/>
  <c r="J42" i="106"/>
  <c r="K42" i="106"/>
  <c r="M42" i="106"/>
  <c r="I43" i="106"/>
  <c r="J43" i="106"/>
  <c r="K43" i="106"/>
  <c r="M43" i="106"/>
  <c r="I44" i="106"/>
  <c r="J44" i="106"/>
  <c r="K44" i="106"/>
  <c r="M44" i="106"/>
  <c r="N44" i="106" s="1"/>
  <c r="I45" i="106"/>
  <c r="J45" i="106"/>
  <c r="K45" i="106"/>
  <c r="M45" i="106"/>
  <c r="I46" i="106"/>
  <c r="J46" i="106"/>
  <c r="K46" i="106"/>
  <c r="M46" i="106"/>
  <c r="I47" i="106"/>
  <c r="J47" i="106"/>
  <c r="K47" i="106"/>
  <c r="M47" i="106"/>
  <c r="I48" i="106"/>
  <c r="J48" i="106"/>
  <c r="K48" i="106"/>
  <c r="M48" i="106"/>
  <c r="N48" i="106" s="1"/>
  <c r="I49" i="106"/>
  <c r="J49" i="106"/>
  <c r="K49" i="106"/>
  <c r="M49" i="106"/>
  <c r="I50" i="106"/>
  <c r="J50" i="106"/>
  <c r="K50" i="106"/>
  <c r="M50" i="106"/>
  <c r="I51" i="106"/>
  <c r="J51" i="106"/>
  <c r="K51" i="106"/>
  <c r="M51" i="106"/>
  <c r="N51" i="106" s="1"/>
  <c r="I52" i="106"/>
  <c r="J52" i="106"/>
  <c r="K52" i="106"/>
  <c r="M52" i="106"/>
  <c r="I53" i="106"/>
  <c r="J53" i="106"/>
  <c r="K53" i="106"/>
  <c r="M53" i="106"/>
  <c r="I54" i="106"/>
  <c r="J54" i="106"/>
  <c r="K54" i="106"/>
  <c r="M54" i="106"/>
  <c r="I55" i="106"/>
  <c r="J55" i="106"/>
  <c r="K55" i="106"/>
  <c r="M55" i="106"/>
  <c r="N55" i="106" s="1"/>
  <c r="I56" i="106"/>
  <c r="J56" i="106"/>
  <c r="K56" i="106"/>
  <c r="M56" i="106"/>
  <c r="I57" i="106"/>
  <c r="J57" i="106"/>
  <c r="K57" i="106"/>
  <c r="M57" i="106"/>
  <c r="N57" i="106" s="1"/>
  <c r="I58" i="106"/>
  <c r="J58" i="106"/>
  <c r="K58" i="106"/>
  <c r="M58" i="106"/>
  <c r="N58" i="106" s="1"/>
  <c r="I59" i="106"/>
  <c r="J59" i="106"/>
  <c r="K59" i="106"/>
  <c r="M59" i="106"/>
  <c r="N59" i="106" s="1"/>
  <c r="I60" i="106"/>
  <c r="J60" i="106"/>
  <c r="K60" i="106"/>
  <c r="M60" i="106"/>
  <c r="I61" i="106"/>
  <c r="J61" i="106"/>
  <c r="K61" i="106"/>
  <c r="M61" i="106"/>
  <c r="I62" i="106"/>
  <c r="J62" i="106"/>
  <c r="K62" i="106"/>
  <c r="M62" i="106"/>
  <c r="I63" i="106"/>
  <c r="J63" i="106"/>
  <c r="K63" i="106"/>
  <c r="M63" i="106"/>
  <c r="N63" i="106" s="1"/>
  <c r="I64" i="106"/>
  <c r="J64" i="106"/>
  <c r="K64" i="106"/>
  <c r="M64" i="106"/>
  <c r="I65" i="106"/>
  <c r="J65" i="106"/>
  <c r="K65" i="106"/>
  <c r="M65" i="106"/>
  <c r="I66" i="106"/>
  <c r="J66" i="106"/>
  <c r="K66" i="106"/>
  <c r="M66" i="106"/>
  <c r="I67" i="106"/>
  <c r="J67" i="106"/>
  <c r="K67" i="106"/>
  <c r="M67" i="106"/>
  <c r="N67" i="106" s="1"/>
  <c r="I68" i="106"/>
  <c r="J68" i="106"/>
  <c r="K68" i="106"/>
  <c r="M68" i="106"/>
  <c r="I69" i="106"/>
  <c r="J69" i="106"/>
  <c r="K69" i="106"/>
  <c r="M69" i="106"/>
  <c r="N69" i="106" s="1"/>
  <c r="I70" i="106"/>
  <c r="J70" i="106"/>
  <c r="K70" i="106"/>
  <c r="M70" i="106"/>
  <c r="I71" i="106"/>
  <c r="J71" i="106"/>
  <c r="K71" i="106"/>
  <c r="M71" i="106"/>
  <c r="N71" i="106" s="1"/>
  <c r="I72" i="106"/>
  <c r="J72" i="106"/>
  <c r="K72" i="106"/>
  <c r="M72" i="106"/>
  <c r="N72" i="106" s="1"/>
  <c r="I73" i="106"/>
  <c r="J73" i="106"/>
  <c r="K73" i="106"/>
  <c r="M73" i="106"/>
  <c r="I74" i="106"/>
  <c r="J74" i="106"/>
  <c r="K74" i="106"/>
  <c r="M74" i="106"/>
  <c r="I75" i="106"/>
  <c r="J75" i="106"/>
  <c r="K75" i="106"/>
  <c r="M75" i="106"/>
  <c r="N75" i="106" s="1"/>
  <c r="I76" i="106"/>
  <c r="J76" i="106"/>
  <c r="K76" i="106"/>
  <c r="M76" i="106"/>
  <c r="I77" i="106"/>
  <c r="J77" i="106"/>
  <c r="K77" i="106"/>
  <c r="M77" i="106"/>
  <c r="I78" i="106"/>
  <c r="J78" i="106"/>
  <c r="K78" i="106"/>
  <c r="M78" i="106"/>
  <c r="I79" i="106"/>
  <c r="J79" i="106"/>
  <c r="K79" i="106"/>
  <c r="M79" i="106"/>
  <c r="N79" i="106" s="1"/>
  <c r="I80" i="106"/>
  <c r="J80" i="106"/>
  <c r="K80" i="106"/>
  <c r="M80" i="106"/>
  <c r="B2" i="63"/>
  <c r="O50" i="107" l="1"/>
  <c r="L52" i="107"/>
  <c r="O8" i="107" s="1"/>
  <c r="L48" i="116"/>
  <c r="O8" i="116" s="1"/>
  <c r="O46" i="116"/>
  <c r="L37" i="116"/>
  <c r="O37" i="116" s="1"/>
  <c r="C25" i="46"/>
  <c r="L37" i="107"/>
  <c r="O37" i="107" s="1"/>
  <c r="C24" i="46"/>
  <c r="O57" i="106"/>
  <c r="L37" i="106"/>
  <c r="O37" i="106" s="1"/>
  <c r="C23" i="46"/>
  <c r="N23" i="108"/>
  <c r="N321" i="108"/>
  <c r="O133" i="108"/>
  <c r="N259" i="108"/>
  <c r="N43" i="108"/>
  <c r="O179" i="108"/>
  <c r="O233" i="108"/>
  <c r="O91" i="108"/>
  <c r="O139" i="108"/>
  <c r="N305" i="108"/>
  <c r="N173" i="108"/>
  <c r="N123" i="108"/>
  <c r="N369" i="108"/>
  <c r="N159" i="108"/>
  <c r="N430" i="108"/>
  <c r="O141" i="108"/>
  <c r="O337" i="108"/>
  <c r="N223" i="108"/>
  <c r="N26" i="107"/>
  <c r="N23" i="107"/>
  <c r="A52" i="106"/>
  <c r="A53" i="106" s="1"/>
  <c r="A54" i="106" s="1"/>
  <c r="A55" i="106" s="1"/>
  <c r="A56" i="106" s="1"/>
  <c r="A57" i="106" s="1"/>
  <c r="A58" i="106" s="1"/>
  <c r="N23" i="106"/>
  <c r="N393" i="108"/>
  <c r="L231" i="108"/>
  <c r="O424" i="108"/>
  <c r="L23" i="116"/>
  <c r="O23" i="116" s="1"/>
  <c r="L26" i="116"/>
  <c r="O26" i="116" s="1"/>
  <c r="L30" i="107"/>
  <c r="O30" i="107" s="1"/>
  <c r="L40" i="107"/>
  <c r="O40" i="107" s="1"/>
  <c r="L38" i="107"/>
  <c r="O38" i="107" s="1"/>
  <c r="L36" i="107"/>
  <c r="O36" i="107" s="1"/>
  <c r="L34" i="116"/>
  <c r="O34" i="116" s="1"/>
  <c r="L28" i="116"/>
  <c r="O28" i="116" s="1"/>
  <c r="L38" i="116"/>
  <c r="O38" i="116" s="1"/>
  <c r="L36" i="116"/>
  <c r="O36" i="116" s="1"/>
  <c r="L30" i="116"/>
  <c r="L23" i="107"/>
  <c r="O23" i="107" s="1"/>
  <c r="L261" i="108"/>
  <c r="L245" i="108"/>
  <c r="L145" i="108"/>
  <c r="L33" i="108"/>
  <c r="L151" i="108"/>
  <c r="L235" i="108"/>
  <c r="L415" i="108"/>
  <c r="L265" i="108"/>
  <c r="L215" i="108"/>
  <c r="L43" i="108"/>
  <c r="L125" i="108"/>
  <c r="L197" i="108"/>
  <c r="L63" i="108"/>
  <c r="L237" i="108"/>
  <c r="L41" i="108"/>
  <c r="L333" i="108"/>
  <c r="L247" i="108"/>
  <c r="L199" i="108"/>
  <c r="L31" i="108"/>
  <c r="L291" i="108"/>
  <c r="L157" i="108"/>
  <c r="L117" i="108"/>
  <c r="L187" i="108"/>
  <c r="L39" i="108"/>
  <c r="L287" i="108"/>
  <c r="L223" i="108"/>
  <c r="L85" i="108"/>
  <c r="L103" i="108"/>
  <c r="L109" i="108"/>
  <c r="L71" i="108"/>
  <c r="L139" i="108"/>
  <c r="L179" i="108"/>
  <c r="L107" i="108"/>
  <c r="L159" i="108"/>
  <c r="L281" i="108"/>
  <c r="L49" i="108"/>
  <c r="L329" i="108"/>
  <c r="L191" i="108"/>
  <c r="L147" i="108"/>
  <c r="L77" i="108"/>
  <c r="L119" i="108"/>
  <c r="L185" i="108"/>
  <c r="L169" i="108"/>
  <c r="L99" i="108"/>
  <c r="L61" i="108"/>
  <c r="L283" i="108"/>
  <c r="L141" i="108"/>
  <c r="L227" i="108"/>
  <c r="L65" i="108"/>
  <c r="L205" i="108"/>
  <c r="L171" i="108"/>
  <c r="L195" i="108"/>
  <c r="L53" i="108"/>
  <c r="L137" i="108"/>
  <c r="L229" i="108"/>
  <c r="L373" i="108"/>
  <c r="L341" i="108"/>
  <c r="L315" i="108"/>
  <c r="L309" i="108"/>
  <c r="L305" i="108"/>
  <c r="L301" i="108"/>
  <c r="L277" i="108"/>
  <c r="L259" i="108"/>
  <c r="L257" i="108"/>
  <c r="L25" i="116"/>
  <c r="O25" i="116" s="1"/>
  <c r="L27" i="116"/>
  <c r="O27" i="116" s="1"/>
  <c r="L29" i="116"/>
  <c r="O29" i="116" s="1"/>
  <c r="L31" i="116"/>
  <c r="O31" i="116" s="1"/>
  <c r="L33" i="116"/>
  <c r="O33" i="116" s="1"/>
  <c r="L35" i="116"/>
  <c r="O35" i="116" s="1"/>
  <c r="N405" i="108"/>
  <c r="O405" i="108"/>
  <c r="N389" i="108"/>
  <c r="O389" i="108"/>
  <c r="O381" i="108"/>
  <c r="N381" i="108"/>
  <c r="N365" i="108"/>
  <c r="O365" i="108"/>
  <c r="N349" i="108"/>
  <c r="O349" i="108"/>
  <c r="O341" i="108"/>
  <c r="N341" i="108"/>
  <c r="N333" i="108"/>
  <c r="O333" i="108"/>
  <c r="N325" i="108"/>
  <c r="O325" i="108"/>
  <c r="N317" i="108"/>
  <c r="O317" i="108"/>
  <c r="O303" i="108"/>
  <c r="N303" i="108"/>
  <c r="O295" i="108"/>
  <c r="N295" i="108"/>
  <c r="N287" i="108"/>
  <c r="O287" i="108"/>
  <c r="N263" i="108"/>
  <c r="O263" i="108"/>
  <c r="N255" i="108"/>
  <c r="O255" i="108"/>
  <c r="N247" i="108"/>
  <c r="O247" i="108"/>
  <c r="N241" i="108"/>
  <c r="O241" i="108"/>
  <c r="N209" i="108"/>
  <c r="O209" i="108"/>
  <c r="O201" i="108"/>
  <c r="N201" i="108"/>
  <c r="N153" i="108"/>
  <c r="O153" i="108"/>
  <c r="O145" i="108"/>
  <c r="N145" i="108"/>
  <c r="N129" i="108"/>
  <c r="O129" i="108"/>
  <c r="N121" i="108"/>
  <c r="O121" i="108"/>
  <c r="O113" i="108"/>
  <c r="N113" i="108"/>
  <c r="O105" i="108"/>
  <c r="N105" i="108"/>
  <c r="N97" i="108"/>
  <c r="O97" i="108"/>
  <c r="N81" i="108"/>
  <c r="O81" i="108"/>
  <c r="N73" i="108"/>
  <c r="O73" i="108"/>
  <c r="N49" i="108"/>
  <c r="O49" i="108"/>
  <c r="N33" i="108"/>
  <c r="O33" i="108"/>
  <c r="O25" i="108"/>
  <c r="N25" i="108"/>
  <c r="N40" i="107"/>
  <c r="O225" i="108"/>
  <c r="O119" i="108"/>
  <c r="N30" i="107"/>
  <c r="O401" i="108"/>
  <c r="O107" i="108"/>
  <c r="N165" i="108"/>
  <c r="O155" i="108"/>
  <c r="O41" i="108"/>
  <c r="O39" i="108"/>
  <c r="O65" i="108"/>
  <c r="N29" i="106"/>
  <c r="O413" i="108"/>
  <c r="N413" i="108"/>
  <c r="N379" i="108"/>
  <c r="O379" i="108"/>
  <c r="N319" i="108"/>
  <c r="O319" i="108"/>
  <c r="O311" i="108"/>
  <c r="N311" i="108"/>
  <c r="N293" i="108"/>
  <c r="O293" i="108"/>
  <c r="N283" i="108"/>
  <c r="O283" i="108"/>
  <c r="O275" i="108"/>
  <c r="N275" i="108"/>
  <c r="O267" i="108"/>
  <c r="N267" i="108"/>
  <c r="N235" i="108"/>
  <c r="O235" i="108"/>
  <c r="N227" i="108"/>
  <c r="O227" i="108"/>
  <c r="N219" i="108"/>
  <c r="O219" i="108"/>
  <c r="O189" i="108"/>
  <c r="N189" i="108"/>
  <c r="O181" i="108"/>
  <c r="N181" i="108"/>
  <c r="O157" i="108"/>
  <c r="N157" i="108"/>
  <c r="N117" i="108"/>
  <c r="O117" i="108"/>
  <c r="N109" i="108"/>
  <c r="O109" i="108"/>
  <c r="N85" i="108"/>
  <c r="O85" i="108"/>
  <c r="N59" i="108"/>
  <c r="O59" i="108"/>
  <c r="N51" i="108"/>
  <c r="O51" i="108"/>
  <c r="N35" i="108"/>
  <c r="O35" i="108"/>
  <c r="N27" i="108"/>
  <c r="O27" i="108"/>
  <c r="N36" i="107"/>
  <c r="N269" i="108"/>
  <c r="N361" i="108"/>
  <c r="O127" i="108"/>
  <c r="N131" i="108"/>
  <c r="N177" i="108"/>
  <c r="O169" i="108"/>
  <c r="O75" i="108"/>
  <c r="N279" i="108"/>
  <c r="O111" i="108"/>
  <c r="N33" i="107"/>
  <c r="O33" i="107"/>
  <c r="O367" i="108"/>
  <c r="N87" i="108"/>
  <c r="N185" i="108"/>
  <c r="N137" i="108"/>
  <c r="O211" i="108"/>
  <c r="N395" i="108"/>
  <c r="O239" i="108"/>
  <c r="O47" i="108"/>
  <c r="O368" i="108"/>
  <c r="N368" i="108"/>
  <c r="N168" i="108"/>
  <c r="O168" i="108"/>
  <c r="N57" i="108"/>
  <c r="N151" i="108"/>
  <c r="O187" i="108"/>
  <c r="O301" i="108"/>
  <c r="O289" i="108"/>
  <c r="O101" i="108"/>
  <c r="N143" i="108"/>
  <c r="N213" i="108"/>
  <c r="N180" i="108"/>
  <c r="O180" i="108"/>
  <c r="N217" i="108"/>
  <c r="N231" i="108"/>
  <c r="O89" i="108"/>
  <c r="O327" i="108"/>
  <c r="O149" i="108"/>
  <c r="O221" i="108"/>
  <c r="N42" i="107"/>
  <c r="N34" i="107"/>
  <c r="O67" i="108"/>
  <c r="N68" i="106"/>
  <c r="N415" i="108"/>
  <c r="O415" i="108"/>
  <c r="O407" i="108"/>
  <c r="N407" i="108"/>
  <c r="O399" i="108"/>
  <c r="N399" i="108"/>
  <c r="N391" i="108"/>
  <c r="O391" i="108"/>
  <c r="O383" i="108"/>
  <c r="N383" i="108"/>
  <c r="O375" i="108"/>
  <c r="N375" i="108"/>
  <c r="N343" i="108"/>
  <c r="O343" i="108"/>
  <c r="N335" i="108"/>
  <c r="O335" i="108"/>
  <c r="N329" i="108"/>
  <c r="O329" i="108"/>
  <c r="N313" i="108"/>
  <c r="O313" i="108"/>
  <c r="N297" i="108"/>
  <c r="O297" i="108"/>
  <c r="O281" i="108"/>
  <c r="N281" i="108"/>
  <c r="N265" i="108"/>
  <c r="O265" i="108"/>
  <c r="N257" i="108"/>
  <c r="O257" i="108"/>
  <c r="N215" i="108"/>
  <c r="O215" i="108"/>
  <c r="N191" i="108"/>
  <c r="O191" i="108"/>
  <c r="N183" i="108"/>
  <c r="O183" i="108"/>
  <c r="O175" i="108"/>
  <c r="N175" i="108"/>
  <c r="O167" i="108"/>
  <c r="N167" i="108"/>
  <c r="O161" i="108"/>
  <c r="N161" i="108"/>
  <c r="O135" i="108"/>
  <c r="N135" i="108"/>
  <c r="N95" i="108"/>
  <c r="O95" i="108"/>
  <c r="N79" i="108"/>
  <c r="O79" i="108"/>
  <c r="N71" i="108"/>
  <c r="O71" i="108"/>
  <c r="N63" i="108"/>
  <c r="O63" i="108"/>
  <c r="N55" i="108"/>
  <c r="O55" i="108"/>
  <c r="O31" i="108"/>
  <c r="N31" i="108"/>
  <c r="N38" i="107"/>
  <c r="N32" i="107"/>
  <c r="N409" i="108"/>
  <c r="O409" i="108"/>
  <c r="O385" i="108"/>
  <c r="N385" i="108"/>
  <c r="N377" i="108"/>
  <c r="O377" i="108"/>
  <c r="O363" i="108"/>
  <c r="N363" i="108"/>
  <c r="O347" i="108"/>
  <c r="N347" i="108"/>
  <c r="N339" i="108"/>
  <c r="O339" i="108"/>
  <c r="N331" i="108"/>
  <c r="O331" i="108"/>
  <c r="O299" i="108"/>
  <c r="N299" i="108"/>
  <c r="O291" i="108"/>
  <c r="N291" i="108"/>
  <c r="N285" i="108"/>
  <c r="O285" i="108"/>
  <c r="N277" i="108"/>
  <c r="O277" i="108"/>
  <c r="N253" i="108"/>
  <c r="O253" i="108"/>
  <c r="O245" i="108"/>
  <c r="N245" i="108"/>
  <c r="O237" i="108"/>
  <c r="N237" i="108"/>
  <c r="O229" i="108"/>
  <c r="N229" i="108"/>
  <c r="O171" i="108"/>
  <c r="N171" i="108"/>
  <c r="O163" i="108"/>
  <c r="N163" i="108"/>
  <c r="O147" i="108"/>
  <c r="N147" i="108"/>
  <c r="N115" i="108"/>
  <c r="O115" i="108"/>
  <c r="N99" i="108"/>
  <c r="O99" i="108"/>
  <c r="N77" i="108"/>
  <c r="O77" i="108"/>
  <c r="N69" i="108"/>
  <c r="O69" i="108"/>
  <c r="N61" i="108"/>
  <c r="O61" i="108"/>
  <c r="N53" i="108"/>
  <c r="O53" i="108"/>
  <c r="N45" i="108"/>
  <c r="O45" i="108"/>
  <c r="N37" i="108"/>
  <c r="O37" i="108"/>
  <c r="N29" i="108"/>
  <c r="O29" i="108"/>
  <c r="N93" i="108"/>
  <c r="O125" i="108"/>
  <c r="N103" i="108"/>
  <c r="N345" i="108"/>
  <c r="N41" i="106"/>
  <c r="N26" i="116"/>
  <c r="N30" i="116"/>
  <c r="O30" i="116"/>
  <c r="N34" i="116"/>
  <c r="N52" i="106"/>
  <c r="L383" i="108"/>
  <c r="L355" i="108"/>
  <c r="L353" i="108"/>
  <c r="L351" i="108"/>
  <c r="L339" i="108"/>
  <c r="L331" i="108"/>
  <c r="L327" i="108"/>
  <c r="L321" i="108"/>
  <c r="L319" i="108"/>
  <c r="L313" i="108"/>
  <c r="L311" i="108"/>
  <c r="L307" i="108"/>
  <c r="L299" i="108"/>
  <c r="L297" i="108"/>
  <c r="L295" i="108"/>
  <c r="L293" i="108"/>
  <c r="L285" i="108"/>
  <c r="L279" i="108"/>
  <c r="L275" i="108"/>
  <c r="L273" i="108"/>
  <c r="L271" i="108"/>
  <c r="L269" i="108"/>
  <c r="L267" i="108"/>
  <c r="L263" i="108"/>
  <c r="L255" i="108"/>
  <c r="L253" i="108"/>
  <c r="L251" i="108"/>
  <c r="L249" i="108"/>
  <c r="L243" i="108"/>
  <c r="L241" i="108"/>
  <c r="L239" i="108"/>
  <c r="L233" i="108"/>
  <c r="L225" i="108"/>
  <c r="L221" i="108"/>
  <c r="L219" i="108"/>
  <c r="L217" i="108"/>
  <c r="L213" i="108"/>
  <c r="L211" i="108"/>
  <c r="L209" i="108"/>
  <c r="L28" i="107"/>
  <c r="O28" i="107" s="1"/>
  <c r="L26" i="107"/>
  <c r="O26" i="107" s="1"/>
  <c r="L24" i="107"/>
  <c r="O24" i="107" s="1"/>
  <c r="L430" i="108"/>
  <c r="L432" i="108" s="1"/>
  <c r="O8" i="108" s="1"/>
  <c r="L207" i="108"/>
  <c r="L203" i="108"/>
  <c r="L201" i="108"/>
  <c r="L193" i="108"/>
  <c r="L189" i="108"/>
  <c r="L183" i="108"/>
  <c r="L181" i="108"/>
  <c r="L177" i="108"/>
  <c r="L175" i="108"/>
  <c r="L173" i="108"/>
  <c r="L167" i="108"/>
  <c r="L165" i="108"/>
  <c r="L163" i="108"/>
  <c r="L161" i="108"/>
  <c r="L155" i="108"/>
  <c r="L153" i="108"/>
  <c r="L149" i="108"/>
  <c r="L143" i="108"/>
  <c r="L135" i="108"/>
  <c r="L133" i="108"/>
  <c r="L131" i="108"/>
  <c r="L129" i="108"/>
  <c r="L127" i="108"/>
  <c r="L123" i="108"/>
  <c r="L121" i="108"/>
  <c r="L115" i="108"/>
  <c r="L113" i="108"/>
  <c r="L111" i="108"/>
  <c r="L105" i="108"/>
  <c r="L101" i="108"/>
  <c r="L97" i="108"/>
  <c r="L95" i="108"/>
  <c r="L93" i="108"/>
  <c r="L91" i="108"/>
  <c r="L89" i="108"/>
  <c r="L87" i="108"/>
  <c r="L83" i="108"/>
  <c r="L81" i="108"/>
  <c r="L79" i="108"/>
  <c r="L75" i="108"/>
  <c r="L73" i="108"/>
  <c r="L69" i="108"/>
  <c r="L67" i="108"/>
  <c r="L59" i="108"/>
  <c r="L57" i="108"/>
  <c r="L55" i="108"/>
  <c r="L51" i="108"/>
  <c r="L47" i="108"/>
  <c r="L45" i="108"/>
  <c r="L37" i="108"/>
  <c r="L35" i="108"/>
  <c r="L29" i="108"/>
  <c r="L27" i="108"/>
  <c r="L25" i="108"/>
  <c r="O418" i="108"/>
  <c r="N418" i="108"/>
  <c r="O396" i="108"/>
  <c r="N396" i="108"/>
  <c r="O382" i="108"/>
  <c r="N382" i="108"/>
  <c r="N354" i="108"/>
  <c r="O354" i="108"/>
  <c r="N342" i="108"/>
  <c r="O342" i="108"/>
  <c r="O330" i="108"/>
  <c r="N330" i="108"/>
  <c r="O316" i="108"/>
  <c r="N316" i="108"/>
  <c r="N290" i="108"/>
  <c r="O290" i="108"/>
  <c r="N280" i="108"/>
  <c r="O280" i="108"/>
  <c r="N252" i="108"/>
  <c r="O252" i="108"/>
  <c r="N226" i="108"/>
  <c r="O226" i="108"/>
  <c r="N214" i="108"/>
  <c r="O214" i="108"/>
  <c r="O200" i="108"/>
  <c r="N200" i="108"/>
  <c r="N188" i="108"/>
  <c r="O188" i="108"/>
  <c r="N178" i="108"/>
  <c r="O178" i="108"/>
  <c r="O162" i="108"/>
  <c r="N162" i="108"/>
  <c r="N150" i="108"/>
  <c r="O150" i="108"/>
  <c r="N138" i="108"/>
  <c r="O138" i="108"/>
  <c r="N124" i="108"/>
  <c r="O124" i="108"/>
  <c r="N114" i="108"/>
  <c r="O114" i="108"/>
  <c r="N60" i="108"/>
  <c r="O60" i="108"/>
  <c r="O288" i="108"/>
  <c r="O314" i="108"/>
  <c r="O402" i="108"/>
  <c r="N390" i="108"/>
  <c r="O390" i="108"/>
  <c r="O366" i="108"/>
  <c r="N366" i="108"/>
  <c r="O352" i="108"/>
  <c r="N352" i="108"/>
  <c r="O338" i="108"/>
  <c r="N338" i="108"/>
  <c r="O324" i="108"/>
  <c r="N324" i="108"/>
  <c r="N312" i="108"/>
  <c r="O312" i="108"/>
  <c r="N300" i="108"/>
  <c r="O300" i="108"/>
  <c r="N286" i="108"/>
  <c r="O286" i="108"/>
  <c r="N274" i="108"/>
  <c r="O274" i="108"/>
  <c r="O236" i="108"/>
  <c r="N236" i="108"/>
  <c r="N224" i="108"/>
  <c r="O224" i="108"/>
  <c r="N212" i="108"/>
  <c r="O212" i="108"/>
  <c r="N198" i="108"/>
  <c r="O198" i="108"/>
  <c r="O184" i="108"/>
  <c r="N184" i="108"/>
  <c r="O174" i="108"/>
  <c r="N174" i="108"/>
  <c r="O158" i="108"/>
  <c r="N158" i="108"/>
  <c r="N146" i="108"/>
  <c r="O146" i="108"/>
  <c r="N134" i="108"/>
  <c r="O134" i="108"/>
  <c r="N108" i="108"/>
  <c r="O108" i="108"/>
  <c r="N94" i="108"/>
  <c r="O94" i="108"/>
  <c r="N84" i="108"/>
  <c r="O84" i="108"/>
  <c r="N58" i="108"/>
  <c r="O58" i="108"/>
  <c r="N44" i="108"/>
  <c r="O44" i="108"/>
  <c r="O392" i="108"/>
  <c r="N392" i="108"/>
  <c r="N362" i="108"/>
  <c r="O362" i="108"/>
  <c r="O328" i="108"/>
  <c r="N328" i="108"/>
  <c r="N298" i="108"/>
  <c r="O298" i="108"/>
  <c r="N276" i="108"/>
  <c r="O276" i="108"/>
  <c r="N238" i="108"/>
  <c r="O238" i="108"/>
  <c r="N204" i="108"/>
  <c r="O204" i="108"/>
  <c r="N166" i="108"/>
  <c r="O166" i="108"/>
  <c r="O136" i="108"/>
  <c r="N136" i="108"/>
  <c r="N106" i="108"/>
  <c r="O106" i="108"/>
  <c r="N70" i="108"/>
  <c r="O70" i="108"/>
  <c r="N46" i="108"/>
  <c r="O46" i="108"/>
  <c r="N412" i="108"/>
  <c r="O412" i="108"/>
  <c r="O374" i="108"/>
  <c r="N374" i="108"/>
  <c r="O348" i="108"/>
  <c r="N348" i="108"/>
  <c r="O336" i="108"/>
  <c r="N336" i="108"/>
  <c r="N322" i="108"/>
  <c r="O322" i="108"/>
  <c r="N310" i="108"/>
  <c r="O310" i="108"/>
  <c r="N282" i="108"/>
  <c r="O282" i="108"/>
  <c r="N268" i="108"/>
  <c r="O268" i="108"/>
  <c r="N256" i="108"/>
  <c r="O256" i="108"/>
  <c r="N246" i="108"/>
  <c r="O246" i="108"/>
  <c r="O232" i="108"/>
  <c r="N232" i="108"/>
  <c r="N220" i="108"/>
  <c r="O220" i="108"/>
  <c r="N208" i="108"/>
  <c r="O208" i="108"/>
  <c r="N194" i="108"/>
  <c r="O194" i="108"/>
  <c r="N156" i="108"/>
  <c r="O156" i="108"/>
  <c r="N144" i="108"/>
  <c r="O144" i="108"/>
  <c r="O130" i="108"/>
  <c r="N130" i="108"/>
  <c r="N118" i="108"/>
  <c r="O118" i="108"/>
  <c r="O102" i="108"/>
  <c r="N102" i="108"/>
  <c r="N92" i="108"/>
  <c r="O92" i="108"/>
  <c r="N80" i="108"/>
  <c r="O80" i="108"/>
  <c r="N66" i="108"/>
  <c r="O66" i="108"/>
  <c r="N38" i="108"/>
  <c r="O38" i="108"/>
  <c r="O406" i="108"/>
  <c r="O394" i="108"/>
  <c r="N394" i="108"/>
  <c r="N380" i="108"/>
  <c r="O380" i="108"/>
  <c r="N370" i="108"/>
  <c r="O370" i="108"/>
  <c r="O356" i="108"/>
  <c r="N356" i="108"/>
  <c r="N344" i="108"/>
  <c r="O344" i="108"/>
  <c r="N332" i="108"/>
  <c r="O332" i="108"/>
  <c r="N306" i="108"/>
  <c r="O306" i="108"/>
  <c r="O292" i="108"/>
  <c r="N292" i="108"/>
  <c r="O278" i="108"/>
  <c r="N278" i="108"/>
  <c r="N266" i="108"/>
  <c r="O266" i="108"/>
  <c r="N242" i="108"/>
  <c r="O242" i="108"/>
  <c r="N228" i="108"/>
  <c r="O228" i="108"/>
  <c r="O216" i="108"/>
  <c r="N216" i="108"/>
  <c r="O202" i="108"/>
  <c r="N202" i="108"/>
  <c r="N190" i="108"/>
  <c r="O190" i="108"/>
  <c r="N176" i="108"/>
  <c r="O176" i="108"/>
  <c r="O164" i="108"/>
  <c r="N164" i="108"/>
  <c r="O152" i="108"/>
  <c r="N152" i="108"/>
  <c r="O140" i="108"/>
  <c r="N140" i="108"/>
  <c r="N126" i="108"/>
  <c r="O126" i="108"/>
  <c r="N112" i="108"/>
  <c r="O112" i="108"/>
  <c r="N98" i="108"/>
  <c r="O98" i="108"/>
  <c r="N88" i="108"/>
  <c r="O88" i="108"/>
  <c r="N36" i="108"/>
  <c r="O36" i="108"/>
  <c r="N24" i="108"/>
  <c r="O24" i="108"/>
  <c r="O122" i="108"/>
  <c r="O376" i="108"/>
  <c r="N376" i="108"/>
  <c r="N364" i="108"/>
  <c r="O364" i="108"/>
  <c r="O340" i="108"/>
  <c r="N340" i="108"/>
  <c r="O326" i="108"/>
  <c r="N326" i="108"/>
  <c r="N272" i="108"/>
  <c r="O272" i="108"/>
  <c r="N234" i="108"/>
  <c r="O234" i="108"/>
  <c r="N222" i="108"/>
  <c r="O222" i="108"/>
  <c r="O210" i="108"/>
  <c r="N210" i="108"/>
  <c r="N196" i="108"/>
  <c r="O196" i="108"/>
  <c r="O186" i="108"/>
  <c r="N186" i="108"/>
  <c r="N172" i="108"/>
  <c r="O172" i="108"/>
  <c r="N160" i="108"/>
  <c r="O160" i="108"/>
  <c r="N148" i="108"/>
  <c r="O148" i="108"/>
  <c r="O132" i="108"/>
  <c r="N132" i="108"/>
  <c r="N120" i="108"/>
  <c r="O120" i="108"/>
  <c r="N110" i="108"/>
  <c r="O110" i="108"/>
  <c r="N96" i="108"/>
  <c r="O96" i="108"/>
  <c r="N68" i="108"/>
  <c r="O68" i="108"/>
  <c r="N56" i="108"/>
  <c r="O56" i="108"/>
  <c r="N42" i="108"/>
  <c r="O42" i="108"/>
  <c r="N30" i="108"/>
  <c r="O30" i="108"/>
  <c r="N398" i="108"/>
  <c r="O398" i="108"/>
  <c r="N384" i="108"/>
  <c r="O384" i="108"/>
  <c r="O372" i="108"/>
  <c r="N372" i="108"/>
  <c r="N358" i="108"/>
  <c r="O358" i="108"/>
  <c r="O346" i="108"/>
  <c r="N346" i="108"/>
  <c r="N334" i="108"/>
  <c r="O334" i="108"/>
  <c r="O320" i="108"/>
  <c r="N320" i="108"/>
  <c r="O308" i="108"/>
  <c r="N308" i="108"/>
  <c r="N296" i="108"/>
  <c r="O296" i="108"/>
  <c r="O284" i="108"/>
  <c r="N284" i="108"/>
  <c r="N270" i="108"/>
  <c r="O270" i="108"/>
  <c r="N258" i="108"/>
  <c r="O258" i="108"/>
  <c r="O230" i="108"/>
  <c r="N230" i="108"/>
  <c r="N218" i="108"/>
  <c r="O218" i="108"/>
  <c r="N206" i="108"/>
  <c r="O206" i="108"/>
  <c r="O192" i="108"/>
  <c r="N192" i="108"/>
  <c r="N182" i="108"/>
  <c r="O182" i="108"/>
  <c r="O154" i="108"/>
  <c r="N154" i="108"/>
  <c r="N142" i="108"/>
  <c r="O142" i="108"/>
  <c r="N128" i="108"/>
  <c r="O128" i="108"/>
  <c r="O116" i="108"/>
  <c r="N116" i="108"/>
  <c r="N104" i="108"/>
  <c r="O104" i="108"/>
  <c r="N90" i="108"/>
  <c r="O90" i="108"/>
  <c r="N78" i="108"/>
  <c r="O78" i="108"/>
  <c r="N64" i="108"/>
  <c r="O64" i="108"/>
  <c r="N40" i="108"/>
  <c r="O40" i="108"/>
  <c r="N26" i="108"/>
  <c r="O26" i="108"/>
  <c r="N31" i="107"/>
  <c r="N41" i="107"/>
  <c r="N39" i="107"/>
  <c r="N35" i="107"/>
  <c r="L352" i="108"/>
  <c r="L250" i="108"/>
  <c r="L64" i="108"/>
  <c r="L42" i="107"/>
  <c r="O42" i="107" s="1"/>
  <c r="L34" i="107"/>
  <c r="O34" i="107" s="1"/>
  <c r="L32" i="107"/>
  <c r="O32" i="107" s="1"/>
  <c r="L23" i="106"/>
  <c r="O23" i="106" s="1"/>
  <c r="L376" i="108"/>
  <c r="L368" i="108"/>
  <c r="L366" i="108"/>
  <c r="L360" i="108"/>
  <c r="L318" i="108"/>
  <c r="L302" i="108"/>
  <c r="L276" i="108"/>
  <c r="L132" i="108"/>
  <c r="L27" i="107"/>
  <c r="O27" i="107" s="1"/>
  <c r="L25" i="107"/>
  <c r="O25" i="107" s="1"/>
  <c r="G10" i="108"/>
  <c r="G12" i="108"/>
  <c r="N78" i="106"/>
  <c r="N76" i="106"/>
  <c r="N74" i="106"/>
  <c r="N70" i="106"/>
  <c r="N66" i="106"/>
  <c r="N64" i="106"/>
  <c r="N62" i="106"/>
  <c r="N60" i="106"/>
  <c r="N56" i="106"/>
  <c r="N53" i="106"/>
  <c r="N49" i="106"/>
  <c r="O47" i="106"/>
  <c r="N47" i="106"/>
  <c r="N45" i="106"/>
  <c r="O43" i="106"/>
  <c r="N43" i="106"/>
  <c r="N39" i="106"/>
  <c r="N37" i="106"/>
  <c r="N35" i="106"/>
  <c r="N33" i="106"/>
  <c r="N31" i="106"/>
  <c r="N80" i="106"/>
  <c r="N77" i="106"/>
  <c r="N65" i="106"/>
  <c r="N61" i="106"/>
  <c r="O50" i="106"/>
  <c r="N50" i="106"/>
  <c r="N46" i="106"/>
  <c r="O42" i="106"/>
  <c r="N42" i="106"/>
  <c r="N38" i="106"/>
  <c r="N36" i="106"/>
  <c r="O36" i="106"/>
  <c r="N34" i="106"/>
  <c r="N419" i="108"/>
  <c r="N410" i="108"/>
  <c r="N378" i="108"/>
  <c r="N403" i="108"/>
  <c r="N417" i="108"/>
  <c r="O417" i="108"/>
  <c r="N411" i="108"/>
  <c r="O411" i="108"/>
  <c r="N387" i="108"/>
  <c r="O387" i="108"/>
  <c r="O373" i="108"/>
  <c r="N373" i="108"/>
  <c r="O371" i="108"/>
  <c r="N371" i="108"/>
  <c r="N359" i="108"/>
  <c r="O359" i="108"/>
  <c r="N323" i="108"/>
  <c r="O323" i="108"/>
  <c r="O315" i="108"/>
  <c r="N315" i="108"/>
  <c r="O309" i="108"/>
  <c r="N309" i="108"/>
  <c r="N307" i="108"/>
  <c r="O307" i="108"/>
  <c r="N416" i="108"/>
  <c r="O404" i="108"/>
  <c r="O408" i="108"/>
  <c r="N397" i="108"/>
  <c r="N414" i="108"/>
  <c r="O414" i="108"/>
  <c r="N386" i="108"/>
  <c r="O386" i="108"/>
  <c r="O360" i="108"/>
  <c r="N360" i="108"/>
  <c r="N350" i="108"/>
  <c r="O350" i="108"/>
  <c r="N318" i="108"/>
  <c r="O318" i="108"/>
  <c r="N273" i="108"/>
  <c r="O244" i="108"/>
  <c r="O261" i="108"/>
  <c r="O271" i="108"/>
  <c r="N271" i="108"/>
  <c r="N251" i="108"/>
  <c r="O251" i="108"/>
  <c r="N243" i="108"/>
  <c r="O243" i="108"/>
  <c r="O250" i="108"/>
  <c r="O249" i="108"/>
  <c r="N304" i="108"/>
  <c r="O304" i="108"/>
  <c r="N302" i="108"/>
  <c r="O302" i="108"/>
  <c r="N294" i="108"/>
  <c r="O294" i="108"/>
  <c r="N262" i="108"/>
  <c r="O262" i="108"/>
  <c r="N260" i="108"/>
  <c r="O260" i="108"/>
  <c r="N254" i="108"/>
  <c r="O254" i="108"/>
  <c r="N248" i="108"/>
  <c r="O248" i="108"/>
  <c r="N240" i="108"/>
  <c r="O240" i="108"/>
  <c r="O170" i="108"/>
  <c r="N100" i="108"/>
  <c r="O100" i="108"/>
  <c r="O86" i="108"/>
  <c r="O83" i="108"/>
  <c r="N27" i="116"/>
  <c r="N33" i="116"/>
  <c r="O82" i="108"/>
  <c r="N62" i="108"/>
  <c r="O62" i="108"/>
  <c r="N50" i="108"/>
  <c r="O50" i="108"/>
  <c r="N48" i="108"/>
  <c r="O48" i="108"/>
  <c r="N37" i="107"/>
  <c r="N24" i="116"/>
  <c r="N28" i="116"/>
  <c r="N32" i="116"/>
  <c r="N36" i="116"/>
  <c r="N38" i="116"/>
  <c r="N26" i="106"/>
  <c r="L31" i="106"/>
  <c r="O31" i="106" s="1"/>
  <c r="L24" i="106"/>
  <c r="O24" i="106" s="1"/>
  <c r="L416" i="108"/>
  <c r="L412" i="108"/>
  <c r="L408" i="108"/>
  <c r="L404" i="108"/>
  <c r="L400" i="108"/>
  <c r="L398" i="108"/>
  <c r="L396" i="108"/>
  <c r="L392" i="108"/>
  <c r="L390" i="108"/>
  <c r="L388" i="108"/>
  <c r="L386" i="108"/>
  <c r="L384" i="108"/>
  <c r="L380" i="108"/>
  <c r="L378" i="108"/>
  <c r="L372" i="108"/>
  <c r="L364" i="108"/>
  <c r="L358" i="108"/>
  <c r="L356" i="108"/>
  <c r="L354" i="108"/>
  <c r="L350" i="108"/>
  <c r="L348" i="108"/>
  <c r="L346" i="108"/>
  <c r="L344" i="108"/>
  <c r="L342" i="108"/>
  <c r="L340" i="108"/>
  <c r="L338" i="108"/>
  <c r="L336" i="108"/>
  <c r="L334" i="108"/>
  <c r="L332" i="108"/>
  <c r="L330" i="108"/>
  <c r="L328" i="108"/>
  <c r="L326" i="108"/>
  <c r="L324" i="108"/>
  <c r="L320" i="108"/>
  <c r="L316" i="108"/>
  <c r="L314" i="108"/>
  <c r="L312" i="108"/>
  <c r="L310" i="108"/>
  <c r="L308" i="108"/>
  <c r="L306" i="108"/>
  <c r="L304" i="108"/>
  <c r="L298" i="108"/>
  <c r="L296" i="108"/>
  <c r="L294" i="108"/>
  <c r="L292" i="108"/>
  <c r="L290" i="108"/>
  <c r="L288" i="108"/>
  <c r="L286" i="108"/>
  <c r="L284" i="108"/>
  <c r="L282" i="108"/>
  <c r="L280" i="108"/>
  <c r="L278" i="108"/>
  <c r="L274" i="108"/>
  <c r="L272" i="108"/>
  <c r="L270" i="108"/>
  <c r="L268" i="108"/>
  <c r="L266" i="108"/>
  <c r="L264" i="108"/>
  <c r="L262" i="108"/>
  <c r="L260" i="108"/>
  <c r="L258" i="108"/>
  <c r="L256" i="108"/>
  <c r="L254" i="108"/>
  <c r="L252" i="108"/>
  <c r="L248" i="108"/>
  <c r="L246" i="108"/>
  <c r="L244" i="108"/>
  <c r="L242" i="108"/>
  <c r="L238" i="108"/>
  <c r="L236" i="108"/>
  <c r="L234" i="108"/>
  <c r="L232" i="108"/>
  <c r="L230" i="108"/>
  <c r="L228" i="108"/>
  <c r="L226" i="108"/>
  <c r="L224" i="108"/>
  <c r="L222" i="108"/>
  <c r="L220" i="108"/>
  <c r="L218" i="108"/>
  <c r="L214" i="108"/>
  <c r="L212" i="108"/>
  <c r="L208" i="108"/>
  <c r="L206" i="108"/>
  <c r="L204" i="108"/>
  <c r="L202" i="108"/>
  <c r="L200" i="108"/>
  <c r="L198" i="108"/>
  <c r="L196" i="108"/>
  <c r="L194" i="108"/>
  <c r="L192" i="108"/>
  <c r="L190" i="108"/>
  <c r="L188" i="108"/>
  <c r="L186" i="108"/>
  <c r="L184" i="108"/>
  <c r="L182" i="108"/>
  <c r="L180" i="108"/>
  <c r="L176" i="108"/>
  <c r="L174" i="108"/>
  <c r="L172" i="108"/>
  <c r="L170" i="108"/>
  <c r="L168" i="108"/>
  <c r="L166" i="108"/>
  <c r="L164" i="108"/>
  <c r="L162" i="108"/>
  <c r="L160" i="108"/>
  <c r="L158" i="108"/>
  <c r="L154" i="108"/>
  <c r="L152" i="108"/>
  <c r="L150" i="108"/>
  <c r="L148" i="108"/>
  <c r="L146" i="108"/>
  <c r="L144" i="108"/>
  <c r="L142" i="108"/>
  <c r="L138" i="108"/>
  <c r="L136" i="108"/>
  <c r="L134" i="108"/>
  <c r="L130" i="108"/>
  <c r="L128" i="108"/>
  <c r="L126" i="108"/>
  <c r="L124" i="108"/>
  <c r="L122" i="108"/>
  <c r="L120" i="108"/>
  <c r="L118" i="108"/>
  <c r="L116" i="108"/>
  <c r="L114" i="108"/>
  <c r="L112" i="108"/>
  <c r="L110" i="108"/>
  <c r="L108" i="108"/>
  <c r="L106" i="108"/>
  <c r="L104" i="108"/>
  <c r="L102" i="108"/>
  <c r="L100" i="108"/>
  <c r="L98" i="108"/>
  <c r="L96" i="108"/>
  <c r="L94" i="108"/>
  <c r="L92" i="108"/>
  <c r="L90" i="108"/>
  <c r="L88" i="108"/>
  <c r="L86" i="108"/>
  <c r="L84" i="108"/>
  <c r="L82" i="108"/>
  <c r="L80" i="108"/>
  <c r="L78" i="108"/>
  <c r="L76" i="108"/>
  <c r="L74" i="108"/>
  <c r="L72" i="108"/>
  <c r="L70" i="108"/>
  <c r="L68" i="108"/>
  <c r="L66" i="108"/>
  <c r="L62" i="108"/>
  <c r="L60" i="108"/>
  <c r="L58" i="108"/>
  <c r="L56" i="108"/>
  <c r="L54" i="108"/>
  <c r="L52" i="108"/>
  <c r="L50" i="108"/>
  <c r="L48" i="108"/>
  <c r="L46" i="108"/>
  <c r="L44" i="108"/>
  <c r="L42" i="108"/>
  <c r="L40" i="108"/>
  <c r="L38" i="108"/>
  <c r="L36" i="108"/>
  <c r="L34" i="108"/>
  <c r="L32" i="108"/>
  <c r="L30" i="108"/>
  <c r="L28" i="108"/>
  <c r="L26" i="108"/>
  <c r="L24" i="108"/>
  <c r="L41" i="107"/>
  <c r="O41" i="107" s="1"/>
  <c r="L39" i="107"/>
  <c r="O39" i="107" s="1"/>
  <c r="L35" i="107"/>
  <c r="L33" i="107"/>
  <c r="L31" i="107"/>
  <c r="O31" i="107" s="1"/>
  <c r="L29" i="107"/>
  <c r="O29" i="107" s="1"/>
  <c r="L23" i="108"/>
  <c r="L424" i="108" s="1"/>
  <c r="L66" i="106"/>
  <c r="O66" i="106" s="1"/>
  <c r="L62" i="106"/>
  <c r="O62" i="106" s="1"/>
  <c r="L58" i="106"/>
  <c r="O58" i="106" s="1"/>
  <c r="L53" i="106"/>
  <c r="O53" i="106" s="1"/>
  <c r="L47" i="106"/>
  <c r="L41" i="106"/>
  <c r="O41" i="106" s="1"/>
  <c r="L35" i="106"/>
  <c r="O35" i="106" s="1"/>
  <c r="L68" i="106"/>
  <c r="O68" i="106" s="1"/>
  <c r="L54" i="106"/>
  <c r="O54" i="106" s="1"/>
  <c r="L39" i="106"/>
  <c r="O39" i="106" s="1"/>
  <c r="L403" i="108"/>
  <c r="L371" i="108"/>
  <c r="L357" i="108"/>
  <c r="L349" i="108"/>
  <c r="L337" i="108"/>
  <c r="L323" i="108"/>
  <c r="L317" i="108"/>
  <c r="L289" i="108"/>
  <c r="N388" i="108"/>
  <c r="N400" i="108"/>
  <c r="L419" i="108"/>
  <c r="L417" i="108"/>
  <c r="L413" i="108"/>
  <c r="L399" i="108"/>
  <c r="L397" i="108"/>
  <c r="L395" i="108"/>
  <c r="L389" i="108"/>
  <c r="L385" i="108"/>
  <c r="L379" i="108"/>
  <c r="L369" i="108"/>
  <c r="L367" i="108"/>
  <c r="L363" i="108"/>
  <c r="L347" i="108"/>
  <c r="L345" i="108"/>
  <c r="L343" i="108"/>
  <c r="L335" i="108"/>
  <c r="L325" i="108"/>
  <c r="L303" i="108"/>
  <c r="N73" i="106"/>
  <c r="O75" i="106"/>
  <c r="O63" i="106"/>
  <c r="L28" i="106"/>
  <c r="O28" i="106" s="1"/>
  <c r="L26" i="106"/>
  <c r="O26" i="106" s="1"/>
  <c r="L414" i="108"/>
  <c r="L410" i="108"/>
  <c r="L406" i="108"/>
  <c r="L394" i="108"/>
  <c r="L382" i="108"/>
  <c r="L374" i="108"/>
  <c r="L370" i="108"/>
  <c r="L362" i="108"/>
  <c r="L300" i="108"/>
  <c r="L178" i="108"/>
  <c r="L156" i="108"/>
  <c r="L140" i="108"/>
  <c r="O44" i="106"/>
  <c r="L25" i="106"/>
  <c r="O25" i="106" s="1"/>
  <c r="L79" i="106"/>
  <c r="O79" i="106" s="1"/>
  <c r="L75" i="106"/>
  <c r="L73" i="106"/>
  <c r="L63" i="106"/>
  <c r="L59" i="106"/>
  <c r="O59" i="106" s="1"/>
  <c r="L57" i="106"/>
  <c r="L55" i="106"/>
  <c r="O55" i="106" s="1"/>
  <c r="L52" i="106"/>
  <c r="O52" i="106" s="1"/>
  <c r="L50" i="106"/>
  <c r="L48" i="106"/>
  <c r="O48" i="106" s="1"/>
  <c r="L46" i="106"/>
  <c r="O46" i="106" s="1"/>
  <c r="L44" i="106"/>
  <c r="L42" i="106"/>
  <c r="L40" i="106"/>
  <c r="O40" i="106" s="1"/>
  <c r="L38" i="106"/>
  <c r="O38" i="106" s="1"/>
  <c r="L36" i="106"/>
  <c r="L34" i="106"/>
  <c r="O34" i="106" s="1"/>
  <c r="L32" i="106"/>
  <c r="O32" i="106" s="1"/>
  <c r="N54" i="106"/>
  <c r="L29" i="106"/>
  <c r="O29" i="106" s="1"/>
  <c r="L377" i="108"/>
  <c r="L375" i="108"/>
  <c r="L365" i="108"/>
  <c r="L361" i="108"/>
  <c r="L359" i="108"/>
  <c r="L402" i="108"/>
  <c r="L411" i="108"/>
  <c r="L409" i="108"/>
  <c r="L407" i="108"/>
  <c r="L405" i="108"/>
  <c r="L401" i="108"/>
  <c r="L393" i="108"/>
  <c r="L391" i="108"/>
  <c r="L387" i="108"/>
  <c r="L381" i="108"/>
  <c r="L30" i="106"/>
  <c r="O30" i="106" s="1"/>
  <c r="L27" i="106"/>
  <c r="O27" i="106" s="1"/>
  <c r="L77" i="106"/>
  <c r="O77" i="106" s="1"/>
  <c r="L71" i="106"/>
  <c r="O71" i="106" s="1"/>
  <c r="L69" i="106"/>
  <c r="O69" i="106" s="1"/>
  <c r="L67" i="106"/>
  <c r="O67" i="106" s="1"/>
  <c r="L65" i="106"/>
  <c r="O65" i="106" s="1"/>
  <c r="L61" i="106"/>
  <c r="O61" i="106" s="1"/>
  <c r="L418" i="108"/>
  <c r="L240" i="108"/>
  <c r="L210" i="108"/>
  <c r="L51" i="106"/>
  <c r="O51" i="106" s="1"/>
  <c r="L49" i="106"/>
  <c r="O49" i="106" s="1"/>
  <c r="L43" i="106"/>
  <c r="L33" i="106"/>
  <c r="O33" i="106" s="1"/>
  <c r="L78" i="106"/>
  <c r="O78" i="106" s="1"/>
  <c r="L76" i="106"/>
  <c r="O76" i="106" s="1"/>
  <c r="L74" i="106"/>
  <c r="O74" i="106" s="1"/>
  <c r="L70" i="106"/>
  <c r="O70" i="106" s="1"/>
  <c r="L60" i="106"/>
  <c r="O60" i="106" s="1"/>
  <c r="L24" i="116"/>
  <c r="O24" i="116" s="1"/>
  <c r="L32" i="116"/>
  <c r="O32" i="116" s="1"/>
  <c r="L80" i="106"/>
  <c r="O80" i="106" s="1"/>
  <c r="L56" i="106"/>
  <c r="O56" i="106" s="1"/>
  <c r="N193" i="108"/>
  <c r="N203" i="108"/>
  <c r="O205" i="108"/>
  <c r="O351" i="108"/>
  <c r="O72" i="108"/>
  <c r="N54" i="108"/>
  <c r="O54" i="108"/>
  <c r="N52" i="108"/>
  <c r="O52" i="108"/>
  <c r="O207" i="108"/>
  <c r="N195" i="108"/>
  <c r="N34" i="108"/>
  <c r="O34" i="108"/>
  <c r="N32" i="108"/>
  <c r="O32" i="108"/>
  <c r="N28" i="108"/>
  <c r="O28" i="108"/>
  <c r="O197" i="108"/>
  <c r="O76" i="108"/>
  <c r="O353" i="108"/>
  <c r="O357" i="108"/>
  <c r="O199" i="108"/>
  <c r="O355" i="108"/>
  <c r="O264" i="108"/>
  <c r="O74" i="108"/>
  <c r="L322" i="108"/>
  <c r="L216" i="108"/>
  <c r="L72" i="106"/>
  <c r="O72" i="106" s="1"/>
  <c r="L64" i="106"/>
  <c r="O64" i="106" s="1"/>
  <c r="L45" i="106"/>
  <c r="O45" i="106" s="1"/>
  <c r="G11" i="108"/>
  <c r="O52" i="107" l="1"/>
  <c r="Q50" i="107"/>
  <c r="Q52" i="107" s="1"/>
  <c r="O14" i="107" s="1"/>
  <c r="G15" i="46" s="1"/>
  <c r="O48" i="116"/>
  <c r="O9" i="116" s="1"/>
  <c r="Q46" i="116"/>
  <c r="Q48" i="116" s="1"/>
  <c r="O14" i="116" s="1"/>
  <c r="A59" i="106"/>
  <c r="A60" i="106" s="1"/>
  <c r="A61" i="106" s="1"/>
  <c r="A62" i="106" s="1"/>
  <c r="A63" i="106" s="1"/>
  <c r="A64" i="106" s="1"/>
  <c r="A65" i="106" s="1"/>
  <c r="A66" i="106" s="1"/>
  <c r="A67" i="106" s="1"/>
  <c r="A68" i="106" s="1"/>
  <c r="A69" i="106" s="1"/>
  <c r="A70" i="106" s="1"/>
  <c r="A71" i="106" s="1"/>
  <c r="A72" i="106" s="1"/>
  <c r="A73" i="106" s="1"/>
  <c r="A74" i="106" s="1"/>
  <c r="A75" i="106" s="1"/>
  <c r="A76" i="106" s="1"/>
  <c r="A77" i="106" s="1"/>
  <c r="A78" i="106" s="1"/>
  <c r="A79" i="106" s="1"/>
  <c r="A80" i="106" s="1"/>
  <c r="O73" i="106"/>
  <c r="G9" i="106" s="1"/>
  <c r="M424" i="108"/>
  <c r="G9" i="107"/>
  <c r="G25" i="46" s="1"/>
  <c r="G8" i="106"/>
  <c r="H24" i="46" s="1"/>
  <c r="G9" i="116"/>
  <c r="G23" i="46" s="1"/>
  <c r="G8" i="116"/>
  <c r="H23" i="46" s="1"/>
  <c r="O40" i="116"/>
  <c r="O44" i="107"/>
  <c r="G8" i="107"/>
  <c r="H25" i="46" s="1"/>
  <c r="L44" i="107"/>
  <c r="L40" i="116"/>
  <c r="M432" i="108"/>
  <c r="L82" i="106"/>
  <c r="G8" i="108"/>
  <c r="O11" i="108"/>
  <c r="O11" i="116" l="1"/>
  <c r="G26" i="46"/>
  <c r="G13" i="46"/>
  <c r="M52" i="107"/>
  <c r="O9" i="107"/>
  <c r="M48" i="116"/>
  <c r="O15" i="107"/>
  <c r="O12" i="116"/>
  <c r="O15" i="116"/>
  <c r="O82" i="106"/>
  <c r="M82" i="106" s="1"/>
  <c r="G24" i="46"/>
  <c r="G10" i="107"/>
  <c r="F25" i="46" s="1"/>
  <c r="G11" i="107"/>
  <c r="I25" i="46" s="1"/>
  <c r="G10" i="116"/>
  <c r="F23" i="46" s="1"/>
  <c r="M44" i="107"/>
  <c r="G11" i="116"/>
  <c r="I23" i="46" s="1"/>
  <c r="G11" i="106"/>
  <c r="I24" i="46" s="1"/>
  <c r="G10" i="106"/>
  <c r="F24" i="46" s="1"/>
  <c r="M40" i="116"/>
  <c r="F29" i="46" l="1"/>
  <c r="O11" i="107"/>
  <c r="G28" i="46"/>
  <c r="G29" i="46" s="1"/>
  <c r="O12" i="107"/>
  <c r="O16" i="107"/>
  <c r="I15" i="46" s="1"/>
  <c r="H15" i="46"/>
  <c r="O16" i="116"/>
  <c r="H13" i="46"/>
  <c r="P348" i="108"/>
  <c r="Q348" i="108" s="1"/>
  <c r="P40" i="107"/>
  <c r="Q40" i="107" s="1"/>
  <c r="P327" i="108"/>
  <c r="Q327" i="108" s="1"/>
  <c r="P28" i="116"/>
  <c r="Q28" i="116" s="1"/>
  <c r="P36" i="106"/>
  <c r="Q36" i="106" s="1"/>
  <c r="P114" i="108"/>
  <c r="Q114" i="108" s="1"/>
  <c r="P40" i="108"/>
  <c r="Q40" i="108" s="1"/>
  <c r="P359" i="108"/>
  <c r="Q359" i="108" s="1"/>
  <c r="P51" i="106"/>
  <c r="Q51" i="106" s="1"/>
  <c r="P224" i="108"/>
  <c r="Q224" i="108" s="1"/>
  <c r="P66" i="106"/>
  <c r="Q66" i="106" s="1"/>
  <c r="P356" i="108"/>
  <c r="Q356" i="108" s="1"/>
  <c r="P199" i="108"/>
  <c r="Q199" i="108" s="1"/>
  <c r="P231" i="108"/>
  <c r="Q231" i="108" s="1"/>
  <c r="P126" i="108"/>
  <c r="Q126" i="108" s="1"/>
  <c r="P346" i="108"/>
  <c r="Q346" i="108" s="1"/>
  <c r="P238" i="108"/>
  <c r="Q238" i="108" s="1"/>
  <c r="P83" i="108"/>
  <c r="Q83" i="108" s="1"/>
  <c r="P230" i="108"/>
  <c r="Q230" i="108" s="1"/>
  <c r="P372" i="108"/>
  <c r="Q372" i="108" s="1"/>
  <c r="P53" i="108"/>
  <c r="Q53" i="108" s="1"/>
  <c r="P29" i="108"/>
  <c r="Q29" i="108" s="1"/>
  <c r="P28" i="108"/>
  <c r="Q28" i="108" s="1"/>
  <c r="P54" i="106"/>
  <c r="Q54" i="106" s="1"/>
  <c r="P353" i="108"/>
  <c r="Q353" i="108" s="1"/>
  <c r="P306" i="108"/>
  <c r="Q306" i="108" s="1"/>
  <c r="P48" i="106"/>
  <c r="Q48" i="106" s="1"/>
  <c r="P137" i="108"/>
  <c r="Q137" i="108" s="1"/>
  <c r="P156" i="108"/>
  <c r="Q156" i="108" s="1"/>
  <c r="P371" i="108"/>
  <c r="Q371" i="108" s="1"/>
  <c r="P188" i="108"/>
  <c r="Q188" i="108" s="1"/>
  <c r="P335" i="108"/>
  <c r="Q335" i="108" s="1"/>
  <c r="P331" i="108"/>
  <c r="Q331" i="108" s="1"/>
  <c r="P32" i="108"/>
  <c r="Q32" i="108" s="1"/>
  <c r="P30" i="106"/>
  <c r="Q30" i="106" s="1"/>
  <c r="P131" i="108"/>
  <c r="Q131" i="108" s="1"/>
  <c r="P388" i="108"/>
  <c r="Q388" i="108" s="1"/>
  <c r="P81" i="108"/>
  <c r="Q81" i="108" s="1"/>
  <c r="P43" i="108"/>
  <c r="Q43" i="108" s="1"/>
  <c r="P123" i="108"/>
  <c r="Q123" i="108" s="1"/>
  <c r="P302" i="108"/>
  <c r="Q302" i="108" s="1"/>
  <c r="P227" i="108"/>
  <c r="Q227" i="108" s="1"/>
  <c r="P166" i="108"/>
  <c r="Q166" i="108" s="1"/>
  <c r="P80" i="108"/>
  <c r="Q80" i="108" s="1"/>
  <c r="P309" i="108"/>
  <c r="Q309" i="108" s="1"/>
  <c r="P36" i="107"/>
  <c r="Q36" i="107" s="1"/>
  <c r="P80" i="106"/>
  <c r="Q80" i="106" s="1"/>
  <c r="P226" i="108"/>
  <c r="Q226" i="108" s="1"/>
  <c r="P39" i="106"/>
  <c r="Q39" i="106" s="1"/>
  <c r="P362" i="108"/>
  <c r="Q362" i="108" s="1"/>
  <c r="P365" i="108"/>
  <c r="Q365" i="108" s="1"/>
  <c r="P387" i="108"/>
  <c r="Q387" i="108" s="1"/>
  <c r="P101" i="108"/>
  <c r="Q101" i="108" s="1"/>
  <c r="P151" i="108"/>
  <c r="Q151" i="108" s="1"/>
  <c r="P268" i="108"/>
  <c r="Q268" i="108" s="1"/>
  <c r="P165" i="108"/>
  <c r="Q165" i="108" s="1"/>
  <c r="P65" i="108"/>
  <c r="Q65" i="108" s="1"/>
  <c r="P23" i="108"/>
  <c r="Q23" i="108" s="1"/>
  <c r="P187" i="108"/>
  <c r="Q187" i="108" s="1"/>
  <c r="P127" i="108"/>
  <c r="Q127" i="108" s="1"/>
  <c r="P91" i="108"/>
  <c r="Q91" i="108" s="1"/>
  <c r="P243" i="108"/>
  <c r="Q243" i="108" s="1"/>
  <c r="P152" i="108"/>
  <c r="Q152" i="108" s="1"/>
  <c r="P28" i="106"/>
  <c r="Q28" i="106" s="1"/>
  <c r="P139" i="108"/>
  <c r="Q139" i="108" s="1"/>
  <c r="P68" i="106"/>
  <c r="Q68" i="106" s="1"/>
  <c r="P347" i="108"/>
  <c r="Q347" i="108" s="1"/>
  <c r="P158" i="108"/>
  <c r="Q158" i="108" s="1"/>
  <c r="P407" i="108"/>
  <c r="Q407" i="108" s="1"/>
  <c r="P98" i="108"/>
  <c r="Q98" i="108" s="1"/>
  <c r="P360" i="108"/>
  <c r="Q360" i="108" s="1"/>
  <c r="P87" i="108"/>
  <c r="Q87" i="108" s="1"/>
  <c r="P64" i="106"/>
  <c r="Q64" i="106" s="1"/>
  <c r="P84" i="108"/>
  <c r="Q84" i="108" s="1"/>
  <c r="P265" i="108"/>
  <c r="Q265" i="108" s="1"/>
  <c r="P406" i="108"/>
  <c r="Q406" i="108" s="1"/>
  <c r="P405" i="108"/>
  <c r="Q405" i="108" s="1"/>
  <c r="P39" i="107"/>
  <c r="Q39" i="107" s="1"/>
  <c r="P167" i="108"/>
  <c r="Q167" i="108" s="1"/>
  <c r="P55" i="108"/>
  <c r="Q55" i="108" s="1"/>
  <c r="P32" i="107"/>
  <c r="Q32" i="107" s="1"/>
  <c r="P275" i="108"/>
  <c r="Q275" i="108" s="1"/>
  <c r="P351" i="108"/>
  <c r="Q351" i="108" s="1"/>
  <c r="P24" i="108"/>
  <c r="Q24" i="108" s="1"/>
  <c r="P246" i="108"/>
  <c r="Q246" i="108" s="1"/>
  <c r="P261" i="108"/>
  <c r="Q261" i="108" s="1"/>
  <c r="P28" i="107"/>
  <c r="Q28" i="107" s="1"/>
  <c r="P37" i="106"/>
  <c r="Q37" i="106" s="1"/>
  <c r="P208" i="108"/>
  <c r="Q208" i="108" s="1"/>
  <c r="P130" i="108"/>
  <c r="Q130" i="108" s="1"/>
  <c r="P169" i="108"/>
  <c r="Q169" i="108" s="1"/>
  <c r="P202" i="108"/>
  <c r="Q202" i="108" s="1"/>
  <c r="P33" i="108"/>
  <c r="Q33" i="108" s="1"/>
  <c r="P316" i="108"/>
  <c r="Q316" i="108" s="1"/>
  <c r="P76" i="106"/>
  <c r="Q76" i="106" s="1"/>
  <c r="P279" i="108"/>
  <c r="Q279" i="108" s="1"/>
  <c r="P198" i="108"/>
  <c r="Q198" i="108" s="1"/>
  <c r="P393" i="108"/>
  <c r="Q393" i="108" s="1"/>
  <c r="P211" i="108"/>
  <c r="Q211" i="108" s="1"/>
  <c r="P195" i="108"/>
  <c r="Q195" i="108" s="1"/>
  <c r="P379" i="108"/>
  <c r="Q379" i="108" s="1"/>
  <c r="P44" i="108"/>
  <c r="Q44" i="108" s="1"/>
  <c r="P378" i="108"/>
  <c r="Q378" i="108" s="1"/>
  <c r="P31" i="106"/>
  <c r="Q31" i="106" s="1"/>
  <c r="P232" i="108"/>
  <c r="Q232" i="108" s="1"/>
  <c r="P343" i="108"/>
  <c r="Q343" i="108" s="1"/>
  <c r="P191" i="108"/>
  <c r="Q191" i="108" s="1"/>
  <c r="P164" i="108"/>
  <c r="Q164" i="108" s="1"/>
  <c r="P73" i="106"/>
  <c r="Q73" i="106" s="1"/>
  <c r="P373" i="108"/>
  <c r="Q373" i="108" s="1"/>
  <c r="P253" i="108"/>
  <c r="Q253" i="108" s="1"/>
  <c r="P122" i="108"/>
  <c r="Q122" i="108" s="1"/>
  <c r="P72" i="106"/>
  <c r="Q72" i="106" s="1"/>
  <c r="P113" i="108"/>
  <c r="Q113" i="108" s="1"/>
  <c r="P259" i="108"/>
  <c r="Q259" i="108" s="1"/>
  <c r="P107" i="108"/>
  <c r="Q107" i="108" s="1"/>
  <c r="P258" i="108"/>
  <c r="Q258" i="108" s="1"/>
  <c r="P273" i="108"/>
  <c r="Q273" i="108" s="1"/>
  <c r="P321" i="108"/>
  <c r="Q321" i="108" s="1"/>
  <c r="P155" i="108"/>
  <c r="Q155" i="108" s="1"/>
  <c r="P50" i="108"/>
  <c r="Q50" i="108" s="1"/>
  <c r="P33" i="107"/>
  <c r="Q33" i="107" s="1"/>
  <c r="P295" i="108"/>
  <c r="Q295" i="108" s="1"/>
  <c r="P35" i="106"/>
  <c r="Q35" i="106" s="1"/>
  <c r="P322" i="108"/>
  <c r="Q322" i="108" s="1"/>
  <c r="P34" i="108"/>
  <c r="Q34" i="108" s="1"/>
  <c r="P57" i="106"/>
  <c r="Q57" i="106" s="1"/>
  <c r="P399" i="108"/>
  <c r="Q399" i="108" s="1"/>
  <c r="P110" i="108"/>
  <c r="Q110" i="108" s="1"/>
  <c r="P218" i="108"/>
  <c r="Q218" i="108" s="1"/>
  <c r="P128" i="108"/>
  <c r="Q128" i="108" s="1"/>
  <c r="P206" i="108"/>
  <c r="Q206" i="108" s="1"/>
  <c r="P64" i="108"/>
  <c r="Q64" i="108" s="1"/>
  <c r="P339" i="108"/>
  <c r="Q339" i="108" s="1"/>
  <c r="P223" i="108"/>
  <c r="Q223" i="108" s="1"/>
  <c r="P42" i="106"/>
  <c r="Q42" i="106" s="1"/>
  <c r="P338" i="108"/>
  <c r="Q338" i="108" s="1"/>
  <c r="P45" i="108"/>
  <c r="Q45" i="108" s="1"/>
  <c r="P248" i="108"/>
  <c r="Q248" i="108" s="1"/>
  <c r="P330" i="108"/>
  <c r="Q330" i="108" s="1"/>
  <c r="P42" i="108"/>
  <c r="Q42" i="108" s="1"/>
  <c r="P67" i="108"/>
  <c r="Q67" i="108" s="1"/>
  <c r="P298" i="108"/>
  <c r="Q298" i="108" s="1"/>
  <c r="P29" i="107"/>
  <c r="Q29" i="107" s="1"/>
  <c r="P333" i="108"/>
  <c r="Q333" i="108" s="1"/>
  <c r="P82" i="108"/>
  <c r="Q82" i="108" s="1"/>
  <c r="P117" i="108"/>
  <c r="Q117" i="108" s="1"/>
  <c r="P289" i="108"/>
  <c r="Q289" i="108" s="1"/>
  <c r="P180" i="108"/>
  <c r="Q180" i="108" s="1"/>
  <c r="P190" i="108"/>
  <c r="Q190" i="108" s="1"/>
  <c r="P324" i="108"/>
  <c r="Q324" i="108" s="1"/>
  <c r="P52" i="108"/>
  <c r="Q52" i="108" s="1"/>
  <c r="P241" i="108"/>
  <c r="Q241" i="108" s="1"/>
  <c r="P409" i="108"/>
  <c r="Q409" i="108" s="1"/>
  <c r="P24" i="106"/>
  <c r="Q24" i="106" s="1"/>
  <c r="P129" i="108"/>
  <c r="Q129" i="108" s="1"/>
  <c r="P207" i="108"/>
  <c r="Q207" i="108" s="1"/>
  <c r="P404" i="108"/>
  <c r="Q404" i="108" s="1"/>
  <c r="P99" i="108"/>
  <c r="Q99" i="108" s="1"/>
  <c r="P144" i="108"/>
  <c r="Q144" i="108" s="1"/>
  <c r="P203" i="108"/>
  <c r="Q203" i="108" s="1"/>
  <c r="P105" i="108"/>
  <c r="Q105" i="108" s="1"/>
  <c r="P419" i="108"/>
  <c r="Q419" i="108" s="1"/>
  <c r="P72" i="108"/>
  <c r="Q72" i="108" s="1"/>
  <c r="P217" i="108"/>
  <c r="Q217" i="108" s="1"/>
  <c r="P260" i="108"/>
  <c r="Q260" i="108" s="1"/>
  <c r="P76" i="108"/>
  <c r="Q76" i="108" s="1"/>
  <c r="P220" i="108"/>
  <c r="Q220" i="108" s="1"/>
  <c r="P377" i="108"/>
  <c r="Q377" i="108" s="1"/>
  <c r="P414" i="108"/>
  <c r="Q414" i="108" s="1"/>
  <c r="P340" i="108"/>
  <c r="Q340" i="108" s="1"/>
  <c r="P366" i="108"/>
  <c r="Q366" i="108" s="1"/>
  <c r="P112" i="108"/>
  <c r="Q112" i="108" s="1"/>
  <c r="P38" i="108"/>
  <c r="Q38" i="108" s="1"/>
  <c r="P319" i="108"/>
  <c r="Q319" i="108" s="1"/>
  <c r="P272" i="108"/>
  <c r="Q272" i="108" s="1"/>
  <c r="P178" i="108"/>
  <c r="Q178" i="108" s="1"/>
  <c r="P332" i="108"/>
  <c r="Q332" i="108" s="1"/>
  <c r="P357" i="108"/>
  <c r="Q357" i="108" s="1"/>
  <c r="P27" i="106"/>
  <c r="Q27" i="106" s="1"/>
  <c r="P30" i="108"/>
  <c r="Q30" i="108" s="1"/>
  <c r="P222" i="108"/>
  <c r="Q222" i="108" s="1"/>
  <c r="P382" i="108"/>
  <c r="Q382" i="108" s="1"/>
  <c r="P216" i="108"/>
  <c r="Q216" i="108" s="1"/>
  <c r="P75" i="106"/>
  <c r="Q75" i="106" s="1"/>
  <c r="P396" i="108"/>
  <c r="Q396" i="108" s="1"/>
  <c r="P171" i="108"/>
  <c r="Q171" i="108" s="1"/>
  <c r="P415" i="108"/>
  <c r="Q415" i="108" s="1"/>
  <c r="P149" i="108"/>
  <c r="Q149" i="108" s="1"/>
  <c r="P225" i="108"/>
  <c r="Q225" i="108" s="1"/>
  <c r="P367" i="108"/>
  <c r="Q367" i="108" s="1"/>
  <c r="P328" i="108"/>
  <c r="Q328" i="108" s="1"/>
  <c r="P77" i="108"/>
  <c r="Q77" i="108" s="1"/>
  <c r="P317" i="108"/>
  <c r="Q317" i="108" s="1"/>
  <c r="P62" i="108"/>
  <c r="Q62" i="108" s="1"/>
  <c r="P109" i="108"/>
  <c r="Q109" i="108" s="1"/>
  <c r="P361" i="108"/>
  <c r="Q361" i="108" s="1"/>
  <c r="P192" i="108"/>
  <c r="Q192" i="108" s="1"/>
  <c r="P212" i="108"/>
  <c r="Q212" i="108" s="1"/>
  <c r="P159" i="108"/>
  <c r="Q159" i="108" s="1"/>
  <c r="P380" i="108"/>
  <c r="Q380" i="108" s="1"/>
  <c r="P111" i="108"/>
  <c r="Q111" i="108" s="1"/>
  <c r="P121" i="108"/>
  <c r="Q121" i="108" s="1"/>
  <c r="P363" i="108"/>
  <c r="Q363" i="108" s="1"/>
  <c r="I13" i="46" l="1"/>
  <c r="G39" i="46"/>
  <c r="H39" i="46" s="1"/>
  <c r="I39" i="46" s="1"/>
  <c r="P46" i="106"/>
  <c r="Q46" i="106" s="1"/>
  <c r="P140" i="108"/>
  <c r="Q140" i="108" s="1"/>
  <c r="P397" i="108"/>
  <c r="Q397" i="108" s="1"/>
  <c r="P269" i="108"/>
  <c r="Q269" i="108" s="1"/>
  <c r="P162" i="108"/>
  <c r="Q162" i="108" s="1"/>
  <c r="P310" i="108"/>
  <c r="Q310" i="108" s="1"/>
  <c r="P304" i="108"/>
  <c r="Q304" i="108" s="1"/>
  <c r="P214" i="108"/>
  <c r="Q214" i="108" s="1"/>
  <c r="P334" i="108"/>
  <c r="Q334" i="108" s="1"/>
  <c r="P312" i="108"/>
  <c r="Q312" i="108" s="1"/>
  <c r="P61" i="108"/>
  <c r="Q61" i="108" s="1"/>
  <c r="P389" i="108"/>
  <c r="Q389" i="108" s="1"/>
  <c r="P411" i="108"/>
  <c r="Q411" i="108" s="1"/>
  <c r="P254" i="108"/>
  <c r="Q254" i="108" s="1"/>
  <c r="P181" i="108"/>
  <c r="Q181" i="108" s="1"/>
  <c r="P95" i="108"/>
  <c r="Q95" i="108" s="1"/>
  <c r="P350" i="108"/>
  <c r="Q350" i="108" s="1"/>
  <c r="P417" i="108"/>
  <c r="Q417" i="108" s="1"/>
  <c r="P297" i="108"/>
  <c r="Q297" i="108" s="1"/>
  <c r="P100" i="108"/>
  <c r="Q100" i="108" s="1"/>
  <c r="P326" i="108"/>
  <c r="Q326" i="108" s="1"/>
  <c r="P58" i="106"/>
  <c r="Q58" i="106" s="1"/>
  <c r="P25" i="106"/>
  <c r="Q25" i="106" s="1"/>
  <c r="P201" i="108"/>
  <c r="Q201" i="108" s="1"/>
  <c r="P27" i="108"/>
  <c r="Q27" i="108" s="1"/>
  <c r="P186" i="108"/>
  <c r="Q186" i="108" s="1"/>
  <c r="P62" i="106"/>
  <c r="Q62" i="106" s="1"/>
  <c r="P301" i="108"/>
  <c r="Q301" i="108" s="1"/>
  <c r="P58" i="108"/>
  <c r="Q58" i="108" s="1"/>
  <c r="P341" i="108"/>
  <c r="Q341" i="108" s="1"/>
  <c r="P392" i="108"/>
  <c r="Q392" i="108" s="1"/>
  <c r="P37" i="107"/>
  <c r="Q37" i="107" s="1"/>
  <c r="P196" i="108"/>
  <c r="Q196" i="108" s="1"/>
  <c r="P48" i="108"/>
  <c r="Q48" i="108" s="1"/>
  <c r="P256" i="108"/>
  <c r="Q256" i="108" s="1"/>
  <c r="P71" i="106"/>
  <c r="Q71" i="106" s="1"/>
  <c r="P200" i="108"/>
  <c r="Q200" i="108" s="1"/>
  <c r="P270" i="108"/>
  <c r="Q270" i="108" s="1"/>
  <c r="P96" i="108"/>
  <c r="Q96" i="108" s="1"/>
  <c r="P245" i="108"/>
  <c r="Q245" i="108" s="1"/>
  <c r="P342" i="108"/>
  <c r="Q342" i="108" s="1"/>
  <c r="P108" i="108"/>
  <c r="Q108" i="108" s="1"/>
  <c r="P325" i="108"/>
  <c r="Q325" i="108" s="1"/>
  <c r="P308" i="108"/>
  <c r="Q308" i="108" s="1"/>
  <c r="P59" i="106"/>
  <c r="Q59" i="106" s="1"/>
  <c r="P336" i="108"/>
  <c r="Q336" i="108" s="1"/>
  <c r="P74" i="106"/>
  <c r="Q74" i="106" s="1"/>
  <c r="P288" i="108"/>
  <c r="Q288" i="108" s="1"/>
  <c r="P305" i="108"/>
  <c r="Q305" i="108" s="1"/>
  <c r="P239" i="108"/>
  <c r="Q239" i="108" s="1"/>
  <c r="P262" i="108"/>
  <c r="Q262" i="108" s="1"/>
  <c r="P233" i="108"/>
  <c r="Q233" i="108" s="1"/>
  <c r="P345" i="108"/>
  <c r="Q345" i="108" s="1"/>
  <c r="P394" i="108"/>
  <c r="Q394" i="108" s="1"/>
  <c r="P66" i="108"/>
  <c r="Q66" i="108" s="1"/>
  <c r="P26" i="108"/>
  <c r="Q26" i="108" s="1"/>
  <c r="P88" i="108"/>
  <c r="Q88" i="108" s="1"/>
  <c r="P209" i="108"/>
  <c r="Q209" i="108" s="1"/>
  <c r="P281" i="108"/>
  <c r="Q281" i="108" s="1"/>
  <c r="P274" i="108"/>
  <c r="Q274" i="108" s="1"/>
  <c r="P213" i="108"/>
  <c r="Q213" i="108" s="1"/>
  <c r="P116" i="108"/>
  <c r="Q116" i="108" s="1"/>
  <c r="P23" i="106"/>
  <c r="Q23" i="106" s="1"/>
  <c r="P401" i="108"/>
  <c r="Q401" i="108" s="1"/>
  <c r="P228" i="108"/>
  <c r="Q228" i="108" s="1"/>
  <c r="P47" i="106"/>
  <c r="Q47" i="106" s="1"/>
  <c r="P39" i="108"/>
  <c r="Q39" i="108" s="1"/>
  <c r="P398" i="108"/>
  <c r="Q398" i="108" s="1"/>
  <c r="P352" i="108"/>
  <c r="Q352" i="108" s="1"/>
  <c r="P381" i="108"/>
  <c r="Q381" i="108" s="1"/>
  <c r="P323" i="108"/>
  <c r="Q323" i="108" s="1"/>
  <c r="P385" i="108"/>
  <c r="Q385" i="108" s="1"/>
  <c r="P277" i="108"/>
  <c r="Q277" i="108" s="1"/>
  <c r="P78" i="106"/>
  <c r="Q78" i="106" s="1"/>
  <c r="P146" i="108"/>
  <c r="Q146" i="108" s="1"/>
  <c r="P138" i="108"/>
  <c r="Q138" i="108" s="1"/>
  <c r="P94" i="108"/>
  <c r="Q94" i="108" s="1"/>
  <c r="P34" i="106"/>
  <c r="Q34" i="106" s="1"/>
  <c r="P174" i="108"/>
  <c r="Q174" i="108" s="1"/>
  <c r="P134" i="108"/>
  <c r="Q134" i="108" s="1"/>
  <c r="P403" i="108"/>
  <c r="Q403" i="108" s="1"/>
  <c r="P250" i="108"/>
  <c r="Q250" i="108" s="1"/>
  <c r="P92" i="108"/>
  <c r="Q92" i="108" s="1"/>
  <c r="P173" i="108"/>
  <c r="Q173" i="108" s="1"/>
  <c r="P271" i="108"/>
  <c r="Q271" i="108" s="1"/>
  <c r="P45" i="106"/>
  <c r="Q45" i="106" s="1"/>
  <c r="P252" i="108"/>
  <c r="Q252" i="108" s="1"/>
  <c r="P234" i="108"/>
  <c r="Q234" i="108" s="1"/>
  <c r="P292" i="108"/>
  <c r="Q292" i="108" s="1"/>
  <c r="P418" i="108"/>
  <c r="Q418" i="108" s="1"/>
  <c r="P355" i="108"/>
  <c r="Q355" i="108" s="1"/>
  <c r="P300" i="108"/>
  <c r="Q300" i="108" s="1"/>
  <c r="P32" i="106"/>
  <c r="Q32" i="106" s="1"/>
  <c r="P374" i="108"/>
  <c r="Q374" i="108" s="1"/>
  <c r="P290" i="108"/>
  <c r="Q290" i="108" s="1"/>
  <c r="P68" i="108"/>
  <c r="Q68" i="108" s="1"/>
  <c r="P70" i="106"/>
  <c r="Q70" i="106" s="1"/>
  <c r="P416" i="108"/>
  <c r="Q416" i="108" s="1"/>
  <c r="P410" i="108"/>
  <c r="Q410" i="108" s="1"/>
  <c r="P30" i="107"/>
  <c r="Q30" i="107" s="1"/>
  <c r="P25" i="107"/>
  <c r="Q25" i="107" s="1"/>
  <c r="P38" i="107"/>
  <c r="Q38" i="107" s="1"/>
  <c r="P395" i="108"/>
  <c r="Q395" i="108" s="1"/>
  <c r="P215" i="108"/>
  <c r="Q215" i="108" s="1"/>
  <c r="P35" i="107"/>
  <c r="Q35" i="107" s="1"/>
  <c r="P32" i="116"/>
  <c r="Q32" i="116" s="1"/>
  <c r="P204" i="108"/>
  <c r="Q204" i="108" s="1"/>
  <c r="P177" i="108"/>
  <c r="Q177" i="108" s="1"/>
  <c r="P141" i="108"/>
  <c r="Q141" i="108" s="1"/>
  <c r="P266" i="108"/>
  <c r="Q266" i="108" s="1"/>
  <c r="P184" i="108"/>
  <c r="Q184" i="108" s="1"/>
  <c r="P65" i="106"/>
  <c r="Q65" i="106" s="1"/>
  <c r="P194" i="108"/>
  <c r="Q194" i="108" s="1"/>
  <c r="P313" i="108"/>
  <c r="Q313" i="108" s="1"/>
  <c r="P49" i="106"/>
  <c r="Q49" i="106" s="1"/>
  <c r="P41" i="107"/>
  <c r="Q41" i="107" s="1"/>
  <c r="P125" i="108"/>
  <c r="Q125" i="108" s="1"/>
  <c r="P176" i="108"/>
  <c r="Q176" i="108" s="1"/>
  <c r="P386" i="108"/>
  <c r="Q386" i="108" s="1"/>
  <c r="P147" i="108"/>
  <c r="Q147" i="108" s="1"/>
  <c r="P354" i="108"/>
  <c r="Q354" i="108" s="1"/>
  <c r="P79" i="108"/>
  <c r="Q79" i="108" s="1"/>
  <c r="P168" i="108"/>
  <c r="Q168" i="108" s="1"/>
  <c r="P38" i="106"/>
  <c r="Q38" i="106" s="1"/>
  <c r="P55" i="106"/>
  <c r="Q55" i="106" s="1"/>
  <c r="P69" i="106"/>
  <c r="Q69" i="106" s="1"/>
  <c r="P349" i="108"/>
  <c r="Q349" i="108" s="1"/>
  <c r="P307" i="108"/>
  <c r="Q307" i="108" s="1"/>
  <c r="P408" i="108"/>
  <c r="Q408" i="108" s="1"/>
  <c r="P41" i="106"/>
  <c r="Q41" i="106" s="1"/>
  <c r="P267" i="108"/>
  <c r="Q267" i="108" s="1"/>
  <c r="P25" i="108"/>
  <c r="Q25" i="108" s="1"/>
  <c r="P236" i="108"/>
  <c r="Q236" i="108" s="1"/>
  <c r="P61" i="106"/>
  <c r="Q61" i="106" s="1"/>
  <c r="P369" i="108"/>
  <c r="Q369" i="108" s="1"/>
  <c r="P278" i="108"/>
  <c r="Q278" i="108" s="1"/>
  <c r="P31" i="107"/>
  <c r="Q31" i="107" s="1"/>
  <c r="P56" i="108"/>
  <c r="Q56" i="108" s="1"/>
  <c r="P34" i="107"/>
  <c r="Q34" i="107" s="1"/>
  <c r="P93" i="108"/>
  <c r="Q93" i="108" s="1"/>
  <c r="P287" i="108"/>
  <c r="Q287" i="108" s="1"/>
  <c r="P120" i="108"/>
  <c r="Q120" i="108" s="1"/>
  <c r="P303" i="108"/>
  <c r="Q303" i="108" s="1"/>
  <c r="P52" i="106"/>
  <c r="Q52" i="106" s="1"/>
  <c r="P280" i="108"/>
  <c r="Q280" i="108" s="1"/>
  <c r="P390" i="108"/>
  <c r="Q390" i="108" s="1"/>
  <c r="P412" i="108"/>
  <c r="Q412" i="108" s="1"/>
  <c r="P33" i="106"/>
  <c r="Q33" i="106" s="1"/>
  <c r="P42" i="107"/>
  <c r="Q42" i="107" s="1"/>
  <c r="P43" i="106"/>
  <c r="Q43" i="106" s="1"/>
  <c r="P35" i="108"/>
  <c r="Q35" i="108" s="1"/>
  <c r="P143" i="108"/>
  <c r="Q143" i="108" s="1"/>
  <c r="P318" i="108"/>
  <c r="Q318" i="108" s="1"/>
  <c r="P337" i="108"/>
  <c r="Q337" i="108" s="1"/>
  <c r="P219" i="108"/>
  <c r="Q219" i="108" s="1"/>
  <c r="P27" i="107"/>
  <c r="Q27" i="107" s="1"/>
  <c r="P154" i="108"/>
  <c r="Q154" i="108" s="1"/>
  <c r="P26" i="116"/>
  <c r="Q26" i="116" s="1"/>
  <c r="P179" i="108"/>
  <c r="Q179" i="108" s="1"/>
  <c r="P59" i="108"/>
  <c r="Q59" i="108" s="1"/>
  <c r="P210" i="108"/>
  <c r="Q210" i="108" s="1"/>
  <c r="P299" i="108"/>
  <c r="Q299" i="108" s="1"/>
  <c r="P85" i="108"/>
  <c r="Q85" i="108" s="1"/>
  <c r="P46" i="108"/>
  <c r="Q46" i="108" s="1"/>
  <c r="P31" i="108"/>
  <c r="Q31" i="108" s="1"/>
  <c r="P53" i="106"/>
  <c r="Q53" i="106" s="1"/>
  <c r="P63" i="106"/>
  <c r="Q63" i="106" s="1"/>
  <c r="P376" i="108"/>
  <c r="Q376" i="108" s="1"/>
  <c r="P29" i="106"/>
  <c r="Q29" i="106" s="1"/>
  <c r="P284" i="108"/>
  <c r="Q284" i="108" s="1"/>
  <c r="P383" i="108"/>
  <c r="Q383" i="108" s="1"/>
  <c r="P63" i="108"/>
  <c r="Q63" i="108" s="1"/>
  <c r="P36" i="108"/>
  <c r="Q36" i="108" s="1"/>
  <c r="P118" i="108"/>
  <c r="Q118" i="108" s="1"/>
  <c r="P56" i="106"/>
  <c r="Q56" i="106" s="1"/>
  <c r="P89" i="108"/>
  <c r="Q89" i="108" s="1"/>
  <c r="P283" i="108"/>
  <c r="Q283" i="108" s="1"/>
  <c r="P400" i="108"/>
  <c r="Q400" i="108" s="1"/>
  <c r="P160" i="108"/>
  <c r="Q160" i="108" s="1"/>
  <c r="P170" i="108"/>
  <c r="Q170" i="108" s="1"/>
  <c r="P375" i="108"/>
  <c r="Q375" i="108" s="1"/>
  <c r="P247" i="108"/>
  <c r="Q247" i="108" s="1"/>
  <c r="P106" i="108"/>
  <c r="Q106" i="108" s="1"/>
  <c r="P47" i="108"/>
  <c r="Q47" i="108" s="1"/>
  <c r="P57" i="108"/>
  <c r="Q57" i="108" s="1"/>
  <c r="P291" i="108"/>
  <c r="Q291" i="108" s="1"/>
  <c r="P364" i="108"/>
  <c r="Q364" i="108" s="1"/>
  <c r="P132" i="108"/>
  <c r="Q132" i="108" s="1"/>
  <c r="P115" i="108"/>
  <c r="Q115" i="108" s="1"/>
  <c r="P102" i="108"/>
  <c r="Q102" i="108" s="1"/>
  <c r="P60" i="106"/>
  <c r="Q60" i="106" s="1"/>
  <c r="P242" i="108"/>
  <c r="Q242" i="108" s="1"/>
  <c r="P103" i="108"/>
  <c r="Q103" i="108" s="1"/>
  <c r="P193" i="108"/>
  <c r="Q193" i="108" s="1"/>
  <c r="P368" i="108"/>
  <c r="Q368" i="108" s="1"/>
  <c r="P124" i="108"/>
  <c r="Q124" i="108" s="1"/>
  <c r="P370" i="108"/>
  <c r="Q370" i="108" s="1"/>
  <c r="P263" i="108"/>
  <c r="Q263" i="108" s="1"/>
  <c r="P104" i="108"/>
  <c r="Q104" i="108" s="1"/>
  <c r="P150" i="108"/>
  <c r="Q150" i="108" s="1"/>
  <c r="P320" i="108"/>
  <c r="Q320" i="108" s="1"/>
  <c r="P71" i="108"/>
  <c r="Q71" i="108" s="1"/>
  <c r="P51" i="108"/>
  <c r="Q51" i="108" s="1"/>
  <c r="P172" i="108"/>
  <c r="Q172" i="108" s="1"/>
  <c r="P40" i="106"/>
  <c r="Q40" i="106" s="1"/>
  <c r="P282" i="108"/>
  <c r="Q282" i="108" s="1"/>
  <c r="P26" i="107"/>
  <c r="Q26" i="107" s="1"/>
  <c r="P358" i="108"/>
  <c r="Q358" i="108" s="1"/>
  <c r="P75" i="108"/>
  <c r="Q75" i="108" s="1"/>
  <c r="P276" i="108"/>
  <c r="Q276" i="108" s="1"/>
  <c r="P142" i="108"/>
  <c r="Q142" i="108" s="1"/>
  <c r="P244" i="108"/>
  <c r="Q244" i="108" s="1"/>
  <c r="P402" i="108"/>
  <c r="Q402" i="108" s="1"/>
  <c r="P148" i="108"/>
  <c r="Q148" i="108" s="1"/>
  <c r="P119" i="108"/>
  <c r="Q119" i="108" s="1"/>
  <c r="P50" i="106"/>
  <c r="Q50" i="106" s="1"/>
  <c r="P235" i="108"/>
  <c r="Q235" i="108" s="1"/>
  <c r="G35" i="46"/>
  <c r="P421" i="108"/>
  <c r="Q421" i="108" s="1"/>
  <c r="P420" i="108"/>
  <c r="Q420" i="108" s="1"/>
  <c r="P38" i="116"/>
  <c r="Q38" i="116" s="1"/>
  <c r="P315" i="108"/>
  <c r="Q315" i="108" s="1"/>
  <c r="P97" i="108"/>
  <c r="Q97" i="108" s="1"/>
  <c r="P314" i="108"/>
  <c r="Q314" i="108" s="1"/>
  <c r="P31" i="116"/>
  <c r="Q31" i="116" s="1"/>
  <c r="P36" i="116"/>
  <c r="Q36" i="116" s="1"/>
  <c r="P296" i="108"/>
  <c r="Q296" i="108" s="1"/>
  <c r="P90" i="108"/>
  <c r="Q90" i="108" s="1"/>
  <c r="P391" i="108"/>
  <c r="Q391" i="108" s="1"/>
  <c r="P25" i="116"/>
  <c r="Q25" i="116" s="1"/>
  <c r="P37" i="116"/>
  <c r="Q37" i="116" s="1"/>
  <c r="P264" i="108"/>
  <c r="Q264" i="108" s="1"/>
  <c r="Q23" i="116"/>
  <c r="P24" i="116"/>
  <c r="Q24" i="116" s="1"/>
  <c r="P34" i="116"/>
  <c r="Q34" i="116" s="1"/>
  <c r="P197" i="108"/>
  <c r="Q197" i="108" s="1"/>
  <c r="P221" i="108"/>
  <c r="Q221" i="108" s="1"/>
  <c r="P86" i="108"/>
  <c r="Q86" i="108" s="1"/>
  <c r="P175" i="108"/>
  <c r="Q175" i="108" s="1"/>
  <c r="P41" i="108"/>
  <c r="Q41" i="108" s="1"/>
  <c r="P344" i="108"/>
  <c r="Q344" i="108" s="1"/>
  <c r="P182" i="108"/>
  <c r="Q182" i="108" s="1"/>
  <c r="P135" i="108"/>
  <c r="Q135" i="108" s="1"/>
  <c r="P69" i="108"/>
  <c r="Q69" i="108" s="1"/>
  <c r="P255" i="108"/>
  <c r="Q255" i="108" s="1"/>
  <c r="P413" i="108"/>
  <c r="Q413" i="108" s="1"/>
  <c r="P35" i="116"/>
  <c r="Q35" i="116" s="1"/>
  <c r="P311" i="108"/>
  <c r="Q311" i="108" s="1"/>
  <c r="P229" i="108"/>
  <c r="Q229" i="108" s="1"/>
  <c r="P183" i="108"/>
  <c r="Q183" i="108" s="1"/>
  <c r="P136" i="108"/>
  <c r="Q136" i="108" s="1"/>
  <c r="P33" i="116"/>
  <c r="Q33" i="116" s="1"/>
  <c r="P49" i="108"/>
  <c r="Q49" i="108" s="1"/>
  <c r="P286" i="108"/>
  <c r="Q286" i="108" s="1"/>
  <c r="P163" i="108"/>
  <c r="Q163" i="108" s="1"/>
  <c r="P79" i="106"/>
  <c r="Q79" i="106" s="1"/>
  <c r="P44" i="106"/>
  <c r="Q44" i="106" s="1"/>
  <c r="P422" i="108"/>
  <c r="Q422" i="108" s="1"/>
  <c r="P67" i="106"/>
  <c r="Q67" i="106" s="1"/>
  <c r="P153" i="108"/>
  <c r="Q153" i="108" s="1"/>
  <c r="P24" i="107"/>
  <c r="Q24" i="107" s="1"/>
  <c r="P161" i="108"/>
  <c r="Q161" i="108" s="1"/>
  <c r="P185" i="108"/>
  <c r="Q185" i="108" s="1"/>
  <c r="P205" i="108"/>
  <c r="Q205" i="108" s="1"/>
  <c r="P294" i="108"/>
  <c r="Q294" i="108" s="1"/>
  <c r="P37" i="108"/>
  <c r="Q37" i="108" s="1"/>
  <c r="P30" i="116"/>
  <c r="Q30" i="116" s="1"/>
  <c r="P27" i="116"/>
  <c r="Q27" i="116" s="1"/>
  <c r="P240" i="108"/>
  <c r="Q240" i="108" s="1"/>
  <c r="P74" i="108"/>
  <c r="Q74" i="108" s="1"/>
  <c r="P293" i="108"/>
  <c r="Q293" i="108" s="1"/>
  <c r="P77" i="106"/>
  <c r="Q77" i="106" s="1"/>
  <c r="P73" i="108"/>
  <c r="Q73" i="108" s="1"/>
  <c r="P257" i="108"/>
  <c r="Q257" i="108" s="1"/>
  <c r="P384" i="108"/>
  <c r="Q384" i="108" s="1"/>
  <c r="P60" i="108"/>
  <c r="Q60" i="108" s="1"/>
  <c r="P237" i="108"/>
  <c r="Q237" i="108" s="1"/>
  <c r="P157" i="108"/>
  <c r="Q157" i="108" s="1"/>
  <c r="P189" i="108"/>
  <c r="Q189" i="108" s="1"/>
  <c r="P145" i="108"/>
  <c r="Q145" i="108" s="1"/>
  <c r="P329" i="108"/>
  <c r="Q329" i="108" s="1"/>
  <c r="P133" i="108"/>
  <c r="Q133" i="108" s="1"/>
  <c r="P29" i="116"/>
  <c r="Q29" i="116" s="1"/>
  <c r="P251" i="108"/>
  <c r="Q251" i="108" s="1"/>
  <c r="P26" i="106"/>
  <c r="Q26" i="106" s="1"/>
  <c r="P285" i="108"/>
  <c r="Q285" i="108" s="1"/>
  <c r="P78" i="108"/>
  <c r="Q78" i="108" s="1"/>
  <c r="Q23" i="107"/>
  <c r="P70" i="108"/>
  <c r="Q70" i="108" s="1"/>
  <c r="P54" i="108"/>
  <c r="Q54" i="108" s="1"/>
  <c r="P249" i="108"/>
  <c r="Q249" i="108" s="1"/>
  <c r="P430" i="108"/>
  <c r="Q430" i="108" s="1"/>
  <c r="Q432" i="108" s="1"/>
  <c r="O14" i="108" s="1"/>
  <c r="Q424" i="108"/>
  <c r="G14" i="108"/>
  <c r="O15" i="106" l="1"/>
  <c r="O12" i="106"/>
  <c r="G36" i="46"/>
  <c r="H36" i="46" s="1"/>
  <c r="I36" i="46" s="1"/>
  <c r="G38" i="46"/>
  <c r="H38" i="46" s="1"/>
  <c r="I38" i="46" s="1"/>
  <c r="G37" i="46"/>
  <c r="H35" i="46"/>
  <c r="I35" i="46" s="1"/>
  <c r="Q82" i="106"/>
  <c r="Q44" i="107"/>
  <c r="G14" i="106"/>
  <c r="Q40" i="116"/>
  <c r="G14" i="116"/>
  <c r="G10" i="46" s="1"/>
  <c r="G14" i="107"/>
  <c r="G12" i="46" s="1"/>
  <c r="O16" i="108"/>
  <c r="O12" i="108"/>
  <c r="O15" i="108"/>
  <c r="G15" i="108"/>
  <c r="F14" i="108"/>
  <c r="O16" i="106" l="1"/>
  <c r="I14" i="46" s="1"/>
  <c r="H14" i="46"/>
  <c r="H37" i="46"/>
  <c r="I37" i="46" s="1"/>
  <c r="G15" i="106"/>
  <c r="H11" i="46" s="1"/>
  <c r="G11" i="46"/>
  <c r="G16" i="46" s="1"/>
  <c r="G15" i="116"/>
  <c r="H10" i="46" s="1"/>
  <c r="G12" i="116"/>
  <c r="G12" i="106"/>
  <c r="G12" i="107"/>
  <c r="F14" i="106"/>
  <c r="F14" i="116"/>
  <c r="F14" i="107"/>
  <c r="G15" i="107"/>
  <c r="H12" i="46" s="1"/>
  <c r="G16" i="108"/>
  <c r="H16" i="46" l="1"/>
  <c r="G16" i="116"/>
  <c r="I10" i="46" s="1"/>
  <c r="G16" i="106"/>
  <c r="I11" i="46" s="1"/>
  <c r="G16" i="107"/>
  <c r="I12" i="46" s="1"/>
  <c r="I16" i="46" l="1"/>
</calcChain>
</file>

<file path=xl/sharedStrings.xml><?xml version="1.0" encoding="utf-8"?>
<sst xmlns="http://schemas.openxmlformats.org/spreadsheetml/2006/main" count="1336" uniqueCount="382">
  <si>
    <t>Stadt Garbsen</t>
  </si>
  <si>
    <t>Der Bürgermeister</t>
  </si>
  <si>
    <t>Name des Bieters (Firma):</t>
  </si>
  <si>
    <t>Preisübersicht</t>
  </si>
  <si>
    <t>Pos.</t>
  </si>
  <si>
    <t>Objekt</t>
  </si>
  <si>
    <t>Preis netto</t>
  </si>
  <si>
    <t>MwSt. (19%)</t>
  </si>
  <si>
    <t>Preis brutto</t>
  </si>
  <si>
    <t>1.1</t>
  </si>
  <si>
    <t>2.1</t>
  </si>
  <si>
    <t>3.1</t>
  </si>
  <si>
    <t>Gesamt-Angebotspreis pro Jahr</t>
  </si>
  <si>
    <t>Tage/
Jahr</t>
  </si>
  <si>
    <t>Tage/
Woche</t>
  </si>
  <si>
    <t>Fläche</t>
  </si>
  <si>
    <t>Std./Tag</t>
  </si>
  <si>
    <t>Std./Jahr</t>
  </si>
  <si>
    <t>m²/Jahr</t>
  </si>
  <si>
    <t>Leistung
im Ø</t>
  </si>
  <si>
    <t>Gesamt pro Jahr</t>
  </si>
  <si>
    <t>Preise und Zuschläge für Zusatzleistungen</t>
  </si>
  <si>
    <t>Beschreibung</t>
  </si>
  <si>
    <t>Zuschlag %</t>
  </si>
  <si>
    <t>1</t>
  </si>
  <si>
    <t>Unterhaltsreinigung / Zusatzleistung ohne Zuschlag</t>
  </si>
  <si>
    <t>2</t>
  </si>
  <si>
    <t>Unterhaltsreinigung / Zusatzleistung (22.00 - 05:00 Uhr)</t>
  </si>
  <si>
    <t>3</t>
  </si>
  <si>
    <t>Unterhaltsreinigung / Zusatzleistung (Sonntage/Feiertage)</t>
  </si>
  <si>
    <t>4</t>
  </si>
  <si>
    <t>Unterhaltsreinigung / Zusatzleistung
(1. Mai, Neujahrstag sowie 1. und 2. Weihnachtsfeiertag)</t>
  </si>
  <si>
    <t>5</t>
  </si>
  <si>
    <t>Grundreinigung / Zusatzleistung ohne Zuschlag</t>
  </si>
  <si>
    <t>Datum</t>
  </si>
  <si>
    <t>Name des Bieters (Vor- und Zuname)</t>
  </si>
  <si>
    <t>Kalkulation Stundenverrechnungssatz</t>
  </si>
  <si>
    <t>Unterhaltsreinigung</t>
  </si>
  <si>
    <t>Name des Bieters:</t>
  </si>
  <si>
    <t>Basis:</t>
  </si>
  <si>
    <t>Tarifvereinbarung Gebäudereinigerhandwerk, Stand 01.01.2026</t>
  </si>
  <si>
    <t>sozialversicherungs-pflichtiges Personal</t>
  </si>
  <si>
    <t>„Midi-Job“ (603,01 € bis maximal 2.000 €)</t>
  </si>
  <si>
    <t>geringfügig beschäftigtes
Personal („603-Euro-Job“)</t>
  </si>
  <si>
    <t>Bezeichnung</t>
  </si>
  <si>
    <t>Prozent</t>
  </si>
  <si>
    <t>Euro</t>
  </si>
  <si>
    <t>1.00</t>
  </si>
  <si>
    <t>Tariflicher Lohn (mind. 15,00 €/Std.)</t>
  </si>
  <si>
    <t>2.00</t>
  </si>
  <si>
    <t>Lohngebundene Kosten</t>
  </si>
  <si>
    <t>2.10</t>
  </si>
  <si>
    <t>Sozialversicherungsbeiträge (Arbeitgeberanteil)</t>
  </si>
  <si>
    <t>2.11a</t>
  </si>
  <si>
    <t>Krankenversicherung einschließlich Zusatzbeitrag</t>
  </si>
  <si>
    <t>entfällt</t>
  </si>
  <si>
    <t>2.11b</t>
  </si>
  <si>
    <t>Pauschalabgabe an Bundesknappschaft für KV</t>
  </si>
  <si>
    <t>2.12a</t>
  </si>
  <si>
    <t>Rentenversicherung</t>
  </si>
  <si>
    <t>2.12b</t>
  </si>
  <si>
    <t>Pauschalabgabe an Bundesknappschaft für RV</t>
  </si>
  <si>
    <t>2.13</t>
  </si>
  <si>
    <t>Arbeitslosenversicherung</t>
  </si>
  <si>
    <t>2.14</t>
  </si>
  <si>
    <t>Pflegeversicherung</t>
  </si>
  <si>
    <t>2.15</t>
  </si>
  <si>
    <t>U2 Mutterschaftsaufwendungen</t>
  </si>
  <si>
    <t>2.16</t>
  </si>
  <si>
    <t>U3 (Insolvenzgeldumlage</t>
  </si>
  <si>
    <t>2.17</t>
  </si>
  <si>
    <t>Gesetzliche Unfallversicherung</t>
  </si>
  <si>
    <t>Zwischensumme 2.10 Sozialversicherungsbeiträge</t>
  </si>
  <si>
    <t>2.20</t>
  </si>
  <si>
    <t>Soziallöhne</t>
  </si>
  <si>
    <t>2.21</t>
  </si>
  <si>
    <t>Gesetzliche Feiertage</t>
  </si>
  <si>
    <t>2.22</t>
  </si>
  <si>
    <t>Urlaubsentgelt</t>
  </si>
  <si>
    <t>2.23</t>
  </si>
  <si>
    <t>Arbeitsfreistellung</t>
  </si>
  <si>
    <t>2.24</t>
  </si>
  <si>
    <t>Entgeltfortzahlung im Krankheitsfall</t>
  </si>
  <si>
    <t>2.25</t>
  </si>
  <si>
    <t>Zusätzliches Urlaubsgeld</t>
  </si>
  <si>
    <t>Sozialversicherungsbeiträge auf Soziallöhne
(aus Zwischensumme 2.10 Sozialversicherungsbeiträge)</t>
  </si>
  <si>
    <t>Zwischensumme 2.20 Soziallöhne</t>
  </si>
  <si>
    <t>Summe Sozialversicherungsbeiträge und Soziallöhne</t>
  </si>
  <si>
    <t>2.30</t>
  </si>
  <si>
    <t>Zusätzliche lohngebundene Kosten</t>
  </si>
  <si>
    <t>2.31</t>
  </si>
  <si>
    <t>Haftpflichtversicherung</t>
  </si>
  <si>
    <t>2.32</t>
  </si>
  <si>
    <t>Sonstige Personalkosten (Arbeitskleidung, usw.)</t>
  </si>
  <si>
    <t>Summe lohngebundene Kosten</t>
  </si>
  <si>
    <t>3.00</t>
  </si>
  <si>
    <t>Sonstige auftragsbezogene Kosten</t>
  </si>
  <si>
    <t>3.10</t>
  </si>
  <si>
    <t>Aufsichtslohn Vorarbeiter inkl. Soziale Folgekosten</t>
  </si>
  <si>
    <t>3.20</t>
  </si>
  <si>
    <t>Fahrkostenzuschuss</t>
  </si>
  <si>
    <t>3.31</t>
  </si>
  <si>
    <t>Fertigungsmaterial</t>
  </si>
  <si>
    <t>3.32</t>
  </si>
  <si>
    <t>Maschinen und Gerätekosten, Afa etc.</t>
  </si>
  <si>
    <t>3.40</t>
  </si>
  <si>
    <t>Sondereinzelkosten</t>
  </si>
  <si>
    <t>Summe 3.00 auftragsgebundene Kosten</t>
  </si>
  <si>
    <t>4.00</t>
  </si>
  <si>
    <t>Unternehmensbezogene Kosten</t>
  </si>
  <si>
    <t>4.11</t>
  </si>
  <si>
    <t>Gehälter technische Angestellte</t>
  </si>
  <si>
    <t>4.12</t>
  </si>
  <si>
    <t>Gehälter kaufmännische Angestellte</t>
  </si>
  <si>
    <t>4.20</t>
  </si>
  <si>
    <t>Fuhrparkkosten</t>
  </si>
  <si>
    <t>4.31</t>
  </si>
  <si>
    <t>Löhne Hilfsdienste, inkl. Lohnfolgekosten</t>
  </si>
  <si>
    <t>4.32</t>
  </si>
  <si>
    <t>Sonstige Betriebskosten</t>
  </si>
  <si>
    <t>4.40</t>
  </si>
  <si>
    <t>Schwerbehindertenabgabe</t>
  </si>
  <si>
    <t>4.50</t>
  </si>
  <si>
    <t>Sonstige Verwaltungskosten</t>
  </si>
  <si>
    <t>4.60</t>
  </si>
  <si>
    <t>Betriebsratskosten</t>
  </si>
  <si>
    <t>4.70</t>
  </si>
  <si>
    <t>Sonstige Kosten (Verbandsbeiträge, Zertifizierung, usw.)</t>
  </si>
  <si>
    <t>4.80</t>
  </si>
  <si>
    <t>Vorfinanzierung Sozialversicherungsbeiträge</t>
  </si>
  <si>
    <t>Summe 4.00 unternehmensbezogene Kosten</t>
  </si>
  <si>
    <t>5.00</t>
  </si>
  <si>
    <t>Selbstkosten</t>
  </si>
  <si>
    <t>6.00</t>
  </si>
  <si>
    <t>Gewerbesteuer
(bezogen auf Pos. 1.00, 2.00ff, 3.10, 4.11, 4.12, 4.31)</t>
  </si>
  <si>
    <t>7.00</t>
  </si>
  <si>
    <t>Zuschlag für Wagnis + Gewinn</t>
  </si>
  <si>
    <t>Stundenverrechnungssatz an Werktagen</t>
  </si>
  <si>
    <t>Kalkulationszuschlag</t>
  </si>
  <si>
    <t>Beschäftigungsanteile für diesen Auftrag</t>
  </si>
  <si>
    <t>Ø Stundenverrechnungssatz an Werktagen, ab 01.01.2026*</t>
  </si>
  <si>
    <t>Grundreinigung</t>
  </si>
  <si>
    <t>* Rundungsdifferenzen +/- 0,01 € möglich</t>
  </si>
  <si>
    <t>Reinigungstage in Schulgebäuden / Turnhalle</t>
  </si>
  <si>
    <t>Tage</t>
  </si>
  <si>
    <t>Wochenende</t>
  </si>
  <si>
    <t>Feiertage</t>
  </si>
  <si>
    <t>Normaltage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</si>
  <si>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</si>
  <si>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</si>
  <si>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</si>
  <si>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</si>
  <si>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</si>
  <si>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</si>
  <si>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</si>
  <si>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</si>
  <si>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</si>
  <si>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</si>
  <si>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</si>
  <si>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</si>
  <si>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</si>
  <si>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* je 1 Reinigungstag am Ende der Winter-, Frühjahrs-, Sommer- und Herbstferien</t>
  </si>
  <si>
    <t>grün:</t>
  </si>
  <si>
    <t>Schulferien Niedersachsen</t>
  </si>
  <si>
    <t>rot:</t>
  </si>
  <si>
    <t>gesetzliche Feiertage</t>
  </si>
  <si>
    <t>Kalkulationsschema für die Leistung je Reinigungsstunde</t>
  </si>
  <si>
    <t>Bietername:</t>
  </si>
  <si>
    <t>Leistungswerte je Reinigungsgruppe</t>
  </si>
  <si>
    <t>Intervall pro</t>
  </si>
  <si>
    <t>Grundschule Stelingen
(Altbau / Neubau)</t>
  </si>
  <si>
    <t>Reinigungsgruppe / Reinigungsbereich</t>
  </si>
  <si>
    <t>Woche</t>
  </si>
  <si>
    <t>Monat</t>
  </si>
  <si>
    <t>Jahr</t>
  </si>
  <si>
    <t>Leistung (m²/Std.)</t>
  </si>
  <si>
    <t>Schulgebäude (S)</t>
  </si>
  <si>
    <t>S1-3</t>
  </si>
  <si>
    <t>Unterrichtsräume, Klassenräume, Gruppenräume</t>
  </si>
  <si>
    <t>S2-3</t>
  </si>
  <si>
    <t>Fachklassen, naturwissenschaftliche und technische Unterrichtsräume, Mehrzweckräume</t>
  </si>
  <si>
    <t>S3-1</t>
  </si>
  <si>
    <t>Werkräume, Kunst- und Handarbeitsräume</t>
  </si>
  <si>
    <t>S4-1</t>
  </si>
  <si>
    <t>Vorbereitungsräume, Sammlungen und Kartenräume</t>
  </si>
  <si>
    <t>S5-5</t>
  </si>
  <si>
    <t>Sporthallen</t>
  </si>
  <si>
    <t>S6-2</t>
  </si>
  <si>
    <t>Bibliotheken und Medienräume</t>
  </si>
  <si>
    <t>S7-2</t>
  </si>
  <si>
    <t>Verwaltungs- und Büroräume, Lehrerzimmer, Besprechungs- und Konferenzräume, Elternsprechzimmer, Kopierräume, Arztzimmer</t>
  </si>
  <si>
    <t>S7-5</t>
  </si>
  <si>
    <t>S8-5</t>
  </si>
  <si>
    <t>S9-3</t>
  </si>
  <si>
    <t>Regie- und Aufsichtsräume</t>
  </si>
  <si>
    <t>S10-5</t>
  </si>
  <si>
    <t>Verkehrsflächen (Flure, Foyer, Eingangsbereiche)</t>
  </si>
  <si>
    <t>S11-5</t>
  </si>
  <si>
    <t>Verkehrsflächen (Treppen, Treppenhäuser)</t>
  </si>
  <si>
    <t>S12-5</t>
  </si>
  <si>
    <t>Sanitärräume (Toiletten, Waschräume, Duschen)</t>
  </si>
  <si>
    <t>S13-5</t>
  </si>
  <si>
    <t>S14-5</t>
  </si>
  <si>
    <t>Lehrküchen, Küchen zur Schülerverpflegung</t>
  </si>
  <si>
    <t>S15-4J</t>
  </si>
  <si>
    <t>Lager-/Abstellflächen, Archive, Geräteräume, Fahrradabstellräume, Keller</t>
  </si>
  <si>
    <t>S15-1M</t>
  </si>
  <si>
    <t>S21-5</t>
  </si>
  <si>
    <t>Windfang, Windschleusen</t>
  </si>
  <si>
    <t>S22-5</t>
  </si>
  <si>
    <t>Aufzüge</t>
  </si>
  <si>
    <t>KR</t>
  </si>
  <si>
    <t>Keine Reinigung</t>
  </si>
  <si>
    <t>Grundschule Stelingen (Altbau)</t>
  </si>
  <si>
    <t>Zusammenfassung Kalkulation Unterhaltsreinigung:</t>
  </si>
  <si>
    <t>Zusammenfassung Kalkulation Grundreinigung:</t>
  </si>
  <si>
    <t>Reinigungstage pro Jahr:</t>
  </si>
  <si>
    <t>Grundreinigung zu kalkulieren (ja/nein):</t>
  </si>
  <si>
    <t>nein</t>
  </si>
  <si>
    <t>Reinigungstage pro Woche:</t>
  </si>
  <si>
    <t>Grundfläche:</t>
  </si>
  <si>
    <t>Reinigungsfläche pro Jahr:</t>
  </si>
  <si>
    <t>Reinigungsstunden pro Jahr:</t>
  </si>
  <si>
    <t>Reinigungsstd. pro Tag (Durchschnitt):</t>
  </si>
  <si>
    <t>Leistung pro Stunde (Durchschnitt):</t>
  </si>
  <si>
    <t>Std.-Verr.-Satz (netto / Durchschnitt):</t>
  </si>
  <si>
    <t>Preis pro Tag / pro Jahr (netto)</t>
  </si>
  <si>
    <t>Preis pro Jahr (netto)</t>
  </si>
  <si>
    <t>Mehrwertsteuer (19%)</t>
  </si>
  <si>
    <t>Preis pro Jahr (brutto)</t>
  </si>
  <si>
    <t>Zur Angebotsübersicht</t>
  </si>
  <si>
    <t>Zu den Leistungswerten</t>
  </si>
  <si>
    <t>Etage</t>
  </si>
  <si>
    <t>Bauteil</t>
  </si>
  <si>
    <t>Nr.</t>
  </si>
  <si>
    <t>Gebäude /</t>
  </si>
  <si>
    <t>Bodenbelag</t>
  </si>
  <si>
    <t>Grundfläche</t>
  </si>
  <si>
    <t>LV</t>
  </si>
  <si>
    <t>Intervall pro..</t>
  </si>
  <si>
    <t>Reinigungsfläche</t>
  </si>
  <si>
    <t>Leistung</t>
  </si>
  <si>
    <t>Zeit/Ausf.</t>
  </si>
  <si>
    <t>Reinigungsstunden</t>
  </si>
  <si>
    <t>SVS</t>
  </si>
  <si>
    <t>Preis pro Jahr</t>
  </si>
  <si>
    <t>Raumbezeichnung</t>
  </si>
  <si>
    <t>[m²]</t>
  </si>
  <si>
    <t>[m² / Jahr ]</t>
  </si>
  <si>
    <t>[m² / Std.]</t>
  </si>
  <si>
    <t>[hh:mm:ss]</t>
  </si>
  <si>
    <t>[Std. / Jahr]</t>
  </si>
  <si>
    <t>[EUR / Std.]</t>
  </si>
  <si>
    <t>[EUR netto]</t>
  </si>
  <si>
    <t>x</t>
  </si>
  <si>
    <t>EG</t>
  </si>
  <si>
    <t>Altbau</t>
  </si>
  <si>
    <t>Flur</t>
  </si>
  <si>
    <t>Linoleum</t>
  </si>
  <si>
    <t>Aufzug</t>
  </si>
  <si>
    <t>Cafeteria</t>
  </si>
  <si>
    <t>Flur WC</t>
  </si>
  <si>
    <t>Fliesen</t>
  </si>
  <si>
    <t>WC Damen</t>
  </si>
  <si>
    <t>WC Herren</t>
  </si>
  <si>
    <t>WC barrierefrei</t>
  </si>
  <si>
    <t>Putzmittelraum</t>
  </si>
  <si>
    <t>Anstrich</t>
  </si>
  <si>
    <t>Küche</t>
  </si>
  <si>
    <t>Mensa</t>
  </si>
  <si>
    <t>Treppe</t>
  </si>
  <si>
    <t>Betonwerkstein</t>
  </si>
  <si>
    <t>DG</t>
  </si>
  <si>
    <t>Computerraum</t>
  </si>
  <si>
    <t>Flur 1</t>
  </si>
  <si>
    <t>Brennofen/ Lager</t>
  </si>
  <si>
    <t>Mehrzweckraum</t>
  </si>
  <si>
    <t>Summen / Durchschnitt pro Jahr (Unterhaltsreinigung):</t>
  </si>
  <si>
    <t>Hinweise zum Objekt, Besonderheiten, usw.:</t>
  </si>
  <si>
    <t>Adresse:</t>
  </si>
  <si>
    <t>Grundschule Stelingen (Altbau), Stöckener Straße 2, 30827 Garbsen</t>
  </si>
  <si>
    <t>Reinigungstage:</t>
  </si>
  <si>
    <t>Schultage montags-freitags, zzgl. 1 Reinigungstag am Ende der Winter-, Frühjahrs-, Sommer- und Herbstferien</t>
  </si>
  <si>
    <t>Reinigungszeiten:</t>
  </si>
  <si>
    <t>ab 14:30 Uhr, Verwaltungsbereiche ggf. früher (Schulschluß 15:00 Uhr) bis 17:00 Uhr möglich</t>
  </si>
  <si>
    <t>Waschmaschine aufstellen möglich:</t>
  </si>
  <si>
    <t>Sand-/Schmutzeintrag von außen:</t>
  </si>
  <si>
    <t>erhöht (Sandspielflächen im Außenbereich)</t>
  </si>
  <si>
    <t>Schmutzfangeinrichtungen:</t>
  </si>
  <si>
    <t>ja</t>
  </si>
  <si>
    <t>Maschineneinsatz möglich/sinnvoll?:</t>
  </si>
  <si>
    <t>Grundschule Stelingen (Neubau)</t>
  </si>
  <si>
    <t>Neubau</t>
  </si>
  <si>
    <t>Windfang</t>
  </si>
  <si>
    <t>Stuhllager</t>
  </si>
  <si>
    <t>Eingang</t>
  </si>
  <si>
    <t>Musik</t>
  </si>
  <si>
    <t>AUR 1</t>
  </si>
  <si>
    <t>KGR 1</t>
  </si>
  <si>
    <t>AUR 2</t>
  </si>
  <si>
    <t>Vorraum WC Damen</t>
  </si>
  <si>
    <t>Vorraum WC Herren</t>
  </si>
  <si>
    <t>Lüftung 1</t>
  </si>
  <si>
    <t>AUR 3</t>
  </si>
  <si>
    <t>KGR 2</t>
  </si>
  <si>
    <t>AUR 4</t>
  </si>
  <si>
    <t>Treppenhaus</t>
  </si>
  <si>
    <t>Flur 2</t>
  </si>
  <si>
    <t>Technik</t>
  </si>
  <si>
    <t>Hausanschluß</t>
  </si>
  <si>
    <t>Allgemein</t>
  </si>
  <si>
    <t>Bibliothek</t>
  </si>
  <si>
    <t>Lüftung 2</t>
  </si>
  <si>
    <t>WC Behinderte; Pflegeraum</t>
  </si>
  <si>
    <t>Differenzierungsraum; Ergo-/Therapierie</t>
  </si>
  <si>
    <t>Hausmeister-Werkstatt</t>
  </si>
  <si>
    <t>Hausmeister</t>
  </si>
  <si>
    <t>Vorübergehende* Mehrleistungen aufgrund des "Niedersächsischen Rahmen-Hygieneplan Corona Schule"</t>
  </si>
  <si>
    <t>Treppe Eingang</t>
  </si>
  <si>
    <t>Treppe Treppenhaus</t>
  </si>
  <si>
    <t>OG</t>
  </si>
  <si>
    <t>Flur 5</t>
  </si>
  <si>
    <t>Flur 3</t>
  </si>
  <si>
    <t>AUR 5</t>
  </si>
  <si>
    <t>KGR 3</t>
  </si>
  <si>
    <t>AUR 6</t>
  </si>
  <si>
    <t>Lüftung 3</t>
  </si>
  <si>
    <t>AUR 7</t>
  </si>
  <si>
    <t>KGR 4</t>
  </si>
  <si>
    <t>AUR 8</t>
  </si>
  <si>
    <t>Flur 4</t>
  </si>
  <si>
    <t>Vorbereitung 1</t>
  </si>
  <si>
    <t>Lehrmittel</t>
  </si>
  <si>
    <t>Vorbereitung 2</t>
  </si>
  <si>
    <t>Kopierer</t>
  </si>
  <si>
    <t>Schul-/Sozialarbeit</t>
  </si>
  <si>
    <t>Lehrerzimmer mit Teeküche</t>
  </si>
  <si>
    <t>Lüftung 4</t>
  </si>
  <si>
    <t>WC Damen 1</t>
  </si>
  <si>
    <t>WC Herren 1</t>
  </si>
  <si>
    <t>Eltensprechzimmer</t>
  </si>
  <si>
    <t>Leitung</t>
  </si>
  <si>
    <t>Sekretariat</t>
  </si>
  <si>
    <t>Grundschule Stelingen (Neubau), Stöckener Straße 2, 30827 Garbsen</t>
  </si>
  <si>
    <t>GS Stelingen (Sporthalle)</t>
  </si>
  <si>
    <t>Sporthalle</t>
  </si>
  <si>
    <t>Umkleide</t>
  </si>
  <si>
    <t>Linoleum / PVC</t>
  </si>
  <si>
    <t>Vorraum</t>
  </si>
  <si>
    <t>WC</t>
  </si>
  <si>
    <t>Waschraum / Duschen</t>
  </si>
  <si>
    <t>Heizung</t>
  </si>
  <si>
    <t>Beton / Anstrich</t>
  </si>
  <si>
    <t>Putzmittel</t>
  </si>
  <si>
    <t>Lehrerumkleide</t>
  </si>
  <si>
    <t>Regie / Sanitätsraum</t>
  </si>
  <si>
    <t>Geräte</t>
  </si>
  <si>
    <t>Aussengeräte</t>
  </si>
  <si>
    <t>Grundschule Stelingen (Sporthalle), Stöckener Straße 2, 30827 Garbsen</t>
  </si>
  <si>
    <t>ab 14:30 Uhr (Schulschluß 15:00 Uhr) bis 17:00 Uhr möglich</t>
  </si>
  <si>
    <t>Objekt 5</t>
  </si>
  <si>
    <t>Zusätzliche Leistungen nach Stunden kalkuliert (pro Woche)</t>
  </si>
  <si>
    <t>Zeit pro Reinigung -----&gt;&gt;</t>
  </si>
  <si>
    <t>Zusätzliche Leistungen nach Stunden kalkuliert (pro Monat)</t>
  </si>
  <si>
    <t>Zusätzliche Leistungen nach Stunden kalkuliert (pro Jahr)</t>
  </si>
  <si>
    <t>Grundreinigung aller Räume</t>
  </si>
  <si>
    <t>S-GR</t>
  </si>
  <si>
    <t>Summen / Durchschnitt pro Jahr (Grundreinigung):</t>
  </si>
  <si>
    <t>Schultage montags-freitags, ohne Feiertage, Grundreinigung in den Sommerferien</t>
  </si>
  <si>
    <t>von XX:XX Uhr bis XX:XX Uhr möglich</t>
  </si>
  <si>
    <t>Stühle in den Klassenräumen:</t>
  </si>
  <si>
    <t>Tafelreinigung in den Klassenräumen:</t>
  </si>
  <si>
    <t>ja / nein</t>
  </si>
  <si>
    <t>gering / normal / erhöht</t>
  </si>
  <si>
    <t>ja / nein (siehe Fotoaufnahmen)</t>
  </si>
  <si>
    <t>Garderoben, Umkleideräume</t>
  </si>
  <si>
    <t>Sozialräume (Cafeteria, Mensa)</t>
  </si>
  <si>
    <t>Ferien</t>
  </si>
  <si>
    <t>2.2</t>
  </si>
  <si>
    <t>3.2</t>
  </si>
  <si>
    <t>1.2</t>
  </si>
  <si>
    <t>Stundenübersicht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</si>
</sst>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0.0"/>
    <numFmt numFmtId="165" formatCode="_-* #,##0.00\ [$€-1]_-;\-* #,##0.00\ [$€-1]_-;_-* &quot;-&quot;??\ [$€-1]_-"/>
    <numFmt numFmtId="166" formatCode="#,##0_ ;\-#,##0\ "/>
    <numFmt numFmtId="167" formatCode="#,##0.00\ &quot;€&quot;"/>
    <numFmt numFmtId="168" formatCode="#,##0.00&quot; m²&quot;"/>
    <numFmt numFmtId="169" formatCode="#,##0.00&quot; Std.&quot;"/>
    <numFmt numFmtId="170" formatCode="0&quot; Tage&quot;"/>
    <numFmt numFmtId="171" formatCode="#,##0&quot; m²/Std.&quot;"/>
    <numFmt numFmtId="172" formatCode="[h]:mm:ss;@"/>
    <numFmt numFmtId="173" formatCode="#,##0.00&quot; Std./Jahr&quot;"/>
    <numFmt numFmtId="174" formatCode="#,##0.00_ ;\-#,##0.00\ "/>
    <numFmt numFmtId="175" formatCode="#,##0&quot; m²&quot;"/>
    <numFmt numFmtId="176" formatCode="#,##0.00\ &quot;€/Std.&quot;"/>
  </numFmts>
  <fonts count="27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indexed="8"/>
      <name val="Arial"/>
      <family val="2"/>
    </font>
    <font>
      <b/>
      <u/>
      <sz val="10"/>
      <name val="Arial"/>
      <family val="2"/>
    </font>
    <font>
      <b/>
      <sz val="11"/>
      <color indexed="12"/>
      <name val="Arial"/>
      <family val="2"/>
    </font>
    <font>
      <sz val="10"/>
      <color rgb="FFFF0000"/>
      <name val="Arial"/>
      <family val="2"/>
    </font>
    <font>
      <sz val="8"/>
      <color indexed="8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color rgb="FFC0C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  <xf numFmtId="171" fontId="8" fillId="0" borderId="60">
      <alignment vertical="center" wrapText="1"/>
      <protection locked="0" hidden="1"/>
    </xf>
    <xf numFmtId="0" fontId="8" fillId="0" borderId="0"/>
    <xf numFmtId="0" fontId="1" fillId="0" borderId="0"/>
    <xf numFmtId="0" fontId="1" fillId="0" borderId="0"/>
  </cellStyleXfs>
  <cellXfs count="403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4" fontId="6" fillId="0" borderId="5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9" xfId="0" applyBorder="1"/>
    <xf numFmtId="0" fontId="5" fillId="0" borderId="10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7" fillId="2" borderId="13" xfId="0" applyFont="1" applyFill="1" applyBorder="1" applyAlignment="1" applyProtection="1">
      <alignment horizontal="center" vertical="top"/>
      <protection locked="0" hidden="1"/>
    </xf>
    <xf numFmtId="0" fontId="7" fillId="2" borderId="14" xfId="0" applyFont="1" applyFill="1" applyBorder="1" applyAlignment="1" applyProtection="1">
      <alignment horizontal="center" vertical="top"/>
      <protection locked="0" hidden="1"/>
    </xf>
    <xf numFmtId="0" fontId="7" fillId="2" borderId="15" xfId="0" applyFont="1" applyFill="1" applyBorder="1" applyAlignment="1" applyProtection="1">
      <alignment horizontal="center" vertical="top"/>
      <protection locked="0" hidden="1"/>
    </xf>
    <xf numFmtId="168" fontId="7" fillId="2" borderId="15" xfId="0" applyNumberFormat="1" applyFont="1" applyFill="1" applyBorder="1" applyAlignment="1" applyProtection="1">
      <alignment horizontal="center" vertical="top"/>
      <protection locked="0" hidden="1"/>
    </xf>
    <xf numFmtId="164" fontId="7" fillId="2" borderId="15" xfId="0" applyNumberFormat="1" applyFont="1" applyFill="1" applyBorder="1" applyAlignment="1" applyProtection="1">
      <alignment horizontal="center" vertical="top"/>
      <protection locked="0" hidden="1"/>
    </xf>
    <xf numFmtId="171" fontId="7" fillId="2" borderId="15" xfId="0" applyNumberFormat="1" applyFont="1" applyFill="1" applyBorder="1" applyAlignment="1" applyProtection="1">
      <alignment horizontal="center" vertical="top"/>
      <protection locked="0" hidden="1"/>
    </xf>
    <xf numFmtId="173" fontId="7" fillId="2" borderId="15" xfId="0" applyNumberFormat="1" applyFont="1" applyFill="1" applyBorder="1" applyAlignment="1" applyProtection="1">
      <alignment horizontal="center" vertical="top"/>
      <protection locked="0" hidden="1"/>
    </xf>
    <xf numFmtId="167" fontId="7" fillId="2" borderId="15" xfId="0" applyNumberFormat="1" applyFont="1" applyFill="1" applyBorder="1" applyAlignment="1" applyProtection="1">
      <alignment horizontal="center" vertical="top"/>
      <protection locked="0" hidden="1"/>
    </xf>
    <xf numFmtId="167" fontId="7" fillId="2" borderId="16" xfId="0" applyNumberFormat="1" applyFont="1" applyFill="1" applyBorder="1" applyAlignment="1" applyProtection="1">
      <alignment horizontal="center" vertical="top"/>
      <protection locked="0" hidden="1"/>
    </xf>
    <xf numFmtId="168" fontId="0" fillId="0" borderId="0" xfId="0" applyNumberFormat="1" applyProtection="1"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171" fontId="0" fillId="0" borderId="0" xfId="0" applyNumberFormat="1" applyProtection="1">
      <protection hidden="1"/>
    </xf>
    <xf numFmtId="173" fontId="0" fillId="0" borderId="0" xfId="0" applyNumberFormat="1" applyProtection="1">
      <protection hidden="1"/>
    </xf>
    <xf numFmtId="167" fontId="0" fillId="0" borderId="0" xfId="0" applyNumberFormat="1" applyProtection="1">
      <protection hidden="1"/>
    </xf>
    <xf numFmtId="0" fontId="11" fillId="2" borderId="17" xfId="0" applyFont="1" applyFill="1" applyBorder="1" applyAlignment="1" applyProtection="1">
      <alignment vertical="center"/>
      <protection hidden="1"/>
    </xf>
    <xf numFmtId="0" fontId="11" fillId="2" borderId="18" xfId="0" applyFont="1" applyFill="1" applyBorder="1" applyAlignment="1" applyProtection="1">
      <alignment vertical="center"/>
      <protection hidden="1"/>
    </xf>
    <xf numFmtId="0" fontId="11" fillId="2" borderId="19" xfId="0" applyFont="1" applyFill="1" applyBorder="1" applyAlignment="1" applyProtection="1">
      <alignment horizontal="right" vertical="center"/>
      <protection hidden="1"/>
    </xf>
    <xf numFmtId="164" fontId="5" fillId="0" borderId="0" xfId="0" applyNumberFormat="1" applyFont="1" applyAlignment="1" applyProtection="1">
      <alignment horizontal="center" vertical="center"/>
      <protection hidden="1"/>
    </xf>
    <xf numFmtId="0" fontId="11" fillId="2" borderId="18" xfId="0" applyFont="1" applyFill="1" applyBorder="1" applyAlignment="1" applyProtection="1">
      <alignment horizontal="right" vertical="center"/>
      <protection hidden="1"/>
    </xf>
    <xf numFmtId="167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2" borderId="17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164" fontId="7" fillId="0" borderId="0" xfId="0" applyNumberFormat="1" applyFont="1" applyAlignment="1" applyProtection="1">
      <alignment vertical="center"/>
      <protection hidden="1"/>
    </xf>
    <xf numFmtId="167" fontId="0" fillId="0" borderId="0" xfId="0" applyNumberFormat="1" applyAlignment="1" applyProtection="1">
      <alignment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center" vertical="center"/>
      <protection hidden="1"/>
    </xf>
    <xf numFmtId="167" fontId="7" fillId="0" borderId="0" xfId="0" applyNumberFormat="1" applyFont="1" applyAlignment="1" applyProtection="1">
      <alignment vertical="center"/>
      <protection hidden="1"/>
    </xf>
    <xf numFmtId="0" fontId="7" fillId="2" borderId="20" xfId="0" applyFont="1" applyFill="1" applyBorder="1" applyAlignment="1" applyProtection="1">
      <alignment horizontal="center" vertical="top"/>
      <protection hidden="1"/>
    </xf>
    <xf numFmtId="0" fontId="7" fillId="2" borderId="21" xfId="0" applyFont="1" applyFill="1" applyBorder="1" applyAlignment="1" applyProtection="1">
      <alignment horizontal="center" vertical="top"/>
      <protection hidden="1"/>
    </xf>
    <xf numFmtId="0" fontId="7" fillId="2" borderId="22" xfId="0" applyFont="1" applyFill="1" applyBorder="1" applyAlignment="1" applyProtection="1">
      <alignment horizontal="center" vertical="top"/>
      <protection hidden="1"/>
    </xf>
    <xf numFmtId="168" fontId="7" fillId="2" borderId="22" xfId="0" applyNumberFormat="1" applyFont="1" applyFill="1" applyBorder="1" applyAlignment="1" applyProtection="1">
      <alignment horizontal="center" vertical="top"/>
      <protection hidden="1"/>
    </xf>
    <xf numFmtId="171" fontId="7" fillId="2" borderId="22" xfId="0" applyNumberFormat="1" applyFont="1" applyFill="1" applyBorder="1" applyAlignment="1" applyProtection="1">
      <alignment horizontal="center" vertical="top"/>
      <protection hidden="1"/>
    </xf>
    <xf numFmtId="173" fontId="7" fillId="2" borderId="22" xfId="0" applyNumberFormat="1" applyFont="1" applyFill="1" applyBorder="1" applyAlignment="1" applyProtection="1">
      <alignment horizontal="center" vertical="top"/>
      <protection hidden="1"/>
    </xf>
    <xf numFmtId="167" fontId="7" fillId="2" borderId="22" xfId="0" applyNumberFormat="1" applyFont="1" applyFill="1" applyBorder="1" applyAlignment="1" applyProtection="1">
      <alignment horizontal="center" vertical="top"/>
      <protection hidden="1"/>
    </xf>
    <xf numFmtId="167" fontId="7" fillId="2" borderId="23" xfId="0" applyNumberFormat="1" applyFont="1" applyFill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/>
      <protection hidden="1"/>
    </xf>
    <xf numFmtId="0" fontId="7" fillId="2" borderId="13" xfId="0" applyFont="1" applyFill="1" applyBorder="1" applyAlignment="1" applyProtection="1">
      <alignment horizontal="center" vertical="top"/>
      <protection hidden="1"/>
    </xf>
    <xf numFmtId="0" fontId="7" fillId="2" borderId="14" xfId="0" applyFont="1" applyFill="1" applyBorder="1" applyAlignment="1" applyProtection="1">
      <alignment horizontal="center" vertical="top"/>
      <protection hidden="1"/>
    </xf>
    <xf numFmtId="0" fontId="7" fillId="2" borderId="15" xfId="0" applyFont="1" applyFill="1" applyBorder="1" applyAlignment="1" applyProtection="1">
      <alignment horizontal="center" vertical="top"/>
      <protection hidden="1"/>
    </xf>
    <xf numFmtId="168" fontId="7" fillId="2" borderId="15" xfId="0" applyNumberFormat="1" applyFont="1" applyFill="1" applyBorder="1" applyAlignment="1" applyProtection="1">
      <alignment horizontal="center" vertical="top"/>
      <protection hidden="1"/>
    </xf>
    <xf numFmtId="164" fontId="7" fillId="2" borderId="15" xfId="0" applyNumberFormat="1" applyFont="1" applyFill="1" applyBorder="1" applyAlignment="1" applyProtection="1">
      <alignment horizontal="center" vertical="top"/>
      <protection hidden="1"/>
    </xf>
    <xf numFmtId="171" fontId="7" fillId="2" borderId="15" xfId="0" applyNumberFormat="1" applyFont="1" applyFill="1" applyBorder="1" applyAlignment="1" applyProtection="1">
      <alignment horizontal="center" vertical="top"/>
      <protection hidden="1"/>
    </xf>
    <xf numFmtId="173" fontId="7" fillId="2" borderId="15" xfId="0" applyNumberFormat="1" applyFont="1" applyFill="1" applyBorder="1" applyAlignment="1" applyProtection="1">
      <alignment horizontal="center" vertical="top"/>
      <protection hidden="1"/>
    </xf>
    <xf numFmtId="167" fontId="7" fillId="2" borderId="15" xfId="0" applyNumberFormat="1" applyFont="1" applyFill="1" applyBorder="1" applyAlignment="1" applyProtection="1">
      <alignment horizontal="center" vertical="top"/>
      <protection hidden="1"/>
    </xf>
    <xf numFmtId="167" fontId="7" fillId="2" borderId="16" xfId="0" applyNumberFormat="1" applyFont="1" applyFill="1" applyBorder="1" applyAlignment="1" applyProtection="1">
      <alignment horizontal="center" vertical="top"/>
      <protection hidden="1"/>
    </xf>
    <xf numFmtId="0" fontId="10" fillId="0" borderId="24" xfId="0" applyFont="1" applyBorder="1" applyProtection="1">
      <protection hidden="1"/>
    </xf>
    <xf numFmtId="0" fontId="10" fillId="0" borderId="25" xfId="0" applyFont="1" applyBorder="1" applyProtection="1">
      <protection hidden="1"/>
    </xf>
    <xf numFmtId="168" fontId="10" fillId="0" borderId="25" xfId="0" applyNumberFormat="1" applyFont="1" applyBorder="1" applyProtection="1">
      <protection hidden="1"/>
    </xf>
    <xf numFmtId="0" fontId="10" fillId="0" borderId="25" xfId="0" applyFont="1" applyBorder="1" applyAlignment="1" applyProtection="1">
      <alignment horizontal="center"/>
      <protection hidden="1"/>
    </xf>
    <xf numFmtId="164" fontId="10" fillId="0" borderId="25" xfId="0" applyNumberFormat="1" applyFont="1" applyBorder="1" applyAlignment="1" applyProtection="1">
      <alignment horizontal="center"/>
      <protection hidden="1"/>
    </xf>
    <xf numFmtId="171" fontId="10" fillId="0" borderId="25" xfId="0" applyNumberFormat="1" applyFont="1" applyBorder="1" applyProtection="1">
      <protection hidden="1"/>
    </xf>
    <xf numFmtId="172" fontId="10" fillId="0" borderId="25" xfId="0" applyNumberFormat="1" applyFont="1" applyBorder="1" applyProtection="1">
      <protection hidden="1"/>
    </xf>
    <xf numFmtId="173" fontId="10" fillId="0" borderId="25" xfId="0" applyNumberFormat="1" applyFont="1" applyBorder="1" applyProtection="1">
      <protection hidden="1"/>
    </xf>
    <xf numFmtId="167" fontId="10" fillId="0" borderId="25" xfId="0" applyNumberFormat="1" applyFont="1" applyBorder="1" applyProtection="1">
      <protection hidden="1"/>
    </xf>
    <xf numFmtId="167" fontId="10" fillId="0" borderId="26" xfId="0" applyNumberFormat="1" applyFont="1" applyBorder="1" applyProtection="1">
      <protection hidden="1"/>
    </xf>
    <xf numFmtId="0" fontId="0" fillId="0" borderId="27" xfId="0" applyBorder="1" applyAlignment="1" applyProtection="1">
      <alignment horizontal="center" vertical="center"/>
      <protection hidden="1"/>
    </xf>
    <xf numFmtId="164" fontId="0" fillId="0" borderId="27" xfId="0" applyNumberFormat="1" applyBorder="1" applyAlignment="1" applyProtection="1">
      <alignment horizontal="center" vertical="center"/>
      <protection hidden="1"/>
    </xf>
    <xf numFmtId="173" fontId="0" fillId="0" borderId="28" xfId="0" applyNumberFormat="1" applyBorder="1" applyAlignment="1" applyProtection="1">
      <alignment vertical="center"/>
      <protection hidden="1"/>
    </xf>
    <xf numFmtId="0" fontId="0" fillId="0" borderId="8" xfId="0" applyBorder="1" applyAlignment="1" applyProtection="1">
      <alignment vertical="center"/>
      <protection hidden="1"/>
    </xf>
    <xf numFmtId="0" fontId="0" fillId="0" borderId="28" xfId="0" applyBorder="1" applyAlignment="1" applyProtection="1">
      <alignment vertical="center"/>
      <protection hidden="1"/>
    </xf>
    <xf numFmtId="168" fontId="0" fillId="0" borderId="28" xfId="0" applyNumberFormat="1" applyBorder="1" applyAlignment="1" applyProtection="1">
      <alignment vertical="center"/>
      <protection hidden="1"/>
    </xf>
    <xf numFmtId="172" fontId="0" fillId="0" borderId="28" xfId="0" applyNumberFormat="1" applyBorder="1" applyAlignment="1" applyProtection="1">
      <alignment vertical="center"/>
      <protection hidden="1"/>
    </xf>
    <xf numFmtId="167" fontId="0" fillId="0" borderId="5" xfId="0" applyNumberFormat="1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0" fillId="0" borderId="30" xfId="0" applyBorder="1" applyAlignment="1" applyProtection="1">
      <alignment vertical="center"/>
      <protection hidden="1"/>
    </xf>
    <xf numFmtId="168" fontId="0" fillId="0" borderId="30" xfId="0" applyNumberFormat="1" applyBorder="1" applyAlignment="1" applyProtection="1">
      <alignment vertical="center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164" fontId="0" fillId="0" borderId="30" xfId="0" applyNumberFormat="1" applyBorder="1" applyAlignment="1" applyProtection="1">
      <alignment horizontal="center" vertical="center"/>
      <protection hidden="1"/>
    </xf>
    <xf numFmtId="171" fontId="0" fillId="0" borderId="30" xfId="0" applyNumberFormat="1" applyBorder="1" applyAlignment="1" applyProtection="1">
      <alignment vertical="center"/>
      <protection hidden="1"/>
    </xf>
    <xf numFmtId="173" fontId="0" fillId="0" borderId="30" xfId="0" applyNumberFormat="1" applyBorder="1" applyAlignment="1" applyProtection="1">
      <alignment vertical="center"/>
      <protection hidden="1"/>
    </xf>
    <xf numFmtId="167" fontId="0" fillId="0" borderId="30" xfId="0" applyNumberFormat="1" applyBorder="1" applyAlignment="1" applyProtection="1">
      <alignment vertical="center"/>
      <protection hidden="1"/>
    </xf>
    <xf numFmtId="167" fontId="0" fillId="0" borderId="31" xfId="0" applyNumberFormat="1" applyBorder="1" applyAlignment="1" applyProtection="1">
      <alignment vertical="center"/>
      <protection hidden="1"/>
    </xf>
    <xf numFmtId="0" fontId="7" fillId="2" borderId="18" xfId="0" applyFont="1" applyFill="1" applyBorder="1" applyAlignment="1" applyProtection="1">
      <alignment vertical="center"/>
      <protection hidden="1"/>
    </xf>
    <xf numFmtId="0" fontId="7" fillId="2" borderId="32" xfId="0" applyFont="1" applyFill="1" applyBorder="1" applyAlignment="1" applyProtection="1">
      <alignment vertical="center"/>
      <protection hidden="1"/>
    </xf>
    <xf numFmtId="168" fontId="7" fillId="2" borderId="33" xfId="0" applyNumberFormat="1" applyFont="1" applyFill="1" applyBorder="1" applyAlignment="1" applyProtection="1">
      <alignment vertical="center"/>
      <protection hidden="1"/>
    </xf>
    <xf numFmtId="0" fontId="7" fillId="2" borderId="18" xfId="0" applyFont="1" applyFill="1" applyBorder="1" applyAlignment="1" applyProtection="1">
      <alignment horizontal="center" vertical="center"/>
      <protection hidden="1"/>
    </xf>
    <xf numFmtId="164" fontId="7" fillId="2" borderId="18" xfId="0" applyNumberFormat="1" applyFont="1" applyFill="1" applyBorder="1" applyAlignment="1" applyProtection="1">
      <alignment horizontal="center" vertical="center"/>
      <protection hidden="1"/>
    </xf>
    <xf numFmtId="171" fontId="7" fillId="2" borderId="33" xfId="0" applyNumberFormat="1" applyFont="1" applyFill="1" applyBorder="1" applyAlignment="1" applyProtection="1">
      <alignment vertical="center"/>
      <protection hidden="1"/>
    </xf>
    <xf numFmtId="173" fontId="7" fillId="2" borderId="33" xfId="0" applyNumberFormat="1" applyFont="1" applyFill="1" applyBorder="1" applyAlignment="1" applyProtection="1">
      <alignment vertical="center"/>
      <protection hidden="1"/>
    </xf>
    <xf numFmtId="167" fontId="7" fillId="2" borderId="18" xfId="0" applyNumberFormat="1" applyFont="1" applyFill="1" applyBorder="1" applyAlignment="1" applyProtection="1">
      <alignment vertical="center"/>
      <protection hidden="1"/>
    </xf>
    <xf numFmtId="0" fontId="0" fillId="0" borderId="29" xfId="0" applyBorder="1" applyProtection="1">
      <protection hidden="1"/>
    </xf>
    <xf numFmtId="0" fontId="0" fillId="0" borderId="30" xfId="0" applyBorder="1" applyProtection="1">
      <protection hidden="1"/>
    </xf>
    <xf numFmtId="168" fontId="0" fillId="0" borderId="30" xfId="0" applyNumberFormat="1" applyBorder="1" applyProtection="1">
      <protection hidden="1"/>
    </xf>
    <xf numFmtId="0" fontId="0" fillId="0" borderId="30" xfId="0" applyBorder="1" applyAlignment="1" applyProtection="1">
      <alignment horizontal="center"/>
      <protection hidden="1"/>
    </xf>
    <xf numFmtId="164" fontId="0" fillId="0" borderId="30" xfId="0" applyNumberFormat="1" applyBorder="1" applyAlignment="1" applyProtection="1">
      <alignment horizontal="center"/>
      <protection hidden="1"/>
    </xf>
    <xf numFmtId="171" fontId="0" fillId="0" borderId="30" xfId="0" applyNumberFormat="1" applyBorder="1" applyProtection="1">
      <protection hidden="1"/>
    </xf>
    <xf numFmtId="173" fontId="0" fillId="0" borderId="30" xfId="0" applyNumberFormat="1" applyBorder="1" applyProtection="1">
      <protection hidden="1"/>
    </xf>
    <xf numFmtId="167" fontId="0" fillId="0" borderId="30" xfId="0" applyNumberFormat="1" applyBorder="1" applyProtection="1">
      <protection hidden="1"/>
    </xf>
    <xf numFmtId="167" fontId="0" fillId="0" borderId="31" xfId="0" applyNumberFormat="1" applyBorder="1" applyProtection="1">
      <protection hidden="1"/>
    </xf>
    <xf numFmtId="0" fontId="5" fillId="0" borderId="34" xfId="0" applyFont="1" applyBorder="1" applyAlignment="1">
      <alignment horizontal="justify" vertical="center"/>
    </xf>
    <xf numFmtId="0" fontId="0" fillId="0" borderId="9" xfId="0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2" borderId="17" xfId="0" applyFont="1" applyFill="1" applyBorder="1" applyAlignment="1" applyProtection="1">
      <alignment vertical="center"/>
      <protection hidden="1"/>
    </xf>
    <xf numFmtId="164" fontId="5" fillId="2" borderId="17" xfId="0" applyNumberFormat="1" applyFont="1" applyFill="1" applyBorder="1" applyAlignment="1" applyProtection="1">
      <alignment vertical="center"/>
      <protection hidden="1"/>
    </xf>
    <xf numFmtId="0" fontId="6" fillId="2" borderId="18" xfId="0" applyFont="1" applyFill="1" applyBorder="1" applyAlignment="1" applyProtection="1">
      <alignment vertical="center"/>
      <protection hidden="1"/>
    </xf>
    <xf numFmtId="0" fontId="5" fillId="2" borderId="19" xfId="0" applyFont="1" applyFill="1" applyBorder="1" applyAlignment="1" applyProtection="1">
      <alignment vertical="center"/>
      <protection hidden="1"/>
    </xf>
    <xf numFmtId="0" fontId="6" fillId="0" borderId="36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170" fontId="6" fillId="0" borderId="37" xfId="0" applyNumberFormat="1" applyFont="1" applyBorder="1" applyAlignment="1" applyProtection="1">
      <alignment vertical="center"/>
      <protection hidden="1"/>
    </xf>
    <xf numFmtId="168" fontId="6" fillId="0" borderId="37" xfId="0" applyNumberFormat="1" applyFont="1" applyBorder="1" applyAlignment="1" applyProtection="1">
      <alignment vertical="center"/>
      <protection hidden="1"/>
    </xf>
    <xf numFmtId="169" fontId="6" fillId="0" borderId="37" xfId="0" applyNumberFormat="1" applyFont="1" applyBorder="1" applyAlignment="1" applyProtection="1">
      <alignment vertical="center"/>
      <protection hidden="1"/>
    </xf>
    <xf numFmtId="171" fontId="6" fillId="0" borderId="37" xfId="0" applyNumberFormat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6" fillId="0" borderId="4" xfId="0" applyFont="1" applyBorder="1" applyAlignment="1" applyProtection="1">
      <alignment vertical="center"/>
      <protection hidden="1"/>
    </xf>
    <xf numFmtId="167" fontId="6" fillId="0" borderId="38" xfId="0" applyNumberFormat="1" applyFont="1" applyBorder="1" applyAlignment="1" applyProtection="1">
      <alignment vertical="center"/>
      <protection hidden="1"/>
    </xf>
    <xf numFmtId="167" fontId="6" fillId="0" borderId="0" xfId="0" applyNumberFormat="1" applyFont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167" fontId="6" fillId="0" borderId="39" xfId="0" applyNumberFormat="1" applyFont="1" applyBorder="1" applyAlignment="1" applyProtection="1">
      <alignment vertical="center"/>
      <protection hidden="1"/>
    </xf>
    <xf numFmtId="167" fontId="5" fillId="0" borderId="40" xfId="0" applyNumberFormat="1" applyFont="1" applyBorder="1" applyAlignment="1" applyProtection="1">
      <alignment vertical="center"/>
      <protection hidden="1"/>
    </xf>
    <xf numFmtId="0" fontId="5" fillId="0" borderId="36" xfId="0" applyFont="1" applyBorder="1" applyAlignment="1" applyProtection="1">
      <alignment vertical="center"/>
      <protection hidden="1"/>
    </xf>
    <xf numFmtId="167" fontId="5" fillId="0" borderId="37" xfId="0" applyNumberFormat="1" applyFont="1" applyBorder="1" applyAlignment="1" applyProtection="1">
      <alignment vertical="center"/>
      <protection hidden="1"/>
    </xf>
    <xf numFmtId="0" fontId="5" fillId="0" borderId="3" xfId="0" applyFont="1" applyBorder="1" applyAlignment="1" applyProtection="1">
      <alignment vertical="center"/>
      <protection hidden="1"/>
    </xf>
    <xf numFmtId="167" fontId="6" fillId="0" borderId="4" xfId="0" applyNumberFormat="1" applyFont="1" applyBorder="1" applyAlignment="1" applyProtection="1">
      <alignment vertical="center"/>
      <protection hidden="1"/>
    </xf>
    <xf numFmtId="167" fontId="5" fillId="0" borderId="38" xfId="0" applyNumberFormat="1" applyFont="1" applyBorder="1" applyAlignment="1" applyProtection="1">
      <alignment vertical="center"/>
      <protection hidden="1"/>
    </xf>
    <xf numFmtId="164" fontId="5" fillId="2" borderId="18" xfId="0" applyNumberFormat="1" applyFont="1" applyFill="1" applyBorder="1" applyAlignment="1" applyProtection="1">
      <alignment vertical="center"/>
      <protection hidden="1"/>
    </xf>
    <xf numFmtId="173" fontId="6" fillId="2" borderId="19" xfId="0" applyNumberFormat="1" applyFont="1" applyFill="1" applyBorder="1" applyAlignment="1" applyProtection="1">
      <alignment vertical="center"/>
      <protection hidden="1"/>
    </xf>
    <xf numFmtId="171" fontId="6" fillId="0" borderId="0" xfId="0" applyNumberFormat="1" applyFont="1" applyAlignment="1" applyProtection="1">
      <alignment vertical="center"/>
      <protection hidden="1"/>
    </xf>
    <xf numFmtId="173" fontId="6" fillId="0" borderId="37" xfId="0" applyNumberFormat="1" applyFont="1" applyBorder="1" applyAlignment="1" applyProtection="1">
      <alignment horizontal="center" vertical="center"/>
      <protection hidden="1"/>
    </xf>
    <xf numFmtId="173" fontId="6" fillId="0" borderId="37" xfId="0" applyNumberFormat="1" applyFont="1" applyBorder="1" applyAlignment="1" applyProtection="1">
      <alignment vertical="center"/>
      <protection hidden="1"/>
    </xf>
    <xf numFmtId="168" fontId="6" fillId="0" borderId="37" xfId="0" applyNumberFormat="1" applyFont="1" applyBorder="1" applyAlignment="1" applyProtection="1">
      <alignment horizontal="right" vertical="center"/>
      <protection hidden="1"/>
    </xf>
    <xf numFmtId="171" fontId="6" fillId="0" borderId="37" xfId="0" applyNumberFormat="1" applyFont="1" applyBorder="1" applyAlignment="1" applyProtection="1">
      <alignment horizontal="right" vertical="center"/>
      <protection hidden="1"/>
    </xf>
    <xf numFmtId="167" fontId="6" fillId="0" borderId="38" xfId="0" applyNumberFormat="1" applyFont="1" applyBorder="1" applyAlignment="1" applyProtection="1">
      <alignment horizontal="right" vertical="center"/>
      <protection hidden="1"/>
    </xf>
    <xf numFmtId="171" fontId="6" fillId="0" borderId="0" xfId="0" applyNumberFormat="1" applyFont="1" applyAlignment="1" applyProtection="1">
      <alignment horizontal="right" vertical="center"/>
      <protection hidden="1"/>
    </xf>
    <xf numFmtId="0" fontId="6" fillId="0" borderId="39" xfId="0" applyFont="1" applyBorder="1" applyAlignment="1" applyProtection="1">
      <alignment vertical="center"/>
      <protection hidden="1"/>
    </xf>
    <xf numFmtId="167" fontId="5" fillId="0" borderId="40" xfId="0" applyNumberFormat="1" applyFont="1" applyBorder="1" applyAlignment="1" applyProtection="1">
      <alignment horizontal="right" vertical="center"/>
      <protection hidden="1"/>
    </xf>
    <xf numFmtId="167" fontId="5" fillId="0" borderId="37" xfId="0" applyNumberFormat="1" applyFont="1" applyBorder="1" applyAlignment="1" applyProtection="1">
      <alignment horizontal="right" vertical="center"/>
      <protection hidden="1"/>
    </xf>
    <xf numFmtId="167" fontId="5" fillId="0" borderId="38" xfId="0" applyNumberFormat="1" applyFont="1" applyBorder="1" applyAlignment="1" applyProtection="1">
      <alignment horizontal="right" vertical="center"/>
      <protection hidden="1"/>
    </xf>
    <xf numFmtId="0" fontId="0" fillId="0" borderId="28" xfId="0" applyBorder="1" applyAlignment="1" applyProtection="1">
      <alignment horizontal="right" vertical="center"/>
      <protection hidden="1"/>
    </xf>
    <xf numFmtId="3" fontId="13" fillId="0" borderId="0" xfId="0" applyNumberFormat="1" applyFont="1" applyAlignment="1" applyProtection="1">
      <alignment horizontal="center" vertical="center"/>
      <protection hidden="1"/>
    </xf>
    <xf numFmtId="44" fontId="0" fillId="0" borderId="0" xfId="0" applyNumberFormat="1" applyProtection="1"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166" fontId="6" fillId="0" borderId="28" xfId="0" applyNumberFormat="1" applyFont="1" applyBorder="1" applyAlignment="1">
      <alignment horizontal="center" vertical="center"/>
    </xf>
    <xf numFmtId="174" fontId="6" fillId="0" borderId="28" xfId="0" applyNumberFormat="1" applyFont="1" applyBorder="1" applyAlignment="1">
      <alignment vertical="center"/>
    </xf>
    <xf numFmtId="7" fontId="6" fillId="0" borderId="28" xfId="0" applyNumberFormat="1" applyFont="1" applyBorder="1" applyAlignment="1">
      <alignment vertical="center"/>
    </xf>
    <xf numFmtId="7" fontId="6" fillId="0" borderId="5" xfId="0" applyNumberFormat="1" applyFont="1" applyBorder="1" applyAlignment="1">
      <alignment vertical="center"/>
    </xf>
    <xf numFmtId="7" fontId="5" fillId="0" borderId="6" xfId="0" applyNumberFormat="1" applyFont="1" applyBorder="1" applyAlignment="1">
      <alignment vertical="center"/>
    </xf>
    <xf numFmtId="7" fontId="5" fillId="0" borderId="7" xfId="0" applyNumberFormat="1" applyFont="1" applyBorder="1" applyAlignment="1">
      <alignment vertical="center"/>
    </xf>
    <xf numFmtId="167" fontId="0" fillId="3" borderId="27" xfId="0" applyNumberFormat="1" applyFill="1" applyBorder="1" applyAlignment="1" applyProtection="1">
      <alignment vertical="center"/>
      <protection locked="0" hidden="1"/>
    </xf>
    <xf numFmtId="171" fontId="0" fillId="3" borderId="27" xfId="0" applyNumberFormat="1" applyFill="1" applyBorder="1" applyAlignment="1" applyProtection="1">
      <alignment vertical="center"/>
      <protection locked="0" hidden="1"/>
    </xf>
    <xf numFmtId="0" fontId="5" fillId="0" borderId="0" xfId="0" applyFont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15" fillId="0" borderId="0" xfId="0" applyFont="1" applyProtection="1">
      <protection hidden="1"/>
    </xf>
    <xf numFmtId="49" fontId="14" fillId="0" borderId="0" xfId="0" applyNumberFormat="1" applyFont="1" applyAlignment="1" applyProtection="1">
      <alignment vertical="top" wrapText="1"/>
      <protection hidden="1"/>
    </xf>
    <xf numFmtId="0" fontId="14" fillId="0" borderId="0" xfId="0" applyFont="1" applyAlignment="1" applyProtection="1">
      <alignment vertical="top" wrapText="1"/>
      <protection hidden="1"/>
    </xf>
    <xf numFmtId="10" fontId="14" fillId="0" borderId="0" xfId="0" applyNumberFormat="1" applyFont="1" applyAlignment="1" applyProtection="1">
      <alignment vertical="top" wrapText="1"/>
      <protection hidden="1"/>
    </xf>
    <xf numFmtId="167" fontId="14" fillId="0" borderId="0" xfId="0" applyNumberFormat="1" applyFont="1" applyAlignment="1" applyProtection="1">
      <alignment vertical="top" wrapText="1"/>
      <protection hidden="1"/>
    </xf>
    <xf numFmtId="49" fontId="15" fillId="0" borderId="0" xfId="0" applyNumberFormat="1" applyFont="1" applyAlignment="1" applyProtection="1">
      <alignment vertical="top" wrapText="1"/>
      <protection hidden="1"/>
    </xf>
    <xf numFmtId="0" fontId="15" fillId="0" borderId="0" xfId="0" applyFont="1" applyAlignment="1" applyProtection="1">
      <alignment vertical="top" wrapText="1"/>
      <protection hidden="1"/>
    </xf>
    <xf numFmtId="10" fontId="15" fillId="0" borderId="0" xfId="0" applyNumberFormat="1" applyFont="1" applyAlignment="1" applyProtection="1">
      <alignment horizontal="center" vertical="top" wrapText="1"/>
      <protection hidden="1"/>
    </xf>
    <xf numFmtId="167" fontId="15" fillId="0" borderId="0" xfId="0" applyNumberFormat="1" applyFont="1" applyAlignment="1" applyProtection="1">
      <alignment horizontal="center" vertical="top" wrapText="1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49" fontId="15" fillId="0" borderId="28" xfId="0" applyNumberFormat="1" applyFont="1" applyBorder="1" applyAlignment="1" applyProtection="1">
      <alignment vertical="top" wrapText="1"/>
      <protection hidden="1"/>
    </xf>
    <xf numFmtId="0" fontId="15" fillId="0" borderId="28" xfId="0" applyFont="1" applyBorder="1" applyAlignment="1" applyProtection="1">
      <alignment vertical="top" wrapText="1"/>
      <protection hidden="1"/>
    </xf>
    <xf numFmtId="10" fontId="15" fillId="0" borderId="28" xfId="0" applyNumberFormat="1" applyFont="1" applyBorder="1" applyAlignment="1" applyProtection="1">
      <alignment vertical="top" wrapText="1"/>
      <protection hidden="1"/>
    </xf>
    <xf numFmtId="167" fontId="15" fillId="0" borderId="28" xfId="0" applyNumberFormat="1" applyFont="1" applyBorder="1" applyAlignment="1" applyProtection="1">
      <alignment vertical="top" wrapText="1"/>
      <protection hidden="1"/>
    </xf>
    <xf numFmtId="49" fontId="16" fillId="0" borderId="2" xfId="0" applyNumberFormat="1" applyFont="1" applyBorder="1" applyAlignment="1" applyProtection="1">
      <alignment vertical="top"/>
      <protection hidden="1"/>
    </xf>
    <xf numFmtId="0" fontId="14" fillId="0" borderId="39" xfId="0" applyFont="1" applyBorder="1" applyAlignment="1" applyProtection="1">
      <alignment vertical="top"/>
      <protection hidden="1"/>
    </xf>
    <xf numFmtId="167" fontId="14" fillId="0" borderId="40" xfId="0" applyNumberFormat="1" applyFont="1" applyBorder="1" applyAlignment="1" applyProtection="1">
      <alignment vertical="top"/>
      <protection hidden="1"/>
    </xf>
    <xf numFmtId="49" fontId="14" fillId="0" borderId="36" xfId="0" applyNumberFormat="1" applyFont="1" applyBorder="1" applyAlignment="1" applyProtection="1">
      <alignment vertical="top"/>
      <protection hidden="1"/>
    </xf>
    <xf numFmtId="0" fontId="14" fillId="0" borderId="0" xfId="0" applyFont="1" applyAlignment="1" applyProtection="1">
      <alignment vertical="top"/>
      <protection hidden="1"/>
    </xf>
    <xf numFmtId="49" fontId="14" fillId="0" borderId="3" xfId="0" applyNumberFormat="1" applyFont="1" applyBorder="1" applyAlignment="1" applyProtection="1">
      <alignment vertical="top"/>
      <protection hidden="1"/>
    </xf>
    <xf numFmtId="0" fontId="14" fillId="0" borderId="4" xfId="0" applyFont="1" applyBorder="1" applyAlignment="1" applyProtection="1">
      <alignment vertical="top"/>
      <protection hidden="1"/>
    </xf>
    <xf numFmtId="49" fontId="5" fillId="0" borderId="0" xfId="0" applyNumberFormat="1" applyFont="1" applyAlignment="1" applyProtection="1">
      <alignment vertical="top"/>
      <protection hidden="1"/>
    </xf>
    <xf numFmtId="49" fontId="15" fillId="0" borderId="41" xfId="0" applyNumberFormat="1" applyFont="1" applyBorder="1" applyAlignment="1" applyProtection="1">
      <alignment vertical="top" wrapText="1"/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167" fontId="15" fillId="3" borderId="28" xfId="0" applyNumberFormat="1" applyFont="1" applyFill="1" applyBorder="1" applyAlignment="1" applyProtection="1">
      <alignment vertical="top" wrapText="1"/>
      <protection locked="0" hidden="1"/>
    </xf>
    <xf numFmtId="0" fontId="0" fillId="0" borderId="39" xfId="0" applyBorder="1" applyAlignment="1" applyProtection="1">
      <alignment vertical="center"/>
      <protection hidden="1"/>
    </xf>
    <xf numFmtId="0" fontId="0" fillId="0" borderId="40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38" xfId="0" applyBorder="1" applyAlignment="1" applyProtection="1">
      <alignment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0" fontId="0" fillId="0" borderId="18" xfId="0" applyBorder="1" applyAlignment="1" applyProtection="1">
      <alignment vertical="center"/>
      <protection hidden="1"/>
    </xf>
    <xf numFmtId="0" fontId="0" fillId="0" borderId="19" xfId="0" applyBorder="1" applyAlignment="1" applyProtection="1">
      <alignment vertical="center"/>
      <protection hidden="1"/>
    </xf>
    <xf numFmtId="0" fontId="7" fillId="0" borderId="2" xfId="0" applyFont="1" applyBorder="1" applyAlignment="1" applyProtection="1">
      <alignment vertical="center"/>
      <protection hidden="1"/>
    </xf>
    <xf numFmtId="0" fontId="5" fillId="0" borderId="22" xfId="3" applyFont="1" applyBorder="1" applyAlignment="1" applyProtection="1">
      <alignment horizontal="center" vertical="center" wrapText="1"/>
      <protection hidden="1"/>
    </xf>
    <xf numFmtId="0" fontId="5" fillId="0" borderId="23" xfId="3" applyFont="1" applyBorder="1" applyAlignment="1" applyProtection="1">
      <alignment horizontal="center" vertical="center" wrapText="1"/>
      <protection hidden="1"/>
    </xf>
    <xf numFmtId="0" fontId="7" fillId="0" borderId="42" xfId="0" applyFont="1" applyBorder="1" applyAlignment="1" applyProtection="1">
      <alignment vertical="center"/>
      <protection hidden="1"/>
    </xf>
    <xf numFmtId="0" fontId="7" fillId="0" borderId="43" xfId="0" applyFont="1" applyBorder="1" applyAlignment="1" applyProtection="1">
      <alignment vertical="center" wrapText="1"/>
      <protection hidden="1"/>
    </xf>
    <xf numFmtId="0" fontId="7" fillId="0" borderId="43" xfId="0" applyFont="1" applyBorder="1" applyAlignment="1" applyProtection="1">
      <alignment horizontal="center" vertical="center" wrapText="1"/>
      <protection hidden="1"/>
    </xf>
    <xf numFmtId="0" fontId="7" fillId="0" borderId="44" xfId="0" applyFont="1" applyBorder="1" applyAlignment="1" applyProtection="1">
      <alignment vertical="center" wrapText="1"/>
      <protection hidden="1"/>
    </xf>
    <xf numFmtId="0" fontId="7" fillId="0" borderId="45" xfId="0" applyFont="1" applyBorder="1" applyAlignment="1" applyProtection="1">
      <alignment vertical="center" wrapText="1"/>
      <protection hidden="1"/>
    </xf>
    <xf numFmtId="0" fontId="17" fillId="2" borderId="47" xfId="0" applyFont="1" applyFill="1" applyBorder="1" applyAlignment="1" applyProtection="1">
      <alignment vertical="center" wrapText="1"/>
      <protection hidden="1"/>
    </xf>
    <xf numFmtId="171" fontId="0" fillId="2" borderId="48" xfId="0" applyNumberFormat="1" applyFill="1" applyBorder="1" applyAlignment="1" applyProtection="1">
      <alignment vertical="center" wrapText="1"/>
      <protection hidden="1"/>
    </xf>
    <xf numFmtId="171" fontId="0" fillId="2" borderId="49" xfId="0" applyNumberFormat="1" applyFill="1" applyBorder="1" applyAlignment="1" applyProtection="1">
      <alignment vertical="center" wrapText="1"/>
      <protection hidden="1"/>
    </xf>
    <xf numFmtId="171" fontId="0" fillId="0" borderId="55" xfId="0" applyNumberFormat="1" applyBorder="1" applyAlignment="1" applyProtection="1">
      <alignment vertical="center" wrapText="1"/>
      <protection hidden="1"/>
    </xf>
    <xf numFmtId="171" fontId="0" fillId="0" borderId="56" xfId="0" applyNumberFormat="1" applyBorder="1" applyAlignment="1" applyProtection="1">
      <alignment vertical="center" wrapText="1"/>
      <protection hidden="1"/>
    </xf>
    <xf numFmtId="171" fontId="0" fillId="3" borderId="27" xfId="0" applyNumberFormat="1" applyFill="1" applyBorder="1" applyAlignment="1" applyProtection="1">
      <alignment vertical="center" wrapText="1"/>
      <protection locked="0" hidden="1"/>
    </xf>
    <xf numFmtId="175" fontId="6" fillId="0" borderId="28" xfId="0" applyNumberFormat="1" applyFont="1" applyBorder="1" applyAlignment="1">
      <alignment vertical="center"/>
    </xf>
    <xf numFmtId="175" fontId="5" fillId="0" borderId="6" xfId="0" applyNumberFormat="1" applyFont="1" applyBorder="1" applyAlignment="1">
      <alignment vertical="center"/>
    </xf>
    <xf numFmtId="175" fontId="5" fillId="0" borderId="10" xfId="0" applyNumberFormat="1" applyFont="1" applyBorder="1" applyAlignment="1">
      <alignment vertical="center"/>
    </xf>
    <xf numFmtId="167" fontId="7" fillId="2" borderId="57" xfId="0" applyNumberFormat="1" applyFont="1" applyFill="1" applyBorder="1" applyAlignment="1" applyProtection="1">
      <alignment vertical="center"/>
      <protection hidden="1"/>
    </xf>
    <xf numFmtId="10" fontId="14" fillId="0" borderId="0" xfId="0" applyNumberFormat="1" applyFont="1" applyAlignment="1" applyProtection="1">
      <alignment vertical="top" wrapText="1"/>
      <protection locked="0" hidden="1"/>
    </xf>
    <xf numFmtId="10" fontId="9" fillId="3" borderId="28" xfId="1" applyNumberFormat="1" applyFill="1" applyBorder="1" applyAlignment="1" applyProtection="1">
      <alignment vertical="center" wrapText="1"/>
      <protection locked="0"/>
    </xf>
    <xf numFmtId="49" fontId="6" fillId="0" borderId="58" xfId="0" applyNumberFormat="1" applyFont="1" applyBorder="1" applyAlignment="1">
      <alignment horizontal="left" vertical="center" indent="1"/>
    </xf>
    <xf numFmtId="10" fontId="9" fillId="0" borderId="48" xfId="1" applyNumberFormat="1" applyBorder="1" applyAlignment="1" applyProtection="1">
      <alignment vertical="center" wrapText="1"/>
      <protection locked="0"/>
    </xf>
    <xf numFmtId="176" fontId="6" fillId="0" borderId="28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28" xfId="0" applyNumberFormat="1" applyFont="1" applyBorder="1" applyAlignment="1" applyProtection="1">
      <alignment vertical="center"/>
      <protection locked="0"/>
    </xf>
    <xf numFmtId="176" fontId="6" fillId="3" borderId="48" xfId="0" applyNumberFormat="1" applyFont="1" applyFill="1" applyBorder="1" applyAlignment="1" applyProtection="1">
      <alignment vertical="center"/>
      <protection locked="0"/>
    </xf>
    <xf numFmtId="176" fontId="6" fillId="0" borderId="48" xfId="0" applyNumberFormat="1" applyFont="1" applyBorder="1" applyAlignment="1">
      <alignment vertical="center"/>
    </xf>
    <xf numFmtId="176" fontId="6" fillId="0" borderId="49" xfId="0" applyNumberFormat="1" applyFont="1" applyBorder="1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172" fontId="0" fillId="3" borderId="28" xfId="0" applyNumberFormat="1" applyFill="1" applyBorder="1" applyAlignment="1" applyProtection="1">
      <alignment vertical="center"/>
      <protection locked="0"/>
    </xf>
    <xf numFmtId="167" fontId="15" fillId="0" borderId="0" xfId="0" applyNumberFormat="1" applyFont="1" applyAlignment="1" applyProtection="1">
      <alignment vertical="top" wrapText="1"/>
      <protection hidden="1"/>
    </xf>
    <xf numFmtId="10" fontId="14" fillId="0" borderId="2" xfId="0" applyNumberFormat="1" applyFont="1" applyBorder="1" applyAlignment="1" applyProtection="1">
      <alignment vertical="top"/>
      <protection hidden="1"/>
    </xf>
    <xf numFmtId="167" fontId="15" fillId="0" borderId="59" xfId="0" applyNumberFormat="1" applyFont="1" applyBorder="1" applyAlignment="1" applyProtection="1">
      <alignment vertical="top" wrapText="1"/>
      <protection hidden="1"/>
    </xf>
    <xf numFmtId="0" fontId="15" fillId="0" borderId="59" xfId="0" applyFont="1" applyBorder="1" applyAlignment="1" applyProtection="1">
      <alignment vertical="top" wrapText="1"/>
      <protection hidden="1"/>
    </xf>
    <xf numFmtId="10" fontId="15" fillId="0" borderId="36" xfId="0" applyNumberFormat="1" applyFont="1" applyBorder="1" applyAlignment="1" applyProtection="1">
      <alignment vertical="top" wrapText="1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164" fontId="0" fillId="0" borderId="28" xfId="0" applyNumberFormat="1" applyBorder="1" applyAlignment="1" applyProtection="1">
      <alignment horizontal="center" vertical="center"/>
      <protection hidden="1"/>
    </xf>
    <xf numFmtId="171" fontId="0" fillId="3" borderId="28" xfId="0" applyNumberFormat="1" applyFill="1" applyBorder="1" applyAlignment="1" applyProtection="1">
      <alignment vertical="center"/>
      <protection locked="0" hidden="1"/>
    </xf>
    <xf numFmtId="167" fontId="0" fillId="3" borderId="28" xfId="0" applyNumberFormat="1" applyFill="1" applyBorder="1" applyAlignment="1" applyProtection="1">
      <alignment vertical="center"/>
      <protection locked="0" hidden="1"/>
    </xf>
    <xf numFmtId="0" fontId="5" fillId="0" borderId="0" xfId="0" applyFont="1" applyProtection="1">
      <protection hidden="1"/>
    </xf>
    <xf numFmtId="0" fontId="5" fillId="0" borderId="63" xfId="0" applyFont="1" applyBorder="1" applyAlignment="1">
      <alignment horizontal="justify" vertical="center"/>
    </xf>
    <xf numFmtId="0" fontId="5" fillId="0" borderId="64" xfId="0" applyFont="1" applyBorder="1" applyAlignment="1">
      <alignment horizontal="justify" vertical="center"/>
    </xf>
    <xf numFmtId="0" fontId="9" fillId="0" borderId="52" xfId="3" applyBorder="1" applyAlignment="1" applyProtection="1">
      <alignment vertical="center" wrapText="1"/>
    </xf>
    <xf numFmtId="0" fontId="9" fillId="0" borderId="62" xfId="3" applyBorder="1" applyAlignment="1" applyProtection="1">
      <alignment vertical="center" wrapText="1"/>
    </xf>
    <xf numFmtId="0" fontId="9" fillId="0" borderId="52" xfId="1" applyBorder="1" applyAlignment="1" applyProtection="1">
      <alignment vertical="center" wrapText="1"/>
    </xf>
    <xf numFmtId="0" fontId="9" fillId="0" borderId="62" xfId="1" applyBorder="1" applyAlignment="1" applyProtection="1">
      <alignment vertical="center" wrapText="1"/>
    </xf>
    <xf numFmtId="0" fontId="5" fillId="0" borderId="65" xfId="0" applyFont="1" applyBorder="1" applyAlignment="1">
      <alignment horizontal="justify" vertical="center"/>
    </xf>
    <xf numFmtId="0" fontId="17" fillId="0" borderId="0" xfId="4" applyFont="1"/>
    <xf numFmtId="0" fontId="8" fillId="0" borderId="0" xfId="4"/>
    <xf numFmtId="0" fontId="8" fillId="5" borderId="2" xfId="4" applyFill="1" applyBorder="1"/>
    <xf numFmtId="0" fontId="19" fillId="0" borderId="3" xfId="4" applyFont="1" applyBorder="1"/>
    <xf numFmtId="0" fontId="8" fillId="0" borderId="4" xfId="4" applyBorder="1"/>
    <xf numFmtId="0" fontId="8" fillId="0" borderId="38" xfId="4" applyBorder="1"/>
    <xf numFmtId="0" fontId="5" fillId="0" borderId="36" xfId="0" applyFont="1" applyBorder="1" applyAlignment="1" applyProtection="1">
      <alignment vertical="center"/>
      <protection locked="0" hidden="1"/>
    </xf>
    <xf numFmtId="0" fontId="5" fillId="0" borderId="3" xfId="0" applyFont="1" applyBorder="1" applyAlignment="1" applyProtection="1">
      <alignment vertical="center"/>
      <protection locked="0" hidden="1"/>
    </xf>
    <xf numFmtId="0" fontId="5" fillId="0" borderId="2" xfId="0" applyFont="1" applyBorder="1" applyAlignment="1" applyProtection="1">
      <alignment vertical="center"/>
      <protection locked="0" hidden="1"/>
    </xf>
    <xf numFmtId="0" fontId="8" fillId="0" borderId="39" xfId="4" applyBorder="1"/>
    <xf numFmtId="0" fontId="8" fillId="0" borderId="40" xfId="4" applyBorder="1"/>
    <xf numFmtId="14" fontId="7" fillId="6" borderId="59" xfId="0" applyNumberFormat="1" applyFont="1" applyFill="1" applyBorder="1" applyAlignment="1" applyProtection="1">
      <alignment horizontal="left" vertical="center"/>
      <protection locked="0"/>
    </xf>
    <xf numFmtId="0" fontId="21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" fillId="0" borderId="39" xfId="4" applyFont="1" applyBorder="1"/>
    <xf numFmtId="0" fontId="1" fillId="0" borderId="52" xfId="0" applyFont="1" applyBorder="1" applyAlignment="1" applyProtection="1">
      <alignment vertical="center" wrapText="1"/>
      <protection hidden="1"/>
    </xf>
    <xf numFmtId="0" fontId="9" fillId="0" borderId="61" xfId="3" applyBorder="1" applyAlignment="1" applyProtection="1">
      <alignment vertical="center"/>
    </xf>
    <xf numFmtId="0" fontId="1" fillId="0" borderId="51" xfId="0" applyFont="1" applyBorder="1" applyAlignment="1" applyProtection="1">
      <alignment horizontal="center" vertical="center"/>
      <protection hidden="1"/>
    </xf>
    <xf numFmtId="0" fontId="1" fillId="0" borderId="28" xfId="0" applyFont="1" applyBorder="1" applyAlignment="1" applyProtection="1">
      <alignment horizontal="center" vertical="center"/>
      <protection hidden="1"/>
    </xf>
    <xf numFmtId="0" fontId="1" fillId="0" borderId="28" xfId="0" applyFont="1" applyBorder="1" applyAlignment="1" applyProtection="1">
      <alignment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171" fontId="8" fillId="0" borderId="77" xfId="6" applyBorder="1">
      <alignment vertical="center" wrapText="1"/>
      <protection locked="0" hidden="1"/>
    </xf>
    <xf numFmtId="49" fontId="6" fillId="0" borderId="71" xfId="0" applyNumberFormat="1" applyFont="1" applyBorder="1" applyAlignment="1">
      <alignment horizontal="left" vertical="center" indent="1"/>
    </xf>
    <xf numFmtId="0" fontId="9" fillId="0" borderId="73" xfId="3" applyBorder="1" applyAlignment="1" applyProtection="1">
      <alignment vertical="center"/>
    </xf>
    <xf numFmtId="0" fontId="9" fillId="0" borderId="78" xfId="3" applyBorder="1" applyAlignment="1" applyProtection="1">
      <alignment vertical="center" wrapText="1"/>
    </xf>
    <xf numFmtId="0" fontId="9" fillId="0" borderId="79" xfId="3" applyBorder="1" applyAlignment="1" applyProtection="1">
      <alignment vertical="center" wrapText="1"/>
    </xf>
    <xf numFmtId="7" fontId="6" fillId="0" borderId="72" xfId="0" applyNumberFormat="1" applyFont="1" applyBorder="1" applyAlignment="1">
      <alignment vertical="center"/>
    </xf>
    <xf numFmtId="7" fontId="6" fillId="0" borderId="80" xfId="0" applyNumberFormat="1" applyFont="1" applyBorder="1" applyAlignment="1">
      <alignment vertical="center"/>
    </xf>
    <xf numFmtId="166" fontId="6" fillId="0" borderId="72" xfId="0" applyNumberFormat="1" applyFont="1" applyBorder="1" applyAlignment="1">
      <alignment horizontal="center" vertical="center"/>
    </xf>
    <xf numFmtId="175" fontId="6" fillId="0" borderId="72" xfId="0" applyNumberFormat="1" applyFont="1" applyBorder="1" applyAlignment="1">
      <alignment vertical="center"/>
    </xf>
    <xf numFmtId="174" fontId="6" fillId="0" borderId="72" xfId="0" applyNumberFormat="1" applyFont="1" applyBorder="1" applyAlignment="1">
      <alignment vertical="center"/>
    </xf>
    <xf numFmtId="4" fontId="6" fillId="0" borderId="80" xfId="0" applyNumberFormat="1" applyFont="1" applyBorder="1" applyAlignment="1">
      <alignment vertical="center"/>
    </xf>
    <xf numFmtId="0" fontId="1" fillId="0" borderId="1" xfId="0" applyFont="1" applyBorder="1" applyAlignment="1" applyProtection="1">
      <alignment vertical="center" wrapText="1"/>
      <protection hidden="1"/>
    </xf>
    <xf numFmtId="171" fontId="0" fillId="3" borderId="5" xfId="0" applyNumberFormat="1" applyFill="1" applyBorder="1" applyAlignment="1" applyProtection="1">
      <alignment vertical="center" wrapText="1"/>
      <protection locked="0" hidden="1"/>
    </xf>
    <xf numFmtId="171" fontId="1" fillId="3" borderId="5" xfId="0" applyNumberFormat="1" applyFont="1" applyFill="1" applyBorder="1" applyAlignment="1" applyProtection="1">
      <alignment vertical="center" wrapText="1"/>
      <protection locked="0" hidden="1"/>
    </xf>
    <xf numFmtId="10" fontId="9" fillId="3" borderId="72" xfId="1" applyNumberFormat="1" applyFill="1" applyBorder="1" applyAlignment="1" applyProtection="1">
      <alignment vertical="center" wrapText="1"/>
      <protection locked="0"/>
    </xf>
    <xf numFmtId="176" fontId="6" fillId="0" borderId="72" xfId="0" applyNumberFormat="1" applyFont="1" applyBorder="1" applyAlignment="1" applyProtection="1">
      <alignment vertical="center"/>
      <protection locked="0"/>
    </xf>
    <xf numFmtId="176" fontId="6" fillId="0" borderId="72" xfId="0" applyNumberFormat="1" applyFont="1" applyBorder="1" applyAlignment="1">
      <alignment vertical="center"/>
    </xf>
    <xf numFmtId="176" fontId="6" fillId="0" borderId="80" xfId="0" applyNumberFormat="1" applyFont="1" applyBorder="1" applyAlignment="1">
      <alignment vertical="center"/>
    </xf>
    <xf numFmtId="0" fontId="7" fillId="0" borderId="66" xfId="8" applyFont="1" applyBorder="1" applyAlignment="1">
      <alignment vertical="center"/>
    </xf>
    <xf numFmtId="0" fontId="7" fillId="0" borderId="58" xfId="8" applyFont="1" applyBorder="1" applyAlignment="1">
      <alignment vertical="center"/>
    </xf>
    <xf numFmtId="1" fontId="1" fillId="0" borderId="48" xfId="8" applyNumberFormat="1" applyBorder="1" applyAlignment="1">
      <alignment vertical="center"/>
    </xf>
    <xf numFmtId="1" fontId="1" fillId="0" borderId="68" xfId="8" applyNumberFormat="1" applyBorder="1" applyAlignment="1">
      <alignment vertical="center"/>
    </xf>
    <xf numFmtId="0" fontId="7" fillId="0" borderId="8" xfId="8" applyFont="1" applyBorder="1" applyAlignment="1">
      <alignment vertical="center"/>
    </xf>
    <xf numFmtId="1" fontId="1" fillId="0" borderId="28" xfId="8" applyNumberFormat="1" applyBorder="1" applyAlignment="1">
      <alignment vertical="center"/>
    </xf>
    <xf numFmtId="1" fontId="1" fillId="0" borderId="61" xfId="8" applyNumberFormat="1" applyBorder="1" applyAlignment="1">
      <alignment vertical="center"/>
    </xf>
    <xf numFmtId="0" fontId="7" fillId="0" borderId="71" xfId="8" applyFont="1" applyBorder="1" applyAlignment="1">
      <alignment vertical="center"/>
    </xf>
    <xf numFmtId="1" fontId="1" fillId="0" borderId="72" xfId="8" applyNumberFormat="1" applyBorder="1" applyAlignment="1">
      <alignment vertical="center"/>
    </xf>
    <xf numFmtId="1" fontId="1" fillId="0" borderId="73" xfId="8" applyNumberFormat="1" applyBorder="1" applyAlignment="1">
      <alignment vertical="center"/>
    </xf>
    <xf numFmtId="0" fontId="7" fillId="0" borderId="75" xfId="8" applyFont="1" applyBorder="1" applyAlignment="1">
      <alignment vertical="center"/>
    </xf>
    <xf numFmtId="1" fontId="7" fillId="0" borderId="33" xfId="8" applyNumberFormat="1" applyFont="1" applyBorder="1" applyAlignment="1">
      <alignment vertical="center"/>
    </xf>
    <xf numFmtId="1" fontId="7" fillId="0" borderId="76" xfId="8" applyNumberFormat="1" applyFont="1" applyBorder="1" applyAlignment="1">
      <alignment vertical="center"/>
    </xf>
    <xf numFmtId="0" fontId="1" fillId="0" borderId="0" xfId="8"/>
    <xf numFmtId="10" fontId="20" fillId="0" borderId="0" xfId="0" applyNumberFormat="1" applyFont="1" applyAlignment="1" applyProtection="1">
      <alignment horizontal="right" vertical="top" wrapText="1"/>
      <protection hidden="1"/>
    </xf>
    <xf numFmtId="0" fontId="7" fillId="0" borderId="24" xfId="8" applyFont="1" applyBorder="1" applyAlignment="1">
      <alignment horizontal="center" vertical="center"/>
    </xf>
    <xf numFmtId="0" fontId="7" fillId="0" borderId="25" xfId="8" applyFont="1" applyBorder="1" applyAlignment="1">
      <alignment vertical="center"/>
    </xf>
    <xf numFmtId="0" fontId="7" fillId="0" borderId="67" xfId="8" applyFont="1" applyBorder="1" applyAlignment="1">
      <alignment vertical="center"/>
    </xf>
    <xf numFmtId="1" fontId="1" fillId="0" borderId="69" xfId="8" applyNumberFormat="1" applyBorder="1" applyAlignment="1">
      <alignment vertical="center"/>
    </xf>
    <xf numFmtId="1" fontId="1" fillId="0" borderId="70" xfId="8" applyNumberFormat="1" applyBorder="1" applyAlignment="1">
      <alignment vertical="center"/>
    </xf>
    <xf numFmtId="1" fontId="1" fillId="0" borderId="74" xfId="8" applyNumberFormat="1" applyBorder="1" applyAlignment="1">
      <alignment vertical="center"/>
    </xf>
    <xf numFmtId="1" fontId="7" fillId="0" borderId="59" xfId="8" applyNumberFormat="1" applyFont="1" applyBorder="1" applyAlignment="1">
      <alignment vertical="center"/>
    </xf>
    <xf numFmtId="167" fontId="15" fillId="3" borderId="28" xfId="0" applyNumberFormat="1" applyFont="1" applyFill="1" applyBorder="1" applyAlignment="1" applyProtection="1">
      <alignment vertical="top" wrapText="1"/>
      <protection locked="0"/>
    </xf>
    <xf numFmtId="10" fontId="14" fillId="3" borderId="0" xfId="0" applyNumberFormat="1" applyFont="1" applyFill="1" applyAlignment="1" applyProtection="1">
      <alignment vertical="top" wrapText="1"/>
      <protection locked="0"/>
    </xf>
    <xf numFmtId="2" fontId="24" fillId="0" borderId="41" xfId="0" applyNumberFormat="1" applyFont="1" applyBorder="1" applyAlignment="1" applyProtection="1">
      <alignment vertical="top" wrapText="1"/>
      <protection hidden="1"/>
    </xf>
    <xf numFmtId="10" fontId="3" fillId="0" borderId="0" xfId="0" applyNumberFormat="1" applyFont="1" applyProtection="1">
      <protection hidden="1"/>
    </xf>
    <xf numFmtId="10" fontId="25" fillId="0" borderId="0" xfId="0" applyNumberFormat="1" applyFont="1" applyAlignment="1" applyProtection="1">
      <alignment vertical="top" wrapText="1"/>
      <protection hidden="1"/>
    </xf>
    <xf numFmtId="171" fontId="8" fillId="0" borderId="60" xfId="6">
      <alignment vertical="center" wrapText="1"/>
      <protection locked="0" hidden="1"/>
    </xf>
    <xf numFmtId="14" fontId="26" fillId="2" borderId="46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1" fillId="0" borderId="39" xfId="0" applyFont="1" applyBorder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18" xfId="0" applyFont="1" applyBorder="1" applyAlignment="1" applyProtection="1">
      <alignment vertical="center" wrapText="1"/>
      <protection hidden="1"/>
    </xf>
    <xf numFmtId="0" fontId="1" fillId="0" borderId="18" xfId="0" applyFont="1" applyBorder="1" applyAlignment="1" applyProtection="1">
      <alignment vertical="center"/>
      <protection hidden="1"/>
    </xf>
    <xf numFmtId="164" fontId="1" fillId="2" borderId="47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164" fontId="1" fillId="0" borderId="52" xfId="0" applyNumberFormat="1" applyFont="1" applyBorder="1" applyAlignment="1" applyProtection="1">
      <alignment horizontal="center" vertical="center" wrapText="1"/>
      <protection hidden="1"/>
    </xf>
    <xf numFmtId="0" fontId="1" fillId="0" borderId="53" xfId="0" applyFont="1" applyBorder="1" applyAlignment="1" applyProtection="1">
      <alignment horizontal="center" vertical="center"/>
      <protection hidden="1"/>
    </xf>
    <xf numFmtId="0" fontId="1" fillId="0" borderId="54" xfId="0" applyFont="1" applyBorder="1" applyAlignment="1" applyProtection="1">
      <alignment vertical="center" wrapText="1"/>
      <protection hidden="1"/>
    </xf>
    <xf numFmtId="164" fontId="1" fillId="0" borderId="54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6" fillId="0" borderId="83" xfId="0" applyNumberFormat="1" applyFont="1" applyBorder="1" applyAlignment="1">
      <alignment horizontal="left" vertical="center" indent="1"/>
    </xf>
    <xf numFmtId="10" fontId="9" fillId="0" borderId="6" xfId="1" applyNumberFormat="1" applyBorder="1" applyAlignment="1" applyProtection="1">
      <alignment vertical="center" wrapText="1"/>
      <protection locked="0"/>
    </xf>
    <xf numFmtId="176" fontId="6" fillId="3" borderId="6" xfId="0" applyNumberFormat="1" applyFont="1" applyFill="1" applyBorder="1" applyAlignment="1" applyProtection="1">
      <alignment vertical="center"/>
      <protection locked="0"/>
    </xf>
    <xf numFmtId="176" fontId="6" fillId="0" borderId="6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0" fontId="9" fillId="0" borderId="68" xfId="3" applyBorder="1" applyAlignment="1" applyProtection="1">
      <alignment vertical="center"/>
    </xf>
    <xf numFmtId="0" fontId="9" fillId="0" borderId="47" xfId="3" applyBorder="1" applyAlignment="1" applyProtection="1">
      <alignment vertical="center" wrapText="1"/>
    </xf>
    <xf numFmtId="0" fontId="9" fillId="0" borderId="81" xfId="3" applyBorder="1" applyAlignment="1" applyProtection="1">
      <alignment vertical="center" wrapText="1"/>
    </xf>
    <xf numFmtId="7" fontId="6" fillId="0" borderId="48" xfId="0" applyNumberFormat="1" applyFont="1" applyBorder="1" applyAlignment="1">
      <alignment vertical="center"/>
    </xf>
    <xf numFmtId="7" fontId="6" fillId="0" borderId="49" xfId="0" applyNumberFormat="1" applyFont="1" applyBorder="1" applyAlignment="1">
      <alignment vertical="center"/>
    </xf>
    <xf numFmtId="166" fontId="6" fillId="0" borderId="48" xfId="0" applyNumberFormat="1" applyFont="1" applyBorder="1" applyAlignment="1">
      <alignment horizontal="center" vertical="center"/>
    </xf>
    <xf numFmtId="175" fontId="6" fillId="0" borderId="48" xfId="0" applyNumberFormat="1" applyFont="1" applyBorder="1" applyAlignment="1">
      <alignment vertical="center"/>
    </xf>
    <xf numFmtId="174" fontId="6" fillId="0" borderId="48" xfId="0" applyNumberFormat="1" applyFont="1" applyBorder="1" applyAlignment="1">
      <alignment vertical="center"/>
    </xf>
    <xf numFmtId="4" fontId="6" fillId="0" borderId="49" xfId="0" applyNumberFormat="1" applyFont="1" applyBorder="1" applyAlignment="1">
      <alignment vertical="center"/>
    </xf>
    <xf numFmtId="0" fontId="6" fillId="3" borderId="17" xfId="0" applyFont="1" applyFill="1" applyBorder="1" applyAlignment="1" applyProtection="1">
      <alignment horizontal="center"/>
      <protection locked="0" hidden="1"/>
    </xf>
    <xf numFmtId="0" fontId="6" fillId="3" borderId="18" xfId="0" applyFont="1" applyFill="1" applyBorder="1" applyAlignment="1" applyProtection="1">
      <alignment horizontal="center"/>
      <protection locked="0" hidden="1"/>
    </xf>
    <xf numFmtId="0" fontId="6" fillId="3" borderId="19" xfId="0" applyFont="1" applyFill="1" applyBorder="1" applyAlignment="1" applyProtection="1">
      <alignment horizontal="center"/>
      <protection locked="0"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49" fontId="7" fillId="6" borderId="17" xfId="0" applyNumberFormat="1" applyFont="1" applyFill="1" applyBorder="1" applyAlignment="1" applyProtection="1">
      <alignment vertical="center"/>
      <protection locked="0"/>
    </xf>
    <xf numFmtId="49" fontId="7" fillId="6" borderId="18" xfId="0" applyNumberFormat="1" applyFont="1" applyFill="1" applyBorder="1" applyAlignment="1" applyProtection="1">
      <alignment vertical="center"/>
      <protection locked="0"/>
    </xf>
    <xf numFmtId="49" fontId="7" fillId="6" borderId="19" xfId="0" applyNumberFormat="1" applyFont="1" applyFill="1" applyBorder="1" applyAlignment="1" applyProtection="1">
      <alignment vertical="center"/>
      <protection locked="0"/>
    </xf>
    <xf numFmtId="0" fontId="5" fillId="0" borderId="12" xfId="0" applyFont="1" applyBorder="1" applyAlignment="1">
      <alignment horizontal="justify" vertical="center"/>
    </xf>
    <xf numFmtId="0" fontId="5" fillId="0" borderId="12" xfId="0" applyFont="1" applyBorder="1" applyAlignment="1">
      <alignment horizontal="right" vertical="center"/>
    </xf>
    <xf numFmtId="0" fontId="9" fillId="0" borderId="68" xfId="1" applyBorder="1" applyAlignment="1" applyProtection="1">
      <alignment vertical="center" wrapText="1"/>
    </xf>
    <xf numFmtId="0" fontId="9" fillId="0" borderId="47" xfId="1" applyBorder="1" applyAlignment="1" applyProtection="1">
      <alignment vertical="center" wrapText="1"/>
    </xf>
    <xf numFmtId="0" fontId="9" fillId="0" borderId="81" xfId="1" applyBorder="1" applyAlignment="1" applyProtection="1">
      <alignment vertical="center" wrapText="1"/>
    </xf>
    <xf numFmtId="0" fontId="9" fillId="0" borderId="61" xfId="1" applyBorder="1" applyAlignment="1" applyProtection="1">
      <alignment vertical="center" wrapText="1"/>
    </xf>
    <xf numFmtId="0" fontId="9" fillId="0" borderId="52" xfId="1" applyBorder="1" applyAlignment="1" applyProtection="1">
      <alignment vertical="center" wrapText="1"/>
    </xf>
    <xf numFmtId="0" fontId="9" fillId="0" borderId="62" xfId="1" applyBorder="1" applyAlignment="1" applyProtection="1">
      <alignment vertical="center" wrapText="1"/>
    </xf>
    <xf numFmtId="0" fontId="6" fillId="0" borderId="61" xfId="1" applyFont="1" applyBorder="1" applyAlignment="1" applyProtection="1">
      <alignment vertical="center" wrapText="1"/>
    </xf>
    <xf numFmtId="0" fontId="6" fillId="0" borderId="52" xfId="1" applyFont="1" applyBorder="1" applyAlignment="1" applyProtection="1">
      <alignment vertical="center" wrapText="1"/>
    </xf>
    <xf numFmtId="0" fontId="6" fillId="0" borderId="62" xfId="1" applyFont="1" applyBorder="1" applyAlignment="1" applyProtection="1">
      <alignment vertical="center" wrapText="1"/>
    </xf>
    <xf numFmtId="0" fontId="6" fillId="0" borderId="73" xfId="1" applyFont="1" applyBorder="1" applyAlignment="1" applyProtection="1">
      <alignment vertical="center" wrapText="1"/>
    </xf>
    <xf numFmtId="0" fontId="6" fillId="0" borderId="78" xfId="1" applyFont="1" applyBorder="1" applyAlignment="1" applyProtection="1">
      <alignment vertical="center" wrapText="1"/>
    </xf>
    <xf numFmtId="0" fontId="6" fillId="0" borderId="79" xfId="1" applyFont="1" applyBorder="1" applyAlignment="1" applyProtection="1">
      <alignment vertical="center" wrapText="1"/>
    </xf>
    <xf numFmtId="0" fontId="9" fillId="0" borderId="84" xfId="1" applyBorder="1" applyAlignment="1" applyProtection="1">
      <alignment vertical="center" wrapText="1"/>
    </xf>
    <xf numFmtId="0" fontId="9" fillId="0" borderId="65" xfId="1" applyBorder="1" applyAlignment="1" applyProtection="1">
      <alignment vertical="center" wrapText="1"/>
    </xf>
    <xf numFmtId="0" fontId="9" fillId="0" borderId="10" xfId="1" applyBorder="1" applyAlignment="1" applyProtection="1">
      <alignment vertical="center" wrapText="1"/>
    </xf>
    <xf numFmtId="10" fontId="14" fillId="0" borderId="82" xfId="0" applyNumberFormat="1" applyFont="1" applyBorder="1" applyAlignment="1" applyProtection="1">
      <alignment horizontal="center" vertical="top" wrapText="1"/>
      <protection hidden="1"/>
    </xf>
    <xf numFmtId="0" fontId="0" fillId="0" borderId="37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38" xfId="0" applyBorder="1" applyProtection="1">
      <protection hidden="1"/>
    </xf>
    <xf numFmtId="0" fontId="15" fillId="0" borderId="17" xfId="0" applyFont="1" applyBorder="1" applyAlignment="1" applyProtection="1">
      <alignment horizontal="center" vertical="top" wrapText="1"/>
      <protection hidden="1"/>
    </xf>
    <xf numFmtId="0" fontId="0" fillId="0" borderId="18" xfId="0" applyBorder="1" applyProtection="1">
      <protection hidden="1"/>
    </xf>
    <xf numFmtId="0" fontId="15" fillId="0" borderId="19" xfId="0" applyFont="1" applyBorder="1" applyAlignment="1" applyProtection="1">
      <alignment horizontal="center" vertical="top" wrapText="1"/>
      <protection hidden="1"/>
    </xf>
    <xf numFmtId="0" fontId="0" fillId="0" borderId="19" xfId="0" applyBorder="1" applyProtection="1">
      <protection hidden="1"/>
    </xf>
    <xf numFmtId="0" fontId="6" fillId="0" borderId="59" xfId="0" applyFont="1" applyBorder="1" applyAlignment="1" applyProtection="1">
      <alignment horizontal="center" vertical="top" wrapText="1"/>
      <protection hidden="1"/>
    </xf>
    <xf numFmtId="0" fontId="7" fillId="0" borderId="39" xfId="0" applyFont="1" applyBorder="1" applyAlignment="1" applyProtection="1">
      <alignment horizontal="center" vertical="center" wrapText="1"/>
      <protection hidden="1"/>
    </xf>
    <xf numFmtId="0" fontId="7" fillId="0" borderId="21" xfId="0" applyFont="1" applyBorder="1" applyAlignment="1" applyProtection="1">
      <alignment horizontal="center" vertical="center" wrapText="1"/>
      <protection hidden="1"/>
    </xf>
    <xf numFmtId="0" fontId="12" fillId="3" borderId="17" xfId="3" applyFont="1" applyFill="1" applyBorder="1" applyAlignment="1" applyProtection="1">
      <alignment horizontal="center" vertical="center"/>
      <protection hidden="1"/>
    </xf>
    <xf numFmtId="0" fontId="12" fillId="3" borderId="18" xfId="3" applyFont="1" applyFill="1" applyBorder="1" applyAlignment="1" applyProtection="1">
      <alignment horizontal="center" vertical="center"/>
      <protection hidden="1"/>
    </xf>
    <xf numFmtId="0" fontId="12" fillId="3" borderId="19" xfId="3" applyFont="1" applyFill="1" applyBorder="1" applyAlignment="1" applyProtection="1">
      <alignment horizontal="center" vertical="center"/>
      <protection hidden="1"/>
    </xf>
    <xf numFmtId="168" fontId="12" fillId="3" borderId="17" xfId="3" applyNumberFormat="1" applyFont="1" applyFill="1" applyBorder="1" applyAlignment="1" applyProtection="1">
      <alignment horizontal="center" vertical="center"/>
      <protection hidden="1"/>
    </xf>
    <xf numFmtId="168" fontId="12" fillId="3" borderId="18" xfId="3" applyNumberFormat="1" applyFont="1" applyFill="1" applyBorder="1" applyAlignment="1" applyProtection="1">
      <alignment horizontal="center" vertical="center"/>
      <protection hidden="1"/>
    </xf>
    <xf numFmtId="168" fontId="12" fillId="3" borderId="19" xfId="3" applyNumberFormat="1" applyFont="1" applyFill="1" applyBorder="1" applyAlignment="1" applyProtection="1">
      <alignment horizontal="center" vertical="center"/>
      <protection hidden="1"/>
    </xf>
    <xf numFmtId="164" fontId="7" fillId="2" borderId="22" xfId="0" applyNumberFormat="1" applyFont="1" applyFill="1" applyBorder="1" applyAlignment="1" applyProtection="1">
      <alignment horizontal="center" vertical="top"/>
      <protection hidden="1"/>
    </xf>
    <xf numFmtId="0" fontId="18" fillId="3" borderId="17" xfId="0" applyFont="1" applyFill="1" applyBorder="1" applyAlignment="1" applyProtection="1">
      <alignment vertical="center"/>
      <protection locked="0" hidden="1"/>
    </xf>
    <xf numFmtId="0" fontId="18" fillId="3" borderId="18" xfId="0" applyFont="1" applyFill="1" applyBorder="1" applyAlignment="1" applyProtection="1">
      <alignment vertical="center"/>
      <protection locked="0" hidden="1"/>
    </xf>
    <xf numFmtId="0" fontId="18" fillId="3" borderId="19" xfId="0" applyFont="1" applyFill="1" applyBorder="1" applyAlignment="1" applyProtection="1">
      <alignment vertical="center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6" fillId="0" borderId="37" xfId="0" applyFont="1" applyBorder="1" applyAlignment="1" applyProtection="1">
      <alignment vertical="center"/>
      <protection locked="0" hidden="1"/>
    </xf>
    <xf numFmtId="0" fontId="6" fillId="0" borderId="4" xfId="0" applyFont="1" applyBorder="1" applyAlignment="1" applyProtection="1">
      <alignment vertical="center"/>
      <protection locked="0" hidden="1"/>
    </xf>
    <xf numFmtId="0" fontId="6" fillId="0" borderId="38" xfId="0" applyFont="1" applyBorder="1" applyAlignment="1" applyProtection="1">
      <alignment vertical="center"/>
      <protection locked="0" hidden="1"/>
    </xf>
    <xf numFmtId="0" fontId="6" fillId="0" borderId="39" xfId="0" applyFont="1" applyBorder="1" applyAlignment="1" applyProtection="1">
      <alignment vertical="center"/>
      <protection locked="0" hidden="1"/>
    </xf>
    <xf numFmtId="0" fontId="6" fillId="0" borderId="40" xfId="0" applyFont="1" applyBorder="1" applyAlignment="1" applyProtection="1">
      <alignment vertical="center"/>
      <protection locked="0" hidden="1"/>
    </xf>
    <xf numFmtId="0" fontId="6" fillId="0" borderId="0" xfId="0" applyFont="1" applyAlignment="1" applyProtection="1">
      <alignment vertical="center" wrapText="1"/>
      <protection locked="0" hidden="1"/>
    </xf>
    <xf numFmtId="0" fontId="6" fillId="0" borderId="37" xfId="0" applyFont="1" applyBorder="1" applyAlignment="1" applyProtection="1">
      <alignment vertical="center" wrapText="1"/>
      <protection locked="0" hidden="1"/>
    </xf>
    <xf numFmtId="0" fontId="0" fillId="0" borderId="61" xfId="0" applyBorder="1" applyAlignment="1" applyProtection="1">
      <alignment vertical="center" wrapText="1"/>
      <protection hidden="1"/>
    </xf>
    <xf numFmtId="0" fontId="0" fillId="0" borderId="52" xfId="0" applyBorder="1" applyAlignment="1" applyProtection="1">
      <alignment vertical="center" wrapText="1"/>
      <protection hidden="1"/>
    </xf>
    <xf numFmtId="0" fontId="0" fillId="0" borderId="62" xfId="0" applyBorder="1" applyAlignment="1" applyProtection="1">
      <alignment vertical="center" wrapText="1"/>
      <protection hidden="1"/>
    </xf>
    <xf numFmtId="168" fontId="0" fillId="4" borderId="61" xfId="0" applyNumberFormat="1" applyFill="1" applyBorder="1" applyAlignment="1" applyProtection="1">
      <alignment horizontal="right" vertical="center" wrapText="1"/>
      <protection hidden="1"/>
    </xf>
    <xf numFmtId="168" fontId="0" fillId="4" borderId="62" xfId="0" applyNumberFormat="1" applyFill="1" applyBorder="1" applyAlignment="1" applyProtection="1">
      <alignment horizontal="right" vertical="center" wrapText="1"/>
      <protection hidden="1"/>
    </xf>
  </cellXfs>
  <cellStyles count="10">
    <cellStyle name="Besuchter Hyperlink" xfId="1" builtinId="9"/>
    <cellStyle name="Euro" xfId="2" xr:uid="{00000000-0005-0000-0000-000001000000}"/>
    <cellStyle name="Hyperlink 2" xfId="5" xr:uid="{00000000-0005-0000-0000-000003000000}"/>
    <cellStyle name="Leer" xfId="6" xr:uid="{00000000-0005-0000-0000-000004000000}"/>
    <cellStyle name="Link" xfId="3" builtinId="8"/>
    <cellStyle name="Standard" xfId="0" builtinId="0"/>
    <cellStyle name="Standard 2" xfId="7" xr:uid="{00000000-0005-0000-0000-000006000000}"/>
    <cellStyle name="Standard 3" xfId="4" xr:uid="{00000000-0005-0000-0000-000007000000}"/>
    <cellStyle name="Standard 3 2" xfId="8" xr:uid="{6B59C50B-F05D-4172-89BF-52ADDAE63709}"/>
    <cellStyle name="Standard 4" xfId="9" xr:uid="{99EE1BB2-48EA-4D7E-BB5B-E266A007E793}"/>
  </cellStyles>
  <dxfs count="1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C0C0C0"/>
      <color rgb="FFEAEAE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17</xdr:row>
      <xdr:rowOff>57150</xdr:rowOff>
    </xdr:from>
    <xdr:to>
      <xdr:col>6</xdr:col>
      <xdr:colOff>971550</xdr:colOff>
      <xdr:row>39</xdr:row>
      <xdr:rowOff>16841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4B0A119-10EC-41CB-AC5C-35EF26F4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2867025"/>
          <a:ext cx="4981575" cy="3522041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Normal="100" workbookViewId="0">
      <selection activeCell="G5" sqref="G5:I5"/>
    </sheetView>
  </sheetViews>
  <sheetFormatPr baseColWidth="10" defaultColWidth="11.42578125" defaultRowHeight="12.75" x14ac:dyDescent="0.2"/>
  <cols>
    <col min="1" max="1" width="7.7109375" customWidth="1"/>
    <col min="2" max="2" width="33" customWidth="1"/>
    <col min="3" max="5" width="11" customWidth="1"/>
    <col min="6" max="6" width="9.42578125" customWidth="1"/>
    <col min="7" max="9" width="13.7109375" customWidth="1"/>
    <col min="10" max="10" width="2.85546875" customWidth="1"/>
  </cols>
  <sheetData>
    <row r="1" spans="1:9" ht="26.25" x14ac:dyDescent="0.4">
      <c r="A1" s="1"/>
      <c r="B1" s="1"/>
      <c r="C1" s="1"/>
      <c r="D1" s="1"/>
      <c r="E1" s="1"/>
      <c r="F1" s="1"/>
      <c r="G1" s="256" t="s">
        <v>0</v>
      </c>
      <c r="H1" s="1"/>
      <c r="I1" s="1"/>
    </row>
    <row r="2" spans="1:9" ht="20.25" x14ac:dyDescent="0.3">
      <c r="A2" s="1"/>
      <c r="B2" s="1"/>
      <c r="C2" s="1"/>
      <c r="D2" s="1"/>
      <c r="E2" s="1"/>
      <c r="F2" s="1"/>
      <c r="G2" s="257" t="s">
        <v>1</v>
      </c>
      <c r="H2" s="1"/>
      <c r="I2" s="1"/>
    </row>
    <row r="3" spans="1:9" x14ac:dyDescent="0.2">
      <c r="A3" s="163"/>
      <c r="B3" s="163"/>
      <c r="C3" s="163"/>
      <c r="D3" s="163"/>
      <c r="E3" s="163"/>
      <c r="F3" s="163"/>
      <c r="G3" s="163"/>
      <c r="H3" s="163"/>
      <c r="I3" s="163"/>
    </row>
    <row r="4" spans="1:9" ht="15" thickBot="1" x14ac:dyDescent="0.25">
      <c r="A4" s="1"/>
      <c r="B4" s="1"/>
      <c r="C4" s="1"/>
      <c r="D4" s="1"/>
      <c r="E4" s="1"/>
      <c r="F4" s="1"/>
      <c r="G4" s="1"/>
      <c r="H4" s="1"/>
      <c r="I4" s="312"/>
    </row>
    <row r="5" spans="1:9" ht="15.75" thickBot="1" x14ac:dyDescent="0.3">
      <c r="A5" s="236" t="s">
        <v>2</v>
      </c>
      <c r="B5" s="236"/>
      <c r="C5" s="236"/>
      <c r="D5" s="236"/>
      <c r="E5" s="236"/>
      <c r="F5" s="1"/>
      <c r="G5" s="340"/>
      <c r="H5" s="341"/>
      <c r="I5" s="342"/>
    </row>
    <row r="6" spans="1:9" ht="13.5" thickBo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s="13" customFormat="1" ht="25.15" customHeight="1" thickBot="1" x14ac:dyDescent="0.25">
      <c r="A7" s="343" t="s">
        <v>3</v>
      </c>
      <c r="B7" s="344"/>
      <c r="C7" s="344"/>
      <c r="D7" s="344"/>
      <c r="E7" s="344"/>
      <c r="F7" s="344"/>
      <c r="G7" s="344"/>
      <c r="H7" s="344"/>
      <c r="I7" s="345"/>
    </row>
    <row r="8" spans="1:9" ht="13.5" thickBot="1" x14ac:dyDescent="0.25"/>
    <row r="9" spans="1:9" s="13" customFormat="1" ht="30" customHeight="1" thickBot="1" x14ac:dyDescent="0.25">
      <c r="A9" s="16" t="s">
        <v>4</v>
      </c>
      <c r="B9" s="237" t="s">
        <v>5</v>
      </c>
      <c r="C9" s="238"/>
      <c r="D9" s="238"/>
      <c r="E9" s="238"/>
      <c r="F9" s="111"/>
      <c r="G9" s="113" t="s">
        <v>6</v>
      </c>
      <c r="H9" s="113" t="s">
        <v>7</v>
      </c>
      <c r="I9" s="114" t="s">
        <v>8</v>
      </c>
    </row>
    <row r="10" spans="1:9" ht="24.95" customHeight="1" thickTop="1" x14ac:dyDescent="0.2">
      <c r="A10" s="12" t="s">
        <v>9</v>
      </c>
      <c r="B10" s="260" t="str">
        <f>'Objekt (1)'!$O$2</f>
        <v>Grundschule Stelingen (Altbau)</v>
      </c>
      <c r="C10" s="239"/>
      <c r="D10" s="239"/>
      <c r="E10" s="239"/>
      <c r="F10" s="240"/>
      <c r="G10" s="156">
        <f ca="1">ROUND('Objekt (1)'!$G$14,2)</f>
        <v>0</v>
      </c>
      <c r="H10" s="156">
        <f ca="1">ROUND('Objekt (1)'!$G$15,2)</f>
        <v>0</v>
      </c>
      <c r="I10" s="157">
        <f ca="1">ROUND('Objekt (1)'!$G$16,2)</f>
        <v>0</v>
      </c>
    </row>
    <row r="11" spans="1:9" ht="24.95" customHeight="1" x14ac:dyDescent="0.2">
      <c r="A11" s="12" t="s">
        <v>10</v>
      </c>
      <c r="B11" s="260" t="str">
        <f>'Objekt (2)'!$O$2</f>
        <v>Grundschule Stelingen (Neubau)</v>
      </c>
      <c r="C11" s="241"/>
      <c r="D11" s="241"/>
      <c r="E11" s="241"/>
      <c r="F11" s="242"/>
      <c r="G11" s="156">
        <f ca="1">ROUND('Objekt (2)'!$G$14,2)</f>
        <v>0</v>
      </c>
      <c r="H11" s="156">
        <f ca="1">ROUND('Objekt (2)'!$G$15,2)</f>
        <v>0</v>
      </c>
      <c r="I11" s="157">
        <f ca="1">ROUND('Objekt (2)'!$G$16,2)</f>
        <v>0</v>
      </c>
    </row>
    <row r="12" spans="1:9" ht="24.95" customHeight="1" thickBot="1" x14ac:dyDescent="0.25">
      <c r="A12" s="266" t="s">
        <v>11</v>
      </c>
      <c r="B12" s="267" t="str">
        <f>'Objekt (3)'!$O$2</f>
        <v>GS Stelingen (Sporthalle)</v>
      </c>
      <c r="C12" s="268"/>
      <c r="D12" s="268"/>
      <c r="E12" s="268"/>
      <c r="F12" s="269"/>
      <c r="G12" s="270">
        <f ca="1">ROUND('Objekt (3)'!$G$14,2)</f>
        <v>0</v>
      </c>
      <c r="H12" s="270">
        <f ca="1">ROUND('Objekt (3)'!$G$15,2)</f>
        <v>0</v>
      </c>
      <c r="I12" s="271">
        <f ca="1">ROUND('Objekt (3)'!$G$16,2)</f>
        <v>0</v>
      </c>
    </row>
    <row r="13" spans="1:9" ht="24.95" customHeight="1" thickTop="1" x14ac:dyDescent="0.2">
      <c r="A13" s="12" t="s">
        <v>380</v>
      </c>
      <c r="B13" s="331" t="str">
        <f>B10&amp;" (Grundreinigung)"</f>
        <v>Grundschule Stelingen (Altbau) (Grundreinigung)</v>
      </c>
      <c r="C13" s="332"/>
      <c r="D13" s="332"/>
      <c r="E13" s="332"/>
      <c r="F13" s="333"/>
      <c r="G13" s="334">
        <f ca="1">ROUND('Objekt (1)'!$O$14,2)</f>
        <v>0</v>
      </c>
      <c r="H13" s="334">
        <f ca="1">ROUND('Objekt (1)'!$O$15,2)</f>
        <v>0</v>
      </c>
      <c r="I13" s="335">
        <f ca="1">ROUND('Objekt (1)'!$O$16,2)</f>
        <v>0</v>
      </c>
    </row>
    <row r="14" spans="1:9" ht="24.95" customHeight="1" x14ac:dyDescent="0.2">
      <c r="A14" s="12" t="s">
        <v>378</v>
      </c>
      <c r="B14" s="260" t="str">
        <f>B11&amp;" (Grundreinigung)"</f>
        <v>Grundschule Stelingen (Neubau) (Grundreinigung)</v>
      </c>
      <c r="C14" s="241"/>
      <c r="D14" s="241"/>
      <c r="E14" s="241"/>
      <c r="F14" s="242"/>
      <c r="G14" s="156">
        <f ca="1">ROUND('Objekt (2)'!$O$14,2)</f>
        <v>0</v>
      </c>
      <c r="H14" s="156">
        <f ca="1">ROUND('Objekt (2)'!$O$15,2)</f>
        <v>0</v>
      </c>
      <c r="I14" s="157">
        <f ca="1">ROUND('Objekt (2)'!$O$16,2)</f>
        <v>0</v>
      </c>
    </row>
    <row r="15" spans="1:9" ht="24.95" customHeight="1" thickBot="1" x14ac:dyDescent="0.25">
      <c r="A15" s="266" t="s">
        <v>379</v>
      </c>
      <c r="B15" s="260" t="str">
        <f>B12&amp;" (Grundreinigung)"</f>
        <v>GS Stelingen (Sporthalle) (Grundreinigung)</v>
      </c>
      <c r="C15" s="241"/>
      <c r="D15" s="241"/>
      <c r="E15" s="241"/>
      <c r="F15" s="242"/>
      <c r="G15" s="156">
        <f ca="1">ROUND('Objekt (3)'!$O$14,2)</f>
        <v>0</v>
      </c>
      <c r="H15" s="156">
        <f ca="1">ROUND('Objekt (3)'!$O$15,2)</f>
        <v>0</v>
      </c>
      <c r="I15" s="157">
        <f ca="1">ROUND('Objekt (3)'!$O$16,2)</f>
        <v>0</v>
      </c>
    </row>
    <row r="16" spans="1:9" ht="30" customHeight="1" thickTop="1" thickBot="1" x14ac:dyDescent="0.25">
      <c r="A16" s="14"/>
      <c r="B16" s="243" t="s">
        <v>12</v>
      </c>
      <c r="C16" s="243"/>
      <c r="D16" s="243"/>
      <c r="E16" s="243"/>
      <c r="F16" s="15"/>
      <c r="G16" s="158">
        <f ca="1">SUM(G10:G15)</f>
        <v>0</v>
      </c>
      <c r="H16" s="158">
        <f t="shared" ref="H16:I16" ca="1" si="0">SUM(H10:H15)</f>
        <v>0</v>
      </c>
      <c r="I16" s="159">
        <f t="shared" ca="1" si="0"/>
        <v>0</v>
      </c>
    </row>
    <row r="17" spans="1:9" x14ac:dyDescent="0.2">
      <c r="A17" s="1"/>
      <c r="B17" s="1"/>
      <c r="C17" s="1"/>
      <c r="D17" s="1"/>
      <c r="E17" s="152"/>
    </row>
    <row r="18" spans="1:9" x14ac:dyDescent="0.2">
      <c r="A18" s="1"/>
      <c r="B18" s="1"/>
      <c r="C18" s="1"/>
      <c r="D18" s="1"/>
      <c r="E18" s="152"/>
    </row>
    <row r="19" spans="1:9" ht="13.5" thickBot="1" x14ac:dyDescent="0.25"/>
    <row r="20" spans="1:9" s="13" customFormat="1" ht="25.15" customHeight="1" thickBot="1" x14ac:dyDescent="0.25">
      <c r="A20" s="346" t="s">
        <v>381</v>
      </c>
      <c r="B20" s="347"/>
      <c r="C20" s="347"/>
      <c r="D20" s="347"/>
      <c r="E20" s="347"/>
      <c r="F20" s="347"/>
      <c r="G20" s="347"/>
      <c r="H20" s="347"/>
      <c r="I20" s="348"/>
    </row>
    <row r="21" spans="1:9" ht="12.75" customHeight="1" thickBot="1" x14ac:dyDescent="0.25"/>
    <row r="22" spans="1:9" s="13" customFormat="1" ht="30" customHeight="1" thickBot="1" x14ac:dyDescent="0.25">
      <c r="A22" s="16" t="s">
        <v>4</v>
      </c>
      <c r="B22" s="111" t="s">
        <v>5</v>
      </c>
      <c r="C22" s="153" t="s">
        <v>13</v>
      </c>
      <c r="D22" s="153" t="s">
        <v>14</v>
      </c>
      <c r="E22" s="153" t="s">
        <v>15</v>
      </c>
      <c r="F22" s="113" t="s">
        <v>16</v>
      </c>
      <c r="G22" s="113" t="s">
        <v>17</v>
      </c>
      <c r="H22" s="113" t="s">
        <v>18</v>
      </c>
      <c r="I22" s="225" t="s">
        <v>19</v>
      </c>
    </row>
    <row r="23" spans="1:9" s="13" customFormat="1" ht="24.95" customHeight="1" thickTop="1" x14ac:dyDescent="0.2">
      <c r="A23" s="12" t="s">
        <v>9</v>
      </c>
      <c r="B23" s="260" t="str">
        <f>'Objekt (1)'!$O$2</f>
        <v>Grundschule Stelingen (Altbau)</v>
      </c>
      <c r="C23" s="154">
        <f>'Objekt (1)'!$G$5</f>
        <v>196</v>
      </c>
      <c r="D23" s="154">
        <f>'Objekt (1)'!$G$6</f>
        <v>5</v>
      </c>
      <c r="E23" s="211">
        <f>'Objekt (1)'!$G$7</f>
        <v>400.04</v>
      </c>
      <c r="F23" s="155">
        <f>'Objekt (1)'!$G$10</f>
        <v>0</v>
      </c>
      <c r="G23" s="155">
        <f>'Objekt (1)'!$G$9</f>
        <v>0</v>
      </c>
      <c r="H23" s="211">
        <f>'Objekt (1)'!$G$8</f>
        <v>62826.232000000011</v>
      </c>
      <c r="I23" s="9">
        <f>'Objekt (1)'!$G$11</f>
        <v>0</v>
      </c>
    </row>
    <row r="24" spans="1:9" s="13" customFormat="1" ht="24.95" customHeight="1" x14ac:dyDescent="0.2">
      <c r="A24" s="12" t="s">
        <v>10</v>
      </c>
      <c r="B24" s="260" t="str">
        <f>'Objekt (2)'!$O$2</f>
        <v>Grundschule Stelingen (Neubau)</v>
      </c>
      <c r="C24" s="154">
        <f>'Objekt (2)'!$G$5</f>
        <v>196</v>
      </c>
      <c r="D24" s="154">
        <f>'Objekt (2)'!$G$6</f>
        <v>5</v>
      </c>
      <c r="E24" s="211">
        <f>'Objekt (2)'!$G$7</f>
        <v>1617.6799999999998</v>
      </c>
      <c r="F24" s="155">
        <f>'Objekt (2)'!$G$10</f>
        <v>0</v>
      </c>
      <c r="G24" s="155">
        <f>'Objekt (2)'!$G$9</f>
        <v>0</v>
      </c>
      <c r="H24" s="211">
        <f>'Objekt (2)'!$G$8</f>
        <v>223970.36800000005</v>
      </c>
      <c r="I24" s="9">
        <f>'Objekt (2)'!$G$11</f>
        <v>0</v>
      </c>
    </row>
    <row r="25" spans="1:9" s="13" customFormat="1" ht="24.95" customHeight="1" thickBot="1" x14ac:dyDescent="0.25">
      <c r="A25" s="266" t="s">
        <v>11</v>
      </c>
      <c r="B25" s="267" t="str">
        <f>'Objekt (3)'!$O$2</f>
        <v>GS Stelingen (Sporthalle)</v>
      </c>
      <c r="C25" s="272">
        <f>'Objekt (3)'!$G$5</f>
        <v>196</v>
      </c>
      <c r="D25" s="272">
        <f>'Objekt (3)'!$G$6</f>
        <v>5</v>
      </c>
      <c r="E25" s="273">
        <f>'Objekt (3)'!$G$7</f>
        <v>816.56999999999994</v>
      </c>
      <c r="F25" s="274">
        <f>'Objekt (3)'!$G$10</f>
        <v>0</v>
      </c>
      <c r="G25" s="274">
        <f>'Objekt (3)'!$G$9</f>
        <v>0</v>
      </c>
      <c r="H25" s="273">
        <f>'Objekt (3)'!$G$8</f>
        <v>140146.90399999998</v>
      </c>
      <c r="I25" s="275">
        <f>'Objekt (3)'!$G$11</f>
        <v>0</v>
      </c>
    </row>
    <row r="26" spans="1:9" s="13" customFormat="1" ht="24.95" customHeight="1" thickTop="1" x14ac:dyDescent="0.2">
      <c r="A26" s="12" t="s">
        <v>380</v>
      </c>
      <c r="B26" s="331" t="str">
        <f>B23&amp;" (Grundreinigung)"</f>
        <v>Grundschule Stelingen (Altbau) (Grundreinigung)</v>
      </c>
      <c r="C26" s="336"/>
      <c r="D26" s="336"/>
      <c r="E26" s="337"/>
      <c r="F26" s="338"/>
      <c r="G26" s="338">
        <f>'Objekt (1)'!$O$9</f>
        <v>0</v>
      </c>
      <c r="H26" s="337">
        <f>'Objekt (1)'!$O$8</f>
        <v>400.04</v>
      </c>
      <c r="I26" s="339" t="e">
        <f>'Objekt (2)'!$O$11</f>
        <v>#DIV/0!</v>
      </c>
    </row>
    <row r="27" spans="1:9" s="13" customFormat="1" ht="24.95" customHeight="1" x14ac:dyDescent="0.2">
      <c r="A27" s="12" t="s">
        <v>378</v>
      </c>
      <c r="B27" s="260" t="str">
        <f>B24&amp;" (Grundreinigung)"</f>
        <v>Grundschule Stelingen (Neubau) (Grundreinigung)</v>
      </c>
      <c r="C27" s="154"/>
      <c r="D27" s="154"/>
      <c r="E27" s="211"/>
      <c r="F27" s="155"/>
      <c r="G27" s="155">
        <f>'Objekt (2)'!$O$9</f>
        <v>0</v>
      </c>
      <c r="H27" s="211">
        <f>'Objekt (2)'!$O$8</f>
        <v>1617.6799999999998</v>
      </c>
      <c r="I27" s="9" t="e">
        <f>'Objekt (2)'!$O$11</f>
        <v>#DIV/0!</v>
      </c>
    </row>
    <row r="28" spans="1:9" s="13" customFormat="1" ht="24.95" customHeight="1" thickBot="1" x14ac:dyDescent="0.25">
      <c r="A28" s="266" t="s">
        <v>379</v>
      </c>
      <c r="B28" s="260" t="str">
        <f>B25&amp;" (Grundreinigung)"</f>
        <v>GS Stelingen (Sporthalle) (Grundreinigung)</v>
      </c>
      <c r="C28" s="154"/>
      <c r="D28" s="154"/>
      <c r="E28" s="211"/>
      <c r="F28" s="155"/>
      <c r="G28" s="274">
        <f>'Objekt (3)'!$O$9</f>
        <v>0</v>
      </c>
      <c r="H28" s="273">
        <f>'Objekt (3)'!$O$8</f>
        <v>816.56999999999994</v>
      </c>
      <c r="I28" s="275" t="e">
        <f>'Objekt (2)'!$O$11</f>
        <v>#DIV/0!</v>
      </c>
    </row>
    <row r="29" spans="1:9" s="13" customFormat="1" ht="30" customHeight="1" thickTop="1" thickBot="1" x14ac:dyDescent="0.25">
      <c r="A29" s="112"/>
      <c r="B29" s="15" t="s">
        <v>20</v>
      </c>
      <c r="C29" s="15"/>
      <c r="D29" s="15"/>
      <c r="E29" s="213">
        <f>SUM(E23:E25)</f>
        <v>2834.29</v>
      </c>
      <c r="F29" s="10">
        <f>SUM(F23:F25)</f>
        <v>0</v>
      </c>
      <c r="G29" s="10">
        <f>SUM(G23:G28)</f>
        <v>0</v>
      </c>
      <c r="H29" s="212">
        <f>SUM(H23:H28)</f>
        <v>429777.79399999999</v>
      </c>
      <c r="I29" s="11"/>
    </row>
    <row r="31" spans="1:9" ht="13.5" thickBot="1" x14ac:dyDescent="0.25">
      <c r="A31" s="1"/>
      <c r="B31" s="1"/>
      <c r="C31" s="1"/>
      <c r="D31" s="1"/>
      <c r="E31" s="1"/>
      <c r="F31" s="1"/>
    </row>
    <row r="32" spans="1:9" s="13" customFormat="1" ht="25.15" customHeight="1" thickBot="1" x14ac:dyDescent="0.25">
      <c r="A32" s="343" t="s">
        <v>21</v>
      </c>
      <c r="B32" s="344"/>
      <c r="C32" s="344"/>
      <c r="D32" s="344"/>
      <c r="E32" s="344"/>
      <c r="F32" s="344"/>
      <c r="G32" s="344"/>
      <c r="H32" s="344"/>
      <c r="I32" s="345"/>
    </row>
    <row r="33" spans="1:9" ht="13.5" thickBot="1" x14ac:dyDescent="0.25"/>
    <row r="34" spans="1:9" s="13" customFormat="1" ht="30" customHeight="1" thickBot="1" x14ac:dyDescent="0.25">
      <c r="A34" s="16" t="s">
        <v>4</v>
      </c>
      <c r="B34" s="352" t="s">
        <v>22</v>
      </c>
      <c r="C34" s="352"/>
      <c r="D34" s="352"/>
      <c r="E34" s="353" t="s">
        <v>23</v>
      </c>
      <c r="F34" s="353"/>
      <c r="G34" s="113" t="s">
        <v>6</v>
      </c>
      <c r="H34" s="113" t="s">
        <v>7</v>
      </c>
      <c r="I34" s="114" t="s">
        <v>8</v>
      </c>
    </row>
    <row r="35" spans="1:9" ht="30" customHeight="1" thickTop="1" x14ac:dyDescent="0.2">
      <c r="A35" s="217" t="s">
        <v>24</v>
      </c>
      <c r="B35" s="354" t="s">
        <v>25</v>
      </c>
      <c r="C35" s="355"/>
      <c r="D35" s="355"/>
      <c r="E35" s="356"/>
      <c r="F35" s="218">
        <v>0</v>
      </c>
      <c r="G35" s="222">
        <f ca="1">SVS_UR</f>
        <v>0</v>
      </c>
      <c r="H35" s="223">
        <f t="shared" ref="H35:H39" ca="1" si="1">G35*0.19</f>
        <v>0</v>
      </c>
      <c r="I35" s="224">
        <f t="shared" ref="I35:I39" ca="1" si="2">G35+H35</f>
        <v>0</v>
      </c>
    </row>
    <row r="36" spans="1:9" ht="30" customHeight="1" x14ac:dyDescent="0.2">
      <c r="A36" s="12" t="s">
        <v>26</v>
      </c>
      <c r="B36" s="357" t="s">
        <v>27</v>
      </c>
      <c r="C36" s="358"/>
      <c r="D36" s="358"/>
      <c r="E36" s="359"/>
      <c r="F36" s="216">
        <v>0</v>
      </c>
      <c r="G36" s="221">
        <f ca="1">$G$35*(1+F36)</f>
        <v>0</v>
      </c>
      <c r="H36" s="219">
        <f t="shared" ca="1" si="1"/>
        <v>0</v>
      </c>
      <c r="I36" s="220">
        <f t="shared" ca="1" si="2"/>
        <v>0</v>
      </c>
    </row>
    <row r="37" spans="1:9" ht="30" customHeight="1" x14ac:dyDescent="0.2">
      <c r="A37" s="12" t="s">
        <v>28</v>
      </c>
      <c r="B37" s="360" t="s">
        <v>29</v>
      </c>
      <c r="C37" s="361"/>
      <c r="D37" s="361"/>
      <c r="E37" s="362"/>
      <c r="F37" s="216">
        <v>0</v>
      </c>
      <c r="G37" s="221">
        <f t="shared" ref="G37:G38" ca="1" si="3">$G$35*(1+F37)</f>
        <v>0</v>
      </c>
      <c r="H37" s="219">
        <f t="shared" ca="1" si="1"/>
        <v>0</v>
      </c>
      <c r="I37" s="220">
        <f t="shared" ca="1" si="2"/>
        <v>0</v>
      </c>
    </row>
    <row r="38" spans="1:9" ht="30" customHeight="1" thickBot="1" x14ac:dyDescent="0.25">
      <c r="A38" s="266" t="s">
        <v>30</v>
      </c>
      <c r="B38" s="363" t="s">
        <v>31</v>
      </c>
      <c r="C38" s="364"/>
      <c r="D38" s="364"/>
      <c r="E38" s="365"/>
      <c r="F38" s="279">
        <v>0</v>
      </c>
      <c r="G38" s="280">
        <f t="shared" ca="1" si="3"/>
        <v>0</v>
      </c>
      <c r="H38" s="281">
        <f t="shared" ca="1" si="1"/>
        <v>0</v>
      </c>
      <c r="I38" s="282">
        <f t="shared" ca="1" si="2"/>
        <v>0</v>
      </c>
    </row>
    <row r="39" spans="1:9" ht="30" customHeight="1" thickTop="1" thickBot="1" x14ac:dyDescent="0.25">
      <c r="A39" s="326" t="s">
        <v>32</v>
      </c>
      <c r="B39" s="366" t="s">
        <v>33</v>
      </c>
      <c r="C39" s="367"/>
      <c r="D39" s="367"/>
      <c r="E39" s="368"/>
      <c r="F39" s="327">
        <v>0</v>
      </c>
      <c r="G39" s="328">
        <f ca="1">SVS_GR</f>
        <v>0</v>
      </c>
      <c r="H39" s="329">
        <f t="shared" ca="1" si="1"/>
        <v>0</v>
      </c>
      <c r="I39" s="330">
        <f t="shared" ca="1" si="2"/>
        <v>0</v>
      </c>
    </row>
    <row r="40" spans="1:9" x14ac:dyDescent="0.2">
      <c r="A40" s="1"/>
      <c r="B40" s="1"/>
      <c r="C40" s="1"/>
      <c r="D40" s="1"/>
      <c r="E40" s="1"/>
      <c r="F40" s="1"/>
    </row>
    <row r="41" spans="1:9" x14ac:dyDescent="0.2">
      <c r="A41" s="1"/>
      <c r="B41" s="1"/>
      <c r="C41" s="1"/>
      <c r="D41" s="1"/>
      <c r="E41" s="1"/>
      <c r="F41" s="1"/>
    </row>
    <row r="42" spans="1:9" ht="13.5" thickBot="1" x14ac:dyDescent="0.25"/>
    <row r="43" spans="1:9" ht="26.45" customHeight="1" thickBot="1" x14ac:dyDescent="0.25">
      <c r="A43" s="1"/>
      <c r="B43" s="255"/>
      <c r="D43" s="1"/>
      <c r="E43" s="349"/>
      <c r="F43" s="350"/>
      <c r="G43" s="350"/>
      <c r="H43" s="350"/>
      <c r="I43" s="351"/>
    </row>
    <row r="44" spans="1:9" ht="14.25" x14ac:dyDescent="0.2">
      <c r="A44" s="1"/>
      <c r="B44" s="187" t="s">
        <v>34</v>
      </c>
      <c r="E44" s="188" t="s">
        <v>35</v>
      </c>
      <c r="F44" s="188"/>
    </row>
  </sheetData>
  <sheetProtection algorithmName="SHA-512" hashValue="Xa4WE7YVAajZBLcZiHGtX1M6nAgtPgyLkn1kTMgcWbrLaSmwZlH2W242zN6cXNC2b3XT6aV+X+CM8MEwFMiZhw==" saltValue="z72gLtP5uEw3Way90F98hw==" spinCount="100000" sheet="1" objects="1" scenarios="1"/>
  <mergeCells count="12">
    <mergeCell ref="G5:I5"/>
    <mergeCell ref="A7:I7"/>
    <mergeCell ref="A20:I20"/>
    <mergeCell ref="A32:I32"/>
    <mergeCell ref="E43:I43"/>
    <mergeCell ref="B34:D34"/>
    <mergeCell ref="E34:F34"/>
    <mergeCell ref="B35:E35"/>
    <mergeCell ref="B36:E36"/>
    <mergeCell ref="B37:E37"/>
    <mergeCell ref="B38:E38"/>
    <mergeCell ref="B39:E39"/>
  </mergeCells>
  <phoneticPr fontId="4" type="noConversion"/>
  <conditionalFormatting sqref="F23:I29">
    <cfRule type="cellIs" dxfId="16" priority="1" stopIfTrue="1" operator="equal">
      <formula>0</formula>
    </cfRule>
  </conditionalFormatting>
  <conditionalFormatting sqref="G10:I16">
    <cfRule type="cellIs" dxfId="15" priority="2" stopIfTrue="1" operator="equal">
      <formula>0</formula>
    </cfRule>
  </conditionalFormatting>
  <hyperlinks>
    <hyperlink ref="B10:B12" location="'Objekt (2)'!A1" display="'Objekt (2)'!A1" xr:uid="{00000000-0004-0000-0000-000000000000}"/>
    <hyperlink ref="B11:B12" location="'Objekt (3)'!A1" display="'Objekt (3)'!A1" xr:uid="{00000000-0004-0000-0000-000001000000}"/>
    <hyperlink ref="B12" location="'Objekt (3)'!A1" display="'Objekt (3)'!A1" xr:uid="{00000000-0004-0000-0000-000002000000}"/>
    <hyperlink ref="B13" location="'Objekt (1)'!A1" display="'Objekt (1)'!A1" xr:uid="{DBA2F8E2-0FD2-4881-8E38-1C8EDF17C5F4}"/>
    <hyperlink ref="B13:B14" location="'Objekt (3)'!A1" display="'Objekt (3)'!A1" xr:uid="{8A094160-86F2-42CD-AF54-801B8B1C762D}"/>
    <hyperlink ref="B13:B15" location="'Objekt (4)'!A1" display="'Objekt (4)'!A1" xr:uid="{2C22B4AE-9B15-4AB7-8BDC-EED52B8E6005}"/>
    <hyperlink ref="B10" location="'Objekt (1)'!A1" display="'Objekt (1)'!A1" xr:uid="{D20B3DA4-FAF0-4E22-B4AD-2042524C477C}"/>
    <hyperlink ref="B11" location="'Objekt (2)'!A1" display="'Objekt (2)'!A1" xr:uid="{48E7339A-A85D-4765-8B73-E19D4E6C667F}"/>
    <hyperlink ref="B14" location="'Objekt (2)'!A1" display="'Objekt (2)'!A1" xr:uid="{FE2D229D-744F-4FE5-9844-506BF32FF8E2}"/>
    <hyperlink ref="B15" location="'Objekt (3)'!A1" display="'Objekt (3)'!A1" xr:uid="{CABB7411-D76A-4EAD-9655-D543106485B4}"/>
    <hyperlink ref="B23:B25" location="'Objekt (2)'!A1" display="'Objekt (2)'!A1" xr:uid="{0B411EB9-8B89-410A-A610-1C40EB2CC5E2}"/>
    <hyperlink ref="B24:B25" location="'Objekt (3)'!A1" display="'Objekt (3)'!A1" xr:uid="{567EA0DD-F9F1-47E5-BEFB-1AF739D39F16}"/>
    <hyperlink ref="B25" location="'Objekt (3)'!A1" display="'Objekt (3)'!A1" xr:uid="{87132C23-A0BF-4FE7-A4EC-ED5CCE24905F}"/>
    <hyperlink ref="B26" location="'Objekt (1)'!A1" display="'Objekt (1)'!A1" xr:uid="{B256CB69-EE59-4C55-979C-8D79F9B35559}"/>
    <hyperlink ref="B26:B27" location="'Objekt (3)'!A1" display="'Objekt (3)'!A1" xr:uid="{EEEABC30-F9DB-4487-B9F5-3AFCD77664C5}"/>
    <hyperlink ref="B26:B28" location="'Objekt (4)'!A1" display="'Objekt (4)'!A1" xr:uid="{34778B63-E450-4792-BD16-4182F3E5B437}"/>
    <hyperlink ref="B23" location="'Objekt (1)'!A1" display="'Objekt (1)'!A1" xr:uid="{BEE5084A-324B-4D84-8BB2-3C44A0B2B683}"/>
    <hyperlink ref="B24" location="'Objekt (2)'!A1" display="'Objekt (2)'!A1" xr:uid="{233AAC97-0758-44BD-96BC-140866394265}"/>
    <hyperlink ref="B27" location="'Objekt (2)'!A1" display="'Objekt (2)'!A1" xr:uid="{C369BDBC-6032-454D-8432-79B7209E8654}"/>
    <hyperlink ref="B28" location="'Objekt (3)'!A1" display="'Objekt (3)'!A1" xr:uid="{80871860-4E59-4E6A-819D-146B89275F8F}"/>
  </hyperlinks>
  <printOptions horizontalCentered="1"/>
  <pageMargins left="0.55118110236220474" right="0.35433070866141736" top="0.31496062992125984" bottom="0.59" header="0.19685039370078741" footer="0.32"/>
  <pageSetup paperSize="9" scale="76" fitToHeight="0" orientation="portrait" r:id="rId1"/>
  <headerFooter alignWithMargins="0">
    <oddFooter>&amp;L&amp;8Ausschreibung Unterhaltsreinigung
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7FAC0-91B0-4EA2-BB68-0E29C9446315}">
  <sheetPr>
    <pageSetUpPr autoPageBreaks="0" fitToPage="1"/>
  </sheetPr>
  <dimension ref="A1:J62"/>
  <sheetViews>
    <sheetView workbookViewId="0">
      <selection activeCell="D10" sqref="D10"/>
    </sheetView>
  </sheetViews>
  <sheetFormatPr baseColWidth="10" defaultColWidth="11.42578125" defaultRowHeight="14.25" x14ac:dyDescent="0.2"/>
  <cols>
    <col min="1" max="1" width="7.85546875" style="165" customWidth="1"/>
    <col min="2" max="2" width="60.7109375" style="166" customWidth="1"/>
    <col min="3" max="3" width="13.28515625" style="167" customWidth="1"/>
    <col min="4" max="4" width="13.28515625" style="168" customWidth="1"/>
    <col min="5" max="5" width="13.28515625" style="167" customWidth="1"/>
    <col min="6" max="6" width="13.28515625" style="168" customWidth="1"/>
    <col min="7" max="7" width="13.28515625" style="167" customWidth="1"/>
    <col min="8" max="8" width="13.28515625" style="168" customWidth="1"/>
    <col min="9" max="9" width="2.28515625" style="2" customWidth="1"/>
    <col min="10" max="11" width="11.42578125" style="2" customWidth="1"/>
    <col min="12" max="16384" width="11.42578125" style="2"/>
  </cols>
  <sheetData>
    <row r="1" spans="1:8" ht="15.75" customHeight="1" thickBot="1" x14ac:dyDescent="0.25">
      <c r="A1" s="373" t="s">
        <v>36</v>
      </c>
      <c r="B1" s="374"/>
      <c r="C1" s="375" t="s">
        <v>37</v>
      </c>
      <c r="D1" s="376"/>
    </row>
    <row r="2" spans="1:8" ht="14.65" customHeight="1" thickBot="1" x14ac:dyDescent="0.25"/>
    <row r="3" spans="1:8" ht="14.65" customHeight="1" thickBot="1" x14ac:dyDescent="0.25">
      <c r="A3" s="185" t="s">
        <v>38</v>
      </c>
      <c r="B3" s="182"/>
      <c r="C3" s="377" t="str">
        <f>IF(Bieter&lt;&gt;"",Bieter,"Bietername fehlt !")</f>
        <v>Bietername fehlt !</v>
      </c>
      <c r="D3" s="376"/>
    </row>
    <row r="4" spans="1:8" ht="14.65" customHeight="1" thickBot="1" x14ac:dyDescent="0.25"/>
    <row r="5" spans="1:8" x14ac:dyDescent="0.2">
      <c r="A5" s="178" t="s">
        <v>39</v>
      </c>
      <c r="B5" s="179"/>
      <c r="C5" s="228"/>
      <c r="D5" s="180"/>
      <c r="E5" s="228"/>
      <c r="F5" s="180"/>
      <c r="G5" s="228"/>
      <c r="H5" s="180"/>
    </row>
    <row r="6" spans="1:8" ht="13.9" customHeight="1" thickBot="1" x14ac:dyDescent="0.25">
      <c r="A6" s="181" t="s">
        <v>40</v>
      </c>
      <c r="B6" s="182"/>
      <c r="C6" s="369" t="s">
        <v>41</v>
      </c>
      <c r="D6" s="370"/>
      <c r="E6" s="369" t="s">
        <v>42</v>
      </c>
      <c r="F6" s="370"/>
      <c r="G6" s="369" t="s">
        <v>43</v>
      </c>
      <c r="H6" s="370"/>
    </row>
    <row r="7" spans="1:8" ht="14.65" customHeight="1" thickBot="1" x14ac:dyDescent="0.25">
      <c r="A7" s="183"/>
      <c r="B7" s="184"/>
      <c r="C7" s="371"/>
      <c r="D7" s="372"/>
      <c r="E7" s="371"/>
      <c r="F7" s="372"/>
      <c r="G7" s="371"/>
      <c r="H7" s="372"/>
    </row>
    <row r="9" spans="1:8" s="164" customFormat="1" ht="15" customHeight="1" x14ac:dyDescent="0.25">
      <c r="A9" s="169" t="s">
        <v>4</v>
      </c>
      <c r="B9" s="170" t="s">
        <v>44</v>
      </c>
      <c r="C9" s="171" t="s">
        <v>45</v>
      </c>
      <c r="D9" s="172" t="s">
        <v>46</v>
      </c>
      <c r="E9" s="171" t="s">
        <v>45</v>
      </c>
      <c r="F9" s="172" t="s">
        <v>46</v>
      </c>
      <c r="G9" s="171" t="s">
        <v>45</v>
      </c>
      <c r="H9" s="172" t="s">
        <v>46</v>
      </c>
    </row>
    <row r="10" spans="1:8" ht="15" customHeight="1" x14ac:dyDescent="0.2">
      <c r="A10" s="174" t="s">
        <v>47</v>
      </c>
      <c r="B10" s="175" t="s">
        <v>48</v>
      </c>
      <c r="C10" s="176">
        <v>1</v>
      </c>
      <c r="D10" s="189">
        <v>0</v>
      </c>
      <c r="E10" s="176">
        <v>1</v>
      </c>
      <c r="F10" s="189">
        <f>D10</f>
        <v>0</v>
      </c>
      <c r="G10" s="176">
        <v>1</v>
      </c>
      <c r="H10" s="305">
        <f>D10</f>
        <v>0</v>
      </c>
    </row>
    <row r="11" spans="1:8" ht="15" customHeight="1" x14ac:dyDescent="0.2">
      <c r="A11" s="169" t="s">
        <v>49</v>
      </c>
      <c r="B11" s="170" t="s">
        <v>50</v>
      </c>
    </row>
    <row r="12" spans="1:8" ht="15" customHeight="1" x14ac:dyDescent="0.2">
      <c r="A12" s="169" t="s">
        <v>51</v>
      </c>
      <c r="B12" s="170" t="s">
        <v>52</v>
      </c>
    </row>
    <row r="13" spans="1:8" x14ac:dyDescent="0.2">
      <c r="A13" s="165" t="s">
        <v>53</v>
      </c>
      <c r="B13" s="173" t="s">
        <v>54</v>
      </c>
      <c r="C13" s="306">
        <v>0</v>
      </c>
      <c r="D13" s="168">
        <f>C13*$D$10</f>
        <v>0</v>
      </c>
      <c r="E13" s="306">
        <v>0</v>
      </c>
      <c r="F13" s="168">
        <f>E13*$F$10</f>
        <v>0</v>
      </c>
      <c r="G13" s="215"/>
      <c r="H13" s="168" t="s">
        <v>55</v>
      </c>
    </row>
    <row r="14" spans="1:8" x14ac:dyDescent="0.2">
      <c r="A14" s="165" t="s">
        <v>56</v>
      </c>
      <c r="B14" s="173" t="s">
        <v>57</v>
      </c>
      <c r="C14" s="215"/>
      <c r="D14" s="168" t="s">
        <v>55</v>
      </c>
      <c r="E14" s="215"/>
      <c r="F14" s="168" t="s">
        <v>55</v>
      </c>
      <c r="G14" s="306">
        <v>0</v>
      </c>
      <c r="H14" s="168">
        <f>G14*$H$10</f>
        <v>0</v>
      </c>
    </row>
    <row r="15" spans="1:8" x14ac:dyDescent="0.2">
      <c r="A15" s="165" t="s">
        <v>58</v>
      </c>
      <c r="B15" s="173" t="s">
        <v>59</v>
      </c>
      <c r="C15" s="306">
        <v>0</v>
      </c>
      <c r="D15" s="168">
        <f>C15*$D$10</f>
        <v>0</v>
      </c>
      <c r="E15" s="306">
        <v>0</v>
      </c>
      <c r="F15" s="168">
        <f>E15*$F$10</f>
        <v>0</v>
      </c>
      <c r="G15" s="215"/>
      <c r="H15" s="168" t="s">
        <v>55</v>
      </c>
    </row>
    <row r="16" spans="1:8" x14ac:dyDescent="0.2">
      <c r="A16" s="165" t="s">
        <v>60</v>
      </c>
      <c r="B16" s="173" t="s">
        <v>61</v>
      </c>
      <c r="C16" s="215"/>
      <c r="D16" s="168" t="s">
        <v>55</v>
      </c>
      <c r="E16" s="215"/>
      <c r="F16" s="168" t="s">
        <v>55</v>
      </c>
      <c r="G16" s="306">
        <v>0</v>
      </c>
      <c r="H16" s="168">
        <f>G16*$H$10</f>
        <v>0</v>
      </c>
    </row>
    <row r="17" spans="1:8" x14ac:dyDescent="0.2">
      <c r="A17" s="165" t="s">
        <v>62</v>
      </c>
      <c r="B17" s="173" t="s">
        <v>63</v>
      </c>
      <c r="C17" s="306">
        <v>0</v>
      </c>
      <c r="D17" s="168">
        <f>C17*$D$10</f>
        <v>0</v>
      </c>
      <c r="E17" s="306">
        <v>0</v>
      </c>
      <c r="F17" s="168">
        <f>E17*$F$10</f>
        <v>0</v>
      </c>
      <c r="G17" s="215"/>
      <c r="H17" s="168" t="s">
        <v>55</v>
      </c>
    </row>
    <row r="18" spans="1:8" x14ac:dyDescent="0.2">
      <c r="A18" s="165" t="s">
        <v>64</v>
      </c>
      <c r="B18" s="173" t="s">
        <v>65</v>
      </c>
      <c r="C18" s="306">
        <v>0</v>
      </c>
      <c r="D18" s="168">
        <f>C18*$D$10</f>
        <v>0</v>
      </c>
      <c r="E18" s="306">
        <v>0</v>
      </c>
      <c r="F18" s="168">
        <f>E18*$F$10</f>
        <v>0</v>
      </c>
      <c r="G18" s="215"/>
      <c r="H18" s="168" t="s">
        <v>55</v>
      </c>
    </row>
    <row r="19" spans="1:8" x14ac:dyDescent="0.2">
      <c r="A19" s="165" t="s">
        <v>66</v>
      </c>
      <c r="B19" s="173" t="s">
        <v>67</v>
      </c>
      <c r="C19" s="306">
        <v>0</v>
      </c>
      <c r="D19" s="168">
        <f>C19*$D$10</f>
        <v>0</v>
      </c>
      <c r="E19" s="306">
        <v>0</v>
      </c>
      <c r="F19" s="168">
        <f>E19*$F$10</f>
        <v>0</v>
      </c>
      <c r="G19" s="306">
        <v>0</v>
      </c>
      <c r="H19" s="168">
        <f>G19*$H$10</f>
        <v>0</v>
      </c>
    </row>
    <row r="20" spans="1:8" x14ac:dyDescent="0.2">
      <c r="A20" s="165" t="s">
        <v>68</v>
      </c>
      <c r="B20" s="173" t="s">
        <v>69</v>
      </c>
      <c r="C20" s="306">
        <v>0</v>
      </c>
      <c r="D20" s="168">
        <f>C20*$D$10</f>
        <v>0</v>
      </c>
      <c r="E20" s="306">
        <v>0</v>
      </c>
      <c r="F20" s="168">
        <f>E20*$F$10</f>
        <v>0</v>
      </c>
      <c r="G20" s="306">
        <f>E20</f>
        <v>0</v>
      </c>
      <c r="H20" s="168">
        <f>G20*$H$10</f>
        <v>0</v>
      </c>
    </row>
    <row r="21" spans="1:8" x14ac:dyDescent="0.2">
      <c r="A21" s="165" t="s">
        <v>70</v>
      </c>
      <c r="B21" s="173" t="s">
        <v>71</v>
      </c>
      <c r="C21" s="306">
        <v>0</v>
      </c>
      <c r="D21" s="168">
        <f>C21*$D$10</f>
        <v>0</v>
      </c>
      <c r="E21" s="306">
        <v>0</v>
      </c>
      <c r="F21" s="168">
        <f>E21*$F$10</f>
        <v>0</v>
      </c>
      <c r="G21" s="306">
        <f>E21</f>
        <v>0</v>
      </c>
      <c r="H21" s="168">
        <f>G21*$H$10</f>
        <v>0</v>
      </c>
    </row>
    <row r="22" spans="1:8" ht="15" customHeight="1" x14ac:dyDescent="0.2">
      <c r="A22" s="307">
        <f ca="1">IF(SVS_GLR-TODAY()&gt;0,D62,RT_allgemein)</f>
        <v>0</v>
      </c>
      <c r="B22" s="175" t="s">
        <v>72</v>
      </c>
      <c r="C22" s="176">
        <f t="shared" ref="C22:H22" si="0">SUM(C13:C21)</f>
        <v>0</v>
      </c>
      <c r="D22" s="177">
        <f t="shared" si="0"/>
        <v>0</v>
      </c>
      <c r="E22" s="176">
        <f t="shared" si="0"/>
        <v>0</v>
      </c>
      <c r="F22" s="177">
        <f t="shared" si="0"/>
        <v>0</v>
      </c>
      <c r="G22" s="176">
        <f t="shared" si="0"/>
        <v>0</v>
      </c>
      <c r="H22" s="177">
        <f t="shared" si="0"/>
        <v>0</v>
      </c>
    </row>
    <row r="23" spans="1:8" ht="15" customHeight="1" x14ac:dyDescent="0.2">
      <c r="A23" s="169" t="s">
        <v>73</v>
      </c>
      <c r="B23" s="170" t="s">
        <v>74</v>
      </c>
    </row>
    <row r="24" spans="1:8" x14ac:dyDescent="0.2">
      <c r="A24" s="165" t="s">
        <v>75</v>
      </c>
      <c r="B24" s="173" t="s">
        <v>76</v>
      </c>
      <c r="C24" s="306">
        <v>0</v>
      </c>
      <c r="D24" s="168">
        <f>C24*$D$10</f>
        <v>0</v>
      </c>
      <c r="E24" s="306">
        <f>C24</f>
        <v>0</v>
      </c>
      <c r="F24" s="168">
        <f>E24*$F$10</f>
        <v>0</v>
      </c>
      <c r="G24" s="306">
        <f>E24</f>
        <v>0</v>
      </c>
      <c r="H24" s="168">
        <f>G24*$H$10</f>
        <v>0</v>
      </c>
    </row>
    <row r="25" spans="1:8" x14ac:dyDescent="0.2">
      <c r="A25" s="165" t="s">
        <v>77</v>
      </c>
      <c r="B25" s="173" t="s">
        <v>78</v>
      </c>
      <c r="C25" s="306">
        <v>0</v>
      </c>
      <c r="D25" s="168">
        <f>C25*$D$10</f>
        <v>0</v>
      </c>
      <c r="E25" s="306">
        <f>C25</f>
        <v>0</v>
      </c>
      <c r="F25" s="168">
        <f>E25*$F$10</f>
        <v>0</v>
      </c>
      <c r="G25" s="306">
        <f>E25</f>
        <v>0</v>
      </c>
      <c r="H25" s="168">
        <f>G25*$H$10</f>
        <v>0</v>
      </c>
    </row>
    <row r="26" spans="1:8" x14ac:dyDescent="0.2">
      <c r="A26" s="165" t="s">
        <v>79</v>
      </c>
      <c r="B26" s="173" t="s">
        <v>80</v>
      </c>
      <c r="C26" s="306">
        <v>0</v>
      </c>
      <c r="D26" s="168">
        <f>C26*$D$10</f>
        <v>0</v>
      </c>
      <c r="E26" s="306">
        <f>C26</f>
        <v>0</v>
      </c>
      <c r="F26" s="168">
        <f>E26*$F$10</f>
        <v>0</v>
      </c>
      <c r="G26" s="306">
        <f>E26</f>
        <v>0</v>
      </c>
      <c r="H26" s="168">
        <f>G26*$H$10</f>
        <v>0</v>
      </c>
    </row>
    <row r="27" spans="1:8" x14ac:dyDescent="0.2">
      <c r="A27" s="165" t="s">
        <v>81</v>
      </c>
      <c r="B27" s="173" t="s">
        <v>82</v>
      </c>
      <c r="C27" s="306">
        <v>0</v>
      </c>
      <c r="D27" s="168">
        <f>C27*$D$10</f>
        <v>0</v>
      </c>
      <c r="E27" s="306">
        <f>C27</f>
        <v>0</v>
      </c>
      <c r="F27" s="168">
        <f>E27*$F$10</f>
        <v>0</v>
      </c>
      <c r="G27" s="306">
        <f>E27</f>
        <v>0</v>
      </c>
      <c r="H27" s="168">
        <f>G27*$H$10</f>
        <v>0</v>
      </c>
    </row>
    <row r="28" spans="1:8" x14ac:dyDescent="0.2">
      <c r="A28" s="165" t="s">
        <v>83</v>
      </c>
      <c r="B28" s="173" t="s">
        <v>84</v>
      </c>
      <c r="C28" s="306">
        <v>0</v>
      </c>
      <c r="D28" s="168">
        <f>C28*$D$10</f>
        <v>0</v>
      </c>
      <c r="E28" s="306">
        <f>C28</f>
        <v>0</v>
      </c>
      <c r="F28" s="168">
        <f>E28*$F$10</f>
        <v>0</v>
      </c>
      <c r="G28" s="306">
        <f>E28</f>
        <v>0</v>
      </c>
      <c r="H28" s="168">
        <f>G28*$H$10</f>
        <v>0</v>
      </c>
    </row>
    <row r="29" spans="1:8" ht="28.35" customHeight="1" x14ac:dyDescent="0.2">
      <c r="A29" s="165" t="s">
        <v>83</v>
      </c>
      <c r="B29" s="166" t="s">
        <v>85</v>
      </c>
      <c r="C29" s="215">
        <f>IF($D$10&lt;&gt;0,D29/$D$10,0)</f>
        <v>0</v>
      </c>
      <c r="D29" s="168">
        <f>SUM(D24:D28)*C22</f>
        <v>0</v>
      </c>
      <c r="E29" s="215">
        <f>IF($F$10&lt;&gt;0,F29/$F$10,0)</f>
        <v>0</v>
      </c>
      <c r="F29" s="168">
        <f>SUM(F24:F28)*E22</f>
        <v>0</v>
      </c>
      <c r="G29" s="215">
        <f>IF($F$10&lt;&gt;0,H29/$F$10,0)</f>
        <v>0</v>
      </c>
      <c r="H29" s="168">
        <f>SUM(H24:H28)*G22</f>
        <v>0</v>
      </c>
    </row>
    <row r="30" spans="1:8" ht="15" customHeight="1" x14ac:dyDescent="0.2">
      <c r="A30" s="186"/>
      <c r="B30" s="175" t="s">
        <v>86</v>
      </c>
      <c r="C30" s="176">
        <f>IF($D$10&lt;&gt;0,D30/$D$10,0)</f>
        <v>0</v>
      </c>
      <c r="D30" s="177">
        <f>SUM(D24:D29)</f>
        <v>0</v>
      </c>
      <c r="E30" s="176">
        <f>IF($D$10&lt;&gt;0,F30/$D$10,0)</f>
        <v>0</v>
      </c>
      <c r="F30" s="177">
        <f>SUM(F24:F29)</f>
        <v>0</v>
      </c>
      <c r="G30" s="176">
        <f>IF($D$10&lt;&gt;0,H30/$D$10,0)</f>
        <v>0</v>
      </c>
      <c r="H30" s="177">
        <f>SUM(H24:H29)</f>
        <v>0</v>
      </c>
    </row>
    <row r="31" spans="1:8" ht="15" customHeight="1" x14ac:dyDescent="0.2">
      <c r="A31" s="186"/>
      <c r="B31" s="175" t="s">
        <v>87</v>
      </c>
      <c r="C31" s="176" t="e">
        <f>D31/D10</f>
        <v>#DIV/0!</v>
      </c>
      <c r="D31" s="177">
        <f>D22+D30</f>
        <v>0</v>
      </c>
      <c r="E31" s="176" t="e">
        <f>F31/F10</f>
        <v>#DIV/0!</v>
      </c>
      <c r="F31" s="177">
        <f>F22+F30</f>
        <v>0</v>
      </c>
      <c r="G31" s="176" t="e">
        <f>H31/H10</f>
        <v>#DIV/0!</v>
      </c>
      <c r="H31" s="177">
        <f>H22+H30</f>
        <v>0</v>
      </c>
    </row>
    <row r="32" spans="1:8" ht="15" customHeight="1" x14ac:dyDescent="0.2">
      <c r="A32" s="169" t="s">
        <v>88</v>
      </c>
      <c r="B32" s="170" t="s">
        <v>89</v>
      </c>
    </row>
    <row r="33" spans="1:8" x14ac:dyDescent="0.2">
      <c r="A33" s="165" t="s">
        <v>90</v>
      </c>
      <c r="B33" s="173" t="s">
        <v>91</v>
      </c>
      <c r="C33" s="306">
        <v>0</v>
      </c>
      <c r="D33" s="168">
        <f>C33*$D$10</f>
        <v>0</v>
      </c>
      <c r="E33" s="306">
        <f>C33</f>
        <v>0</v>
      </c>
      <c r="F33" s="168">
        <f>E33*$F$10</f>
        <v>0</v>
      </c>
      <c r="G33" s="306">
        <f>E33</f>
        <v>0</v>
      </c>
      <c r="H33" s="168">
        <f>G33*$H$10</f>
        <v>0</v>
      </c>
    </row>
    <row r="34" spans="1:8" x14ac:dyDescent="0.2">
      <c r="A34" s="165" t="s">
        <v>92</v>
      </c>
      <c r="B34" s="173" t="s">
        <v>93</v>
      </c>
      <c r="C34" s="306">
        <v>0</v>
      </c>
      <c r="D34" s="168">
        <f>C34*$D$10</f>
        <v>0</v>
      </c>
      <c r="E34" s="306">
        <f>C34</f>
        <v>0</v>
      </c>
      <c r="F34" s="168">
        <f>E34*$F$10</f>
        <v>0</v>
      </c>
      <c r="G34" s="306">
        <f>E34</f>
        <v>0</v>
      </c>
      <c r="H34" s="168">
        <f>G34*$H$10</f>
        <v>0</v>
      </c>
    </row>
    <row r="35" spans="1:8" ht="15" customHeight="1" x14ac:dyDescent="0.2">
      <c r="A35" s="186"/>
      <c r="B35" s="175" t="s">
        <v>94</v>
      </c>
      <c r="C35" s="176" t="e">
        <f t="shared" ref="C35:H35" si="1">SUM(C31:C34)</f>
        <v>#DIV/0!</v>
      </c>
      <c r="D35" s="177">
        <f t="shared" si="1"/>
        <v>0</v>
      </c>
      <c r="E35" s="176" t="e">
        <f t="shared" si="1"/>
        <v>#DIV/0!</v>
      </c>
      <c r="F35" s="177">
        <f t="shared" si="1"/>
        <v>0</v>
      </c>
      <c r="G35" s="176" t="e">
        <f t="shared" si="1"/>
        <v>#DIV/0!</v>
      </c>
      <c r="H35" s="177">
        <f t="shared" si="1"/>
        <v>0</v>
      </c>
    </row>
    <row r="36" spans="1:8" ht="15" customHeight="1" x14ac:dyDescent="0.2">
      <c r="A36" s="169" t="s">
        <v>95</v>
      </c>
      <c r="B36" s="170" t="s">
        <v>96</v>
      </c>
    </row>
    <row r="37" spans="1:8" x14ac:dyDescent="0.2">
      <c r="A37" s="165" t="s">
        <v>97</v>
      </c>
      <c r="B37" s="173" t="s">
        <v>98</v>
      </c>
      <c r="C37" s="306">
        <v>0</v>
      </c>
      <c r="D37" s="168">
        <f>C37*$D$10</f>
        <v>0</v>
      </c>
      <c r="E37" s="306">
        <f>C37</f>
        <v>0</v>
      </c>
      <c r="F37" s="168">
        <f>E37*$F$10</f>
        <v>0</v>
      </c>
      <c r="G37" s="306">
        <f>E37</f>
        <v>0</v>
      </c>
      <c r="H37" s="168">
        <f>G37*$H$10</f>
        <v>0</v>
      </c>
    </row>
    <row r="38" spans="1:8" x14ac:dyDescent="0.2">
      <c r="A38" s="165" t="s">
        <v>99</v>
      </c>
      <c r="B38" s="166" t="s">
        <v>100</v>
      </c>
      <c r="C38" s="306">
        <v>0</v>
      </c>
      <c r="D38" s="168">
        <f>C38*$D$10</f>
        <v>0</v>
      </c>
      <c r="E38" s="306">
        <f>C38</f>
        <v>0</v>
      </c>
      <c r="F38" s="168">
        <f>E38*$F$10</f>
        <v>0</v>
      </c>
      <c r="G38" s="306">
        <f>E38</f>
        <v>0</v>
      </c>
      <c r="H38" s="168">
        <f>G38*$H$10</f>
        <v>0</v>
      </c>
    </row>
    <row r="39" spans="1:8" x14ac:dyDescent="0.2">
      <c r="A39" s="165" t="s">
        <v>101</v>
      </c>
      <c r="B39" s="166" t="s">
        <v>102</v>
      </c>
      <c r="C39" s="306">
        <v>0</v>
      </c>
      <c r="D39" s="168">
        <f>C39*$D$10</f>
        <v>0</v>
      </c>
      <c r="E39" s="306">
        <f>C39</f>
        <v>0</v>
      </c>
      <c r="F39" s="168">
        <f>E39*$F$10</f>
        <v>0</v>
      </c>
      <c r="G39" s="306">
        <f>E39</f>
        <v>0</v>
      </c>
      <c r="H39" s="168">
        <f>G39*$H$10</f>
        <v>0</v>
      </c>
    </row>
    <row r="40" spans="1:8" x14ac:dyDescent="0.2">
      <c r="A40" s="165" t="s">
        <v>103</v>
      </c>
      <c r="B40" s="166" t="s">
        <v>104</v>
      </c>
      <c r="C40" s="306">
        <v>0</v>
      </c>
      <c r="D40" s="168">
        <f>C40*$D$10</f>
        <v>0</v>
      </c>
      <c r="E40" s="306">
        <f>C40</f>
        <v>0</v>
      </c>
      <c r="F40" s="168">
        <f>E40*$F$10</f>
        <v>0</v>
      </c>
      <c r="G40" s="306">
        <f>E40</f>
        <v>0</v>
      </c>
      <c r="H40" s="168">
        <f>G40*$H$10</f>
        <v>0</v>
      </c>
    </row>
    <row r="41" spans="1:8" x14ac:dyDescent="0.2">
      <c r="A41" s="165" t="s">
        <v>105</v>
      </c>
      <c r="B41" s="166" t="s">
        <v>106</v>
      </c>
      <c r="C41" s="306">
        <v>0</v>
      </c>
      <c r="D41" s="168">
        <f>C41*$D$10</f>
        <v>0</v>
      </c>
      <c r="E41" s="306">
        <f>C41</f>
        <v>0</v>
      </c>
      <c r="F41" s="168">
        <f>E41*$F$10</f>
        <v>0</v>
      </c>
      <c r="G41" s="306">
        <f>E41</f>
        <v>0</v>
      </c>
      <c r="H41" s="168">
        <f>G41*$H$10</f>
        <v>0</v>
      </c>
    </row>
    <row r="42" spans="1:8" ht="15" customHeight="1" x14ac:dyDescent="0.2">
      <c r="A42" s="186"/>
      <c r="B42" s="175" t="s">
        <v>107</v>
      </c>
      <c r="C42" s="176">
        <f t="shared" ref="C42:H42" si="2">SUM(C37:C41)</f>
        <v>0</v>
      </c>
      <c r="D42" s="177">
        <f t="shared" si="2"/>
        <v>0</v>
      </c>
      <c r="E42" s="176">
        <f t="shared" si="2"/>
        <v>0</v>
      </c>
      <c r="F42" s="177">
        <f t="shared" si="2"/>
        <v>0</v>
      </c>
      <c r="G42" s="176">
        <f t="shared" si="2"/>
        <v>0</v>
      </c>
      <c r="H42" s="177">
        <f t="shared" si="2"/>
        <v>0</v>
      </c>
    </row>
    <row r="43" spans="1:8" ht="15" customHeight="1" x14ac:dyDescent="0.2">
      <c r="A43" s="169" t="s">
        <v>108</v>
      </c>
      <c r="B43" s="170" t="s">
        <v>109</v>
      </c>
    </row>
    <row r="44" spans="1:8" x14ac:dyDescent="0.2">
      <c r="A44" s="165" t="s">
        <v>110</v>
      </c>
      <c r="B44" s="166" t="s">
        <v>111</v>
      </c>
      <c r="C44" s="306">
        <v>0</v>
      </c>
      <c r="D44" s="168">
        <f t="shared" ref="D44:D53" si="3">C44*$D$10</f>
        <v>0</v>
      </c>
      <c r="E44" s="306">
        <f t="shared" ref="E44:E53" si="4">C44</f>
        <v>0</v>
      </c>
      <c r="F44" s="168">
        <f t="shared" ref="F44:F53" si="5">E44*$F$10</f>
        <v>0</v>
      </c>
      <c r="G44" s="306">
        <f t="shared" ref="G44:G53" si="6">E44</f>
        <v>0</v>
      </c>
      <c r="H44" s="168">
        <f t="shared" ref="H44:H53" si="7">G44*$H$10</f>
        <v>0</v>
      </c>
    </row>
    <row r="45" spans="1:8" x14ac:dyDescent="0.2">
      <c r="A45" s="165" t="s">
        <v>112</v>
      </c>
      <c r="B45" s="166" t="s">
        <v>113</v>
      </c>
      <c r="C45" s="306">
        <v>0</v>
      </c>
      <c r="D45" s="168">
        <f t="shared" si="3"/>
        <v>0</v>
      </c>
      <c r="E45" s="306">
        <f t="shared" si="4"/>
        <v>0</v>
      </c>
      <c r="F45" s="168">
        <f t="shared" si="5"/>
        <v>0</v>
      </c>
      <c r="G45" s="306">
        <f t="shared" si="6"/>
        <v>0</v>
      </c>
      <c r="H45" s="168">
        <f t="shared" si="7"/>
        <v>0</v>
      </c>
    </row>
    <row r="46" spans="1:8" x14ac:dyDescent="0.2">
      <c r="A46" s="165" t="s">
        <v>114</v>
      </c>
      <c r="B46" s="166" t="s">
        <v>115</v>
      </c>
      <c r="C46" s="306">
        <v>0</v>
      </c>
      <c r="D46" s="168">
        <f t="shared" si="3"/>
        <v>0</v>
      </c>
      <c r="E46" s="306">
        <f t="shared" si="4"/>
        <v>0</v>
      </c>
      <c r="F46" s="168">
        <f t="shared" si="5"/>
        <v>0</v>
      </c>
      <c r="G46" s="306">
        <f t="shared" si="6"/>
        <v>0</v>
      </c>
      <c r="H46" s="168">
        <f t="shared" si="7"/>
        <v>0</v>
      </c>
    </row>
    <row r="47" spans="1:8" x14ac:dyDescent="0.2">
      <c r="A47" s="165" t="s">
        <v>116</v>
      </c>
      <c r="B47" s="166" t="s">
        <v>117</v>
      </c>
      <c r="C47" s="306">
        <v>0</v>
      </c>
      <c r="D47" s="168">
        <f t="shared" si="3"/>
        <v>0</v>
      </c>
      <c r="E47" s="306">
        <f t="shared" si="4"/>
        <v>0</v>
      </c>
      <c r="F47" s="168">
        <f t="shared" si="5"/>
        <v>0</v>
      </c>
      <c r="G47" s="306">
        <f t="shared" si="6"/>
        <v>0</v>
      </c>
      <c r="H47" s="168">
        <f t="shared" si="7"/>
        <v>0</v>
      </c>
    </row>
    <row r="48" spans="1:8" x14ac:dyDescent="0.2">
      <c r="A48" s="165" t="s">
        <v>118</v>
      </c>
      <c r="B48" s="166" t="s">
        <v>119</v>
      </c>
      <c r="C48" s="306">
        <v>0</v>
      </c>
      <c r="D48" s="168">
        <f t="shared" si="3"/>
        <v>0</v>
      </c>
      <c r="E48" s="306">
        <f t="shared" si="4"/>
        <v>0</v>
      </c>
      <c r="F48" s="168">
        <f t="shared" si="5"/>
        <v>0</v>
      </c>
      <c r="G48" s="306">
        <f t="shared" si="6"/>
        <v>0</v>
      </c>
      <c r="H48" s="168">
        <f t="shared" si="7"/>
        <v>0</v>
      </c>
    </row>
    <row r="49" spans="1:10" x14ac:dyDescent="0.2">
      <c r="A49" s="165" t="s">
        <v>120</v>
      </c>
      <c r="B49" s="173" t="s">
        <v>121</v>
      </c>
      <c r="C49" s="306">
        <v>0</v>
      </c>
      <c r="D49" s="168">
        <f t="shared" si="3"/>
        <v>0</v>
      </c>
      <c r="E49" s="306">
        <f t="shared" si="4"/>
        <v>0</v>
      </c>
      <c r="F49" s="168">
        <f t="shared" si="5"/>
        <v>0</v>
      </c>
      <c r="G49" s="306">
        <f t="shared" si="6"/>
        <v>0</v>
      </c>
      <c r="H49" s="168">
        <f t="shared" si="7"/>
        <v>0</v>
      </c>
    </row>
    <row r="50" spans="1:10" x14ac:dyDescent="0.2">
      <c r="A50" s="165" t="s">
        <v>122</v>
      </c>
      <c r="B50" s="173" t="s">
        <v>123</v>
      </c>
      <c r="C50" s="306">
        <v>0</v>
      </c>
      <c r="D50" s="168">
        <f t="shared" si="3"/>
        <v>0</v>
      </c>
      <c r="E50" s="306">
        <f t="shared" si="4"/>
        <v>0</v>
      </c>
      <c r="F50" s="168">
        <f t="shared" si="5"/>
        <v>0</v>
      </c>
      <c r="G50" s="306">
        <f t="shared" si="6"/>
        <v>0</v>
      </c>
      <c r="H50" s="168">
        <f t="shared" si="7"/>
        <v>0</v>
      </c>
    </row>
    <row r="51" spans="1:10" x14ac:dyDescent="0.2">
      <c r="A51" s="165" t="s">
        <v>124</v>
      </c>
      <c r="B51" s="166" t="s">
        <v>125</v>
      </c>
      <c r="C51" s="306">
        <v>0</v>
      </c>
      <c r="D51" s="168">
        <f t="shared" si="3"/>
        <v>0</v>
      </c>
      <c r="E51" s="306">
        <f t="shared" si="4"/>
        <v>0</v>
      </c>
      <c r="F51" s="168">
        <f t="shared" si="5"/>
        <v>0</v>
      </c>
      <c r="G51" s="306">
        <f t="shared" si="6"/>
        <v>0</v>
      </c>
      <c r="H51" s="168">
        <f t="shared" si="7"/>
        <v>0</v>
      </c>
    </row>
    <row r="52" spans="1:10" x14ac:dyDescent="0.2">
      <c r="A52" s="165" t="s">
        <v>126</v>
      </c>
      <c r="B52" s="166" t="s">
        <v>127</v>
      </c>
      <c r="C52" s="306">
        <v>0</v>
      </c>
      <c r="D52" s="168">
        <f t="shared" si="3"/>
        <v>0</v>
      </c>
      <c r="E52" s="306">
        <f t="shared" si="4"/>
        <v>0</v>
      </c>
      <c r="F52" s="168">
        <f t="shared" si="5"/>
        <v>0</v>
      </c>
      <c r="G52" s="306">
        <f t="shared" si="6"/>
        <v>0</v>
      </c>
      <c r="H52" s="168">
        <f t="shared" si="7"/>
        <v>0</v>
      </c>
    </row>
    <row r="53" spans="1:10" x14ac:dyDescent="0.2">
      <c r="A53" s="165" t="s">
        <v>128</v>
      </c>
      <c r="B53" s="166" t="s">
        <v>129</v>
      </c>
      <c r="C53" s="306">
        <v>0</v>
      </c>
      <c r="D53" s="168">
        <f t="shared" si="3"/>
        <v>0</v>
      </c>
      <c r="E53" s="306">
        <f t="shared" si="4"/>
        <v>0</v>
      </c>
      <c r="F53" s="168">
        <f t="shared" si="5"/>
        <v>0</v>
      </c>
      <c r="G53" s="306">
        <f t="shared" si="6"/>
        <v>0</v>
      </c>
      <c r="H53" s="168">
        <f t="shared" si="7"/>
        <v>0</v>
      </c>
    </row>
    <row r="54" spans="1:10" ht="15" customHeight="1" x14ac:dyDescent="0.2">
      <c r="A54" s="186"/>
      <c r="B54" s="175" t="s">
        <v>130</v>
      </c>
      <c r="C54" s="176">
        <f t="shared" ref="C54:H54" si="8">SUM(C44:C53)</f>
        <v>0</v>
      </c>
      <c r="D54" s="177">
        <f t="shared" si="8"/>
        <v>0</v>
      </c>
      <c r="E54" s="176">
        <f t="shared" si="8"/>
        <v>0</v>
      </c>
      <c r="F54" s="177">
        <f t="shared" si="8"/>
        <v>0</v>
      </c>
      <c r="G54" s="176">
        <f t="shared" si="8"/>
        <v>0</v>
      </c>
      <c r="H54" s="177">
        <f t="shared" si="8"/>
        <v>0</v>
      </c>
    </row>
    <row r="55" spans="1:10" ht="15" customHeight="1" x14ac:dyDescent="0.2">
      <c r="A55" s="169" t="s">
        <v>131</v>
      </c>
      <c r="B55" s="170" t="s">
        <v>132</v>
      </c>
      <c r="C55" s="167" t="e">
        <f>D55/$D$10</f>
        <v>#DIV/0!</v>
      </c>
      <c r="D55" s="168">
        <f>D10+D35+D42+D54</f>
        <v>0</v>
      </c>
      <c r="E55" s="167" t="e">
        <f>F55/$F$10</f>
        <v>#DIV/0!</v>
      </c>
      <c r="F55" s="168">
        <f>F10+F35+F42+F54</f>
        <v>0</v>
      </c>
      <c r="G55" s="167" t="e">
        <f>H55/$F$10</f>
        <v>#DIV/0!</v>
      </c>
      <c r="H55" s="168">
        <f>H10+H35+H42+H54</f>
        <v>0</v>
      </c>
    </row>
    <row r="56" spans="1:10" ht="28.35" customHeight="1" x14ac:dyDescent="0.2">
      <c r="A56" s="169" t="s">
        <v>133</v>
      </c>
      <c r="B56" s="173" t="s">
        <v>134</v>
      </c>
      <c r="C56" s="306">
        <v>0</v>
      </c>
      <c r="D56" s="168">
        <f>C56*(D10+D35+D37+D44+D45+D47)</f>
        <v>0</v>
      </c>
      <c r="E56" s="306">
        <f>C56</f>
        <v>0</v>
      </c>
      <c r="F56" s="168">
        <f>E56*(F10+F35+F37+F44+F45+F47)</f>
        <v>0</v>
      </c>
      <c r="G56" s="306">
        <f>E56</f>
        <v>0</v>
      </c>
      <c r="H56" s="168">
        <f>G56*(H10+H35+H37+H44+H45+H47)</f>
        <v>0</v>
      </c>
    </row>
    <row r="57" spans="1:10" ht="15" customHeight="1" x14ac:dyDescent="0.2">
      <c r="A57" s="169" t="s">
        <v>135</v>
      </c>
      <c r="B57" s="170" t="s">
        <v>136</v>
      </c>
      <c r="C57" s="306">
        <v>0</v>
      </c>
      <c r="D57" s="168">
        <f>C57*(D55+D56)</f>
        <v>0</v>
      </c>
      <c r="E57" s="306">
        <f>C57</f>
        <v>0</v>
      </c>
      <c r="F57" s="168">
        <f>E57*F55</f>
        <v>0</v>
      </c>
      <c r="G57" s="306">
        <f>E57</f>
        <v>0</v>
      </c>
      <c r="H57" s="168">
        <f>G57*H55</f>
        <v>0</v>
      </c>
      <c r="J57" s="308"/>
    </row>
    <row r="58" spans="1:10" ht="15" customHeight="1" x14ac:dyDescent="0.2">
      <c r="A58" s="186"/>
      <c r="B58" s="175" t="s">
        <v>137</v>
      </c>
      <c r="C58" s="176" t="e">
        <f>D58/$D$10</f>
        <v>#DIV/0!</v>
      </c>
      <c r="D58" s="177">
        <f>SUM(D55:D57)</f>
        <v>0</v>
      </c>
      <c r="E58" s="176" t="e">
        <f>F58/$D$10</f>
        <v>#DIV/0!</v>
      </c>
      <c r="F58" s="177">
        <f>SUM(F55:F57)</f>
        <v>0</v>
      </c>
      <c r="G58" s="176" t="e">
        <f>H58/$D$10</f>
        <v>#DIV/0!</v>
      </c>
      <c r="H58" s="177">
        <f>SUM(H55:H57)</f>
        <v>0</v>
      </c>
    </row>
    <row r="59" spans="1:10" x14ac:dyDescent="0.2">
      <c r="B59" s="173" t="s">
        <v>138</v>
      </c>
      <c r="C59" s="167" t="e">
        <f>D58/D10-1</f>
        <v>#DIV/0!</v>
      </c>
      <c r="D59" s="168">
        <f>D58-D10</f>
        <v>0</v>
      </c>
      <c r="E59" s="167" t="e">
        <f>F58/F10-1</f>
        <v>#DIV/0!</v>
      </c>
      <c r="F59" s="168">
        <f>F58-F10</f>
        <v>0</v>
      </c>
      <c r="G59" s="167" t="e">
        <f>H58/H10-1</f>
        <v>#DIV/0!</v>
      </c>
      <c r="H59" s="168">
        <f>H58-H10</f>
        <v>0</v>
      </c>
    </row>
    <row r="60" spans="1:10" x14ac:dyDescent="0.2">
      <c r="B60" s="173" t="s">
        <v>139</v>
      </c>
      <c r="C60" s="306">
        <v>1</v>
      </c>
      <c r="D60" s="168">
        <f>D58*C60</f>
        <v>0</v>
      </c>
      <c r="E60" s="306">
        <v>0</v>
      </c>
      <c r="F60" s="168">
        <f>F58*E60</f>
        <v>0</v>
      </c>
      <c r="G60" s="306">
        <f>1-C60-E60</f>
        <v>0</v>
      </c>
      <c r="H60" s="168">
        <f>H58*G60</f>
        <v>0</v>
      </c>
    </row>
    <row r="61" spans="1:10" ht="14.65" customHeight="1" thickBot="1" x14ac:dyDescent="0.25">
      <c r="B61" s="173"/>
      <c r="C61" s="215"/>
      <c r="E61" s="215"/>
      <c r="G61" s="309">
        <f>C60+E60+G60</f>
        <v>1</v>
      </c>
    </row>
    <row r="62" spans="1:10" ht="25.5" customHeight="1" thickBot="1" x14ac:dyDescent="0.25">
      <c r="A62" s="169"/>
      <c r="B62" s="230" t="s">
        <v>140</v>
      </c>
      <c r="C62" s="231"/>
      <c r="D62" s="229">
        <f>D60+F60+H60</f>
        <v>0</v>
      </c>
      <c r="E62" s="231"/>
      <c r="F62" s="227"/>
      <c r="G62" s="227"/>
      <c r="H62" s="227"/>
    </row>
  </sheetData>
  <sheetProtection algorithmName="SHA-512" hashValue="V+eM5r53QabYNurfKFzXiwKbs5bOH3Q/Pv9W4QSuqpOA3OeYl7Ab8nC0wwAVJtxWsqc1SMz09nqns4cXhDUDkA==" saltValue="Ewj+jhbj2vfu/VlwNBmGIQ==" spinCount="100000" sheet="1" objects="1" scenarios="1" selectLockedCells="1"/>
  <mergeCells count="6">
    <mergeCell ref="G6:H7"/>
    <mergeCell ref="A1:B1"/>
    <mergeCell ref="C1:D1"/>
    <mergeCell ref="C3:D3"/>
    <mergeCell ref="C6:D7"/>
    <mergeCell ref="E6:F7"/>
  </mergeCells>
  <conditionalFormatting sqref="A6 B10">
    <cfRule type="expression" dxfId="14" priority="2">
      <formula>AND($D$10&lt;15,$D$10&gt;0)</formula>
    </cfRule>
  </conditionalFormatting>
  <conditionalFormatting sqref="C60 E60 G60">
    <cfRule type="expression" dxfId="13" priority="1">
      <formula>$G$61&lt;&gt;100%</formula>
    </cfRule>
  </conditionalFormatting>
  <printOptions horizontalCentered="1"/>
  <pageMargins left="0.55000000000000004" right="0.47" top="0.66" bottom="1.1000000000000001" header="0.2" footer="0.51181102362204722"/>
  <pageSetup paperSize="9" scale="64" orientation="portrait" r:id="rId1"/>
  <headerFooter alignWithMargins="0">
    <oddFooter>&amp;L&amp;8 Ausschreibung Unterhaltsreinigung
&amp;A&amp;R&amp;8 © Lean Consulting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866A-D6F4-43FF-892A-6CA1059113FB}">
  <sheetPr>
    <pageSetUpPr autoPageBreaks="0" fitToPage="1"/>
  </sheetPr>
  <dimension ref="A1:I63"/>
  <sheetViews>
    <sheetView workbookViewId="0">
      <selection activeCell="D10" sqref="D10"/>
    </sheetView>
  </sheetViews>
  <sheetFormatPr baseColWidth="10" defaultColWidth="11.42578125" defaultRowHeight="14.25" x14ac:dyDescent="0.2"/>
  <cols>
    <col min="1" max="1" width="7.85546875" style="165" customWidth="1"/>
    <col min="2" max="2" width="60.7109375" style="166" customWidth="1"/>
    <col min="3" max="3" width="13.28515625" style="167" customWidth="1"/>
    <col min="4" max="4" width="13.28515625" style="168" customWidth="1"/>
    <col min="5" max="5" width="13.28515625" style="167" customWidth="1"/>
    <col min="6" max="6" width="13.28515625" style="168" customWidth="1"/>
    <col min="7" max="7" width="13.28515625" style="167" customWidth="1"/>
    <col min="8" max="8" width="13.28515625" style="168" customWidth="1"/>
    <col min="9" max="9" width="2.28515625" style="2" customWidth="1"/>
  </cols>
  <sheetData>
    <row r="1" spans="1:9" ht="15.6" customHeight="1" thickBot="1" x14ac:dyDescent="0.25">
      <c r="A1" s="373" t="s">
        <v>36</v>
      </c>
      <c r="B1" s="374"/>
      <c r="C1" s="375" t="s">
        <v>141</v>
      </c>
      <c r="D1" s="376"/>
    </row>
    <row r="2" spans="1:9" ht="14.65" customHeight="1" thickBot="1" x14ac:dyDescent="0.25"/>
    <row r="3" spans="1:9" ht="14.65" customHeight="1" thickBot="1" x14ac:dyDescent="0.25">
      <c r="A3" s="185" t="s">
        <v>38</v>
      </c>
      <c r="B3" s="182"/>
      <c r="C3" s="377" t="str">
        <f>IF(Bieter&lt;&gt;"",Bieter,"Bietername fehlt !")</f>
        <v>Bietername fehlt !</v>
      </c>
      <c r="D3" s="376"/>
    </row>
    <row r="4" spans="1:9" ht="14.65" customHeight="1" thickBot="1" x14ac:dyDescent="0.25"/>
    <row r="5" spans="1:9" x14ac:dyDescent="0.2">
      <c r="A5" s="178" t="s">
        <v>39</v>
      </c>
      <c r="B5" s="179"/>
      <c r="C5" s="228"/>
      <c r="D5" s="180"/>
      <c r="E5" s="228"/>
      <c r="F5" s="180"/>
      <c r="G5" s="228"/>
      <c r="H5" s="180"/>
    </row>
    <row r="6" spans="1:9" ht="13.9" customHeight="1" thickBot="1" x14ac:dyDescent="0.25">
      <c r="A6" s="181" t="s">
        <v>40</v>
      </c>
      <c r="B6" s="182"/>
      <c r="C6" s="369" t="s">
        <v>41</v>
      </c>
      <c r="D6" s="370"/>
      <c r="E6" s="369" t="s">
        <v>42</v>
      </c>
      <c r="F6" s="370"/>
      <c r="G6" s="369" t="s">
        <v>43</v>
      </c>
      <c r="H6" s="370"/>
    </row>
    <row r="7" spans="1:9" ht="14.65" customHeight="1" thickBot="1" x14ac:dyDescent="0.25">
      <c r="A7" s="183"/>
      <c r="B7" s="184"/>
      <c r="C7" s="371"/>
      <c r="D7" s="372"/>
      <c r="E7" s="371"/>
      <c r="F7" s="372"/>
      <c r="G7" s="371"/>
      <c r="H7" s="372"/>
    </row>
    <row r="9" spans="1:9" ht="15" customHeight="1" x14ac:dyDescent="0.25">
      <c r="A9" s="169" t="s">
        <v>4</v>
      </c>
      <c r="B9" s="170" t="s">
        <v>44</v>
      </c>
      <c r="C9" s="171" t="s">
        <v>45</v>
      </c>
      <c r="D9" s="172" t="s">
        <v>46</v>
      </c>
      <c r="E9" s="171" t="s">
        <v>45</v>
      </c>
      <c r="F9" s="172" t="s">
        <v>46</v>
      </c>
      <c r="G9" s="171" t="s">
        <v>45</v>
      </c>
      <c r="H9" s="172" t="s">
        <v>46</v>
      </c>
      <c r="I9" s="164"/>
    </row>
    <row r="10" spans="1:9" s="2" customFormat="1" ht="15" customHeight="1" x14ac:dyDescent="0.2">
      <c r="A10" s="174" t="s">
        <v>47</v>
      </c>
      <c r="B10" s="175" t="s">
        <v>48</v>
      </c>
      <c r="C10" s="176">
        <v>1</v>
      </c>
      <c r="D10" s="189">
        <v>0</v>
      </c>
      <c r="E10" s="176">
        <v>1</v>
      </c>
      <c r="F10" s="189">
        <f>D10</f>
        <v>0</v>
      </c>
      <c r="G10" s="176">
        <v>1</v>
      </c>
      <c r="H10" s="305">
        <f>D10</f>
        <v>0</v>
      </c>
    </row>
    <row r="11" spans="1:9" s="2" customFormat="1" ht="15" customHeight="1" x14ac:dyDescent="0.2">
      <c r="A11" s="169" t="s">
        <v>49</v>
      </c>
      <c r="B11" s="170" t="s">
        <v>50</v>
      </c>
      <c r="C11" s="167"/>
      <c r="D11" s="168"/>
      <c r="E11" s="167"/>
      <c r="F11" s="168"/>
      <c r="G11" s="167"/>
      <c r="H11" s="168"/>
    </row>
    <row r="12" spans="1:9" s="2" customFormat="1" ht="15" customHeight="1" x14ac:dyDescent="0.2">
      <c r="A12" s="169" t="s">
        <v>51</v>
      </c>
      <c r="B12" s="170" t="s">
        <v>52</v>
      </c>
      <c r="C12" s="167"/>
      <c r="D12" s="168"/>
      <c r="E12" s="167"/>
      <c r="F12" s="168"/>
      <c r="G12" s="167"/>
      <c r="H12" s="168"/>
    </row>
    <row r="13" spans="1:9" x14ac:dyDescent="0.2">
      <c r="A13" s="165" t="s">
        <v>53</v>
      </c>
      <c r="B13" s="173" t="s">
        <v>54</v>
      </c>
      <c r="C13" s="306">
        <v>0</v>
      </c>
      <c r="D13" s="168">
        <f>C13*$D$10</f>
        <v>0</v>
      </c>
      <c r="E13" s="306">
        <v>0</v>
      </c>
      <c r="F13" s="168">
        <f>E13*$F$10</f>
        <v>0</v>
      </c>
      <c r="G13" s="215"/>
      <c r="H13" s="168" t="s">
        <v>55</v>
      </c>
    </row>
    <row r="14" spans="1:9" x14ac:dyDescent="0.2">
      <c r="A14" s="165" t="s">
        <v>56</v>
      </c>
      <c r="B14" s="173" t="s">
        <v>57</v>
      </c>
      <c r="C14" s="215"/>
      <c r="D14" s="168" t="s">
        <v>55</v>
      </c>
      <c r="E14" s="215"/>
      <c r="F14" s="168" t="s">
        <v>55</v>
      </c>
      <c r="G14" s="306">
        <v>0</v>
      </c>
      <c r="H14" s="168">
        <f>G14*$H$10</f>
        <v>0</v>
      </c>
    </row>
    <row r="15" spans="1:9" x14ac:dyDescent="0.2">
      <c r="A15" s="165" t="s">
        <v>58</v>
      </c>
      <c r="B15" s="173" t="s">
        <v>59</v>
      </c>
      <c r="C15" s="306">
        <v>0</v>
      </c>
      <c r="D15" s="168">
        <f>C15*$D$10</f>
        <v>0</v>
      </c>
      <c r="E15" s="306">
        <v>0</v>
      </c>
      <c r="F15" s="168">
        <f>E15*$F$10</f>
        <v>0</v>
      </c>
      <c r="G15" s="215"/>
      <c r="H15" s="168" t="s">
        <v>55</v>
      </c>
    </row>
    <row r="16" spans="1:9" s="2" customFormat="1" x14ac:dyDescent="0.2">
      <c r="A16" s="165" t="s">
        <v>60</v>
      </c>
      <c r="B16" s="173" t="s">
        <v>61</v>
      </c>
      <c r="C16" s="215"/>
      <c r="D16" s="168" t="s">
        <v>55</v>
      </c>
      <c r="E16" s="215"/>
      <c r="F16" s="168" t="s">
        <v>55</v>
      </c>
      <c r="G16" s="306">
        <v>0</v>
      </c>
      <c r="H16" s="168">
        <f>G16*$H$10</f>
        <v>0</v>
      </c>
    </row>
    <row r="17" spans="1:8" s="2" customFormat="1" x14ac:dyDescent="0.2">
      <c r="A17" s="165" t="s">
        <v>62</v>
      </c>
      <c r="B17" s="173" t="s">
        <v>63</v>
      </c>
      <c r="C17" s="306">
        <v>0</v>
      </c>
      <c r="D17" s="168">
        <f>C17*$D$10</f>
        <v>0</v>
      </c>
      <c r="E17" s="306">
        <v>0</v>
      </c>
      <c r="F17" s="168">
        <f>E17*$F$10</f>
        <v>0</v>
      </c>
      <c r="G17" s="215"/>
      <c r="H17" s="168" t="s">
        <v>55</v>
      </c>
    </row>
    <row r="18" spans="1:8" s="2" customFormat="1" x14ac:dyDescent="0.2">
      <c r="A18" s="165" t="s">
        <v>64</v>
      </c>
      <c r="B18" s="173" t="s">
        <v>65</v>
      </c>
      <c r="C18" s="306">
        <v>0</v>
      </c>
      <c r="D18" s="168">
        <f>C18*$D$10</f>
        <v>0</v>
      </c>
      <c r="E18" s="306">
        <v>0</v>
      </c>
      <c r="F18" s="168">
        <f>E18*$F$10</f>
        <v>0</v>
      </c>
      <c r="G18" s="215"/>
      <c r="H18" s="168" t="s">
        <v>55</v>
      </c>
    </row>
    <row r="19" spans="1:8" s="2" customFormat="1" x14ac:dyDescent="0.2">
      <c r="A19" s="165" t="s">
        <v>66</v>
      </c>
      <c r="B19" s="173" t="s">
        <v>67</v>
      </c>
      <c r="C19" s="306">
        <v>0</v>
      </c>
      <c r="D19" s="168">
        <f>C19*$D$10</f>
        <v>0</v>
      </c>
      <c r="E19" s="306">
        <v>0</v>
      </c>
      <c r="F19" s="168">
        <f>E19*$F$10</f>
        <v>0</v>
      </c>
      <c r="G19" s="306">
        <v>0</v>
      </c>
      <c r="H19" s="168">
        <f>G19*$H$10</f>
        <v>0</v>
      </c>
    </row>
    <row r="20" spans="1:8" x14ac:dyDescent="0.2">
      <c r="A20" s="165" t="s">
        <v>68</v>
      </c>
      <c r="B20" s="173" t="s">
        <v>69</v>
      </c>
      <c r="C20" s="306">
        <v>0</v>
      </c>
      <c r="D20" s="168">
        <f>C20*$D$10</f>
        <v>0</v>
      </c>
      <c r="E20" s="306">
        <v>0</v>
      </c>
      <c r="F20" s="168">
        <f>E20*$F$10</f>
        <v>0</v>
      </c>
      <c r="G20" s="306">
        <f>E20</f>
        <v>0</v>
      </c>
      <c r="H20" s="168">
        <f>G20*$H$10</f>
        <v>0</v>
      </c>
    </row>
    <row r="21" spans="1:8" s="2" customFormat="1" ht="15" customHeight="1" x14ac:dyDescent="0.2">
      <c r="A21" s="165" t="s">
        <v>70</v>
      </c>
      <c r="B21" s="173" t="s">
        <v>71</v>
      </c>
      <c r="C21" s="306">
        <v>0</v>
      </c>
      <c r="D21" s="168">
        <f>C21*$D$10</f>
        <v>0</v>
      </c>
      <c r="E21" s="306">
        <v>0</v>
      </c>
      <c r="F21" s="168">
        <f>E21*$F$10</f>
        <v>0</v>
      </c>
      <c r="G21" s="306">
        <f>E21</f>
        <v>0</v>
      </c>
      <c r="H21" s="168">
        <f>G21*$H$10</f>
        <v>0</v>
      </c>
    </row>
    <row r="22" spans="1:8" ht="15" customHeight="1" x14ac:dyDescent="0.2">
      <c r="A22" s="307">
        <f ca="1">IF(SVS_GLR-TODAY()&gt;0,D62,RT_allgemein)</f>
        <v>0</v>
      </c>
      <c r="B22" s="175" t="s">
        <v>72</v>
      </c>
      <c r="C22" s="176">
        <f t="shared" ref="C22:H22" si="0">SUM(C13:C21)</f>
        <v>0</v>
      </c>
      <c r="D22" s="177">
        <f t="shared" si="0"/>
        <v>0</v>
      </c>
      <c r="E22" s="176">
        <f t="shared" si="0"/>
        <v>0</v>
      </c>
      <c r="F22" s="177">
        <f t="shared" si="0"/>
        <v>0</v>
      </c>
      <c r="G22" s="176">
        <f t="shared" si="0"/>
        <v>0</v>
      </c>
      <c r="H22" s="177">
        <f t="shared" si="0"/>
        <v>0</v>
      </c>
    </row>
    <row r="23" spans="1:8" ht="15" customHeight="1" x14ac:dyDescent="0.2">
      <c r="A23" s="169" t="s">
        <v>73</v>
      </c>
      <c r="B23" s="170" t="s">
        <v>74</v>
      </c>
    </row>
    <row r="24" spans="1:8" x14ac:dyDescent="0.2">
      <c r="A24" s="165" t="s">
        <v>75</v>
      </c>
      <c r="B24" s="173" t="s">
        <v>76</v>
      </c>
      <c r="C24" s="306">
        <v>0</v>
      </c>
      <c r="D24" s="168">
        <f>C24*$D$10</f>
        <v>0</v>
      </c>
      <c r="E24" s="306">
        <f>C24</f>
        <v>0</v>
      </c>
      <c r="F24" s="168">
        <f>E24*$F$10</f>
        <v>0</v>
      </c>
      <c r="G24" s="306">
        <f>E24</f>
        <v>0</v>
      </c>
      <c r="H24" s="168">
        <f>G24*$H$10</f>
        <v>0</v>
      </c>
    </row>
    <row r="25" spans="1:8" x14ac:dyDescent="0.2">
      <c r="A25" s="165" t="s">
        <v>77</v>
      </c>
      <c r="B25" s="173" t="s">
        <v>78</v>
      </c>
      <c r="C25" s="306">
        <v>0</v>
      </c>
      <c r="D25" s="168">
        <f>C25*$D$10</f>
        <v>0</v>
      </c>
      <c r="E25" s="306">
        <f>C25</f>
        <v>0</v>
      </c>
      <c r="F25" s="168">
        <f>E25*$F$10</f>
        <v>0</v>
      </c>
      <c r="G25" s="306">
        <f>E25</f>
        <v>0</v>
      </c>
      <c r="H25" s="168">
        <f>G25*$H$10</f>
        <v>0</v>
      </c>
    </row>
    <row r="26" spans="1:8" x14ac:dyDescent="0.2">
      <c r="A26" s="165" t="s">
        <v>79</v>
      </c>
      <c r="B26" s="173" t="s">
        <v>80</v>
      </c>
      <c r="C26" s="306">
        <v>0</v>
      </c>
      <c r="D26" s="168">
        <f>C26*$D$10</f>
        <v>0</v>
      </c>
      <c r="E26" s="306">
        <f>C26</f>
        <v>0</v>
      </c>
      <c r="F26" s="168">
        <f>E26*$F$10</f>
        <v>0</v>
      </c>
      <c r="G26" s="306">
        <f>E26</f>
        <v>0</v>
      </c>
      <c r="H26" s="168">
        <f>G26*$H$10</f>
        <v>0</v>
      </c>
    </row>
    <row r="27" spans="1:8" x14ac:dyDescent="0.2">
      <c r="A27" s="165" t="s">
        <v>81</v>
      </c>
      <c r="B27" s="173" t="s">
        <v>82</v>
      </c>
      <c r="C27" s="306">
        <v>0</v>
      </c>
      <c r="D27" s="168">
        <f>C27*$D$10</f>
        <v>0</v>
      </c>
      <c r="E27" s="306">
        <f>C27</f>
        <v>0</v>
      </c>
      <c r="F27" s="168">
        <f>E27*$F$10</f>
        <v>0</v>
      </c>
      <c r="G27" s="306">
        <f>E27</f>
        <v>0</v>
      </c>
      <c r="H27" s="168">
        <f>G27*$H$10</f>
        <v>0</v>
      </c>
    </row>
    <row r="28" spans="1:8" x14ac:dyDescent="0.2">
      <c r="A28" s="165" t="s">
        <v>83</v>
      </c>
      <c r="B28" s="173" t="s">
        <v>84</v>
      </c>
      <c r="C28" s="306">
        <v>0</v>
      </c>
      <c r="D28" s="168">
        <f>C28*$D$10</f>
        <v>0</v>
      </c>
      <c r="E28" s="306">
        <f>C28</f>
        <v>0</v>
      </c>
      <c r="F28" s="168">
        <f>E28*$F$10</f>
        <v>0</v>
      </c>
      <c r="G28" s="306">
        <f>E28</f>
        <v>0</v>
      </c>
      <c r="H28" s="168">
        <f>G28*$H$10</f>
        <v>0</v>
      </c>
    </row>
    <row r="29" spans="1:8" ht="28.35" customHeight="1" x14ac:dyDescent="0.2">
      <c r="A29" s="165" t="s">
        <v>83</v>
      </c>
      <c r="B29" s="166" t="s">
        <v>85</v>
      </c>
      <c r="C29" s="215">
        <f>IF($D$10&lt;&gt;0,D29/$D$10,0)</f>
        <v>0</v>
      </c>
      <c r="D29" s="168">
        <f>SUM(D24:D28)*C22</f>
        <v>0</v>
      </c>
      <c r="E29" s="215">
        <f>IF($F$10&lt;&gt;0,F29/$F$10,0)</f>
        <v>0</v>
      </c>
      <c r="F29" s="168">
        <f>SUM(F24:F28)*E22</f>
        <v>0</v>
      </c>
      <c r="G29" s="215">
        <f>IF($F$10&lt;&gt;0,H29/$F$10,0)</f>
        <v>0</v>
      </c>
      <c r="H29" s="168">
        <f>SUM(H24:H28)*G22</f>
        <v>0</v>
      </c>
    </row>
    <row r="30" spans="1:8" ht="15" customHeight="1" x14ac:dyDescent="0.2">
      <c r="A30" s="186"/>
      <c r="B30" s="175" t="s">
        <v>86</v>
      </c>
      <c r="C30" s="176">
        <f>IF($D$10&lt;&gt;0,D30/$D$10,0)</f>
        <v>0</v>
      </c>
      <c r="D30" s="177">
        <f>SUM(D24:D29)</f>
        <v>0</v>
      </c>
      <c r="E30" s="176">
        <f>IF($D$10&lt;&gt;0,F30/$D$10,0)</f>
        <v>0</v>
      </c>
      <c r="F30" s="177">
        <f>SUM(F24:F29)</f>
        <v>0</v>
      </c>
      <c r="G30" s="176">
        <f>IF($D$10&lt;&gt;0,H30/$D$10,0)</f>
        <v>0</v>
      </c>
      <c r="H30" s="177">
        <f>SUM(H24:H29)</f>
        <v>0</v>
      </c>
    </row>
    <row r="31" spans="1:8" ht="15" customHeight="1" x14ac:dyDescent="0.2">
      <c r="A31" s="186"/>
      <c r="B31" s="175" t="s">
        <v>87</v>
      </c>
      <c r="C31" s="176" t="e">
        <f>D31/D10</f>
        <v>#DIV/0!</v>
      </c>
      <c r="D31" s="177">
        <f>D22+D30</f>
        <v>0</v>
      </c>
      <c r="E31" s="176" t="e">
        <f>F31/F10</f>
        <v>#DIV/0!</v>
      </c>
      <c r="F31" s="177">
        <f>F22+F30</f>
        <v>0</v>
      </c>
      <c r="G31" s="176" t="e">
        <f>H31/H10</f>
        <v>#DIV/0!</v>
      </c>
      <c r="H31" s="177">
        <f>H22+H30</f>
        <v>0</v>
      </c>
    </row>
    <row r="32" spans="1:8" ht="15" customHeight="1" x14ac:dyDescent="0.2">
      <c r="A32" s="169" t="s">
        <v>88</v>
      </c>
      <c r="B32" s="170" t="s">
        <v>89</v>
      </c>
    </row>
    <row r="33" spans="1:8" x14ac:dyDescent="0.2">
      <c r="A33" s="165" t="s">
        <v>90</v>
      </c>
      <c r="B33" s="173" t="s">
        <v>91</v>
      </c>
      <c r="C33" s="306">
        <v>0</v>
      </c>
      <c r="D33" s="168">
        <f>C33*$D$10</f>
        <v>0</v>
      </c>
      <c r="E33" s="306">
        <f>C33</f>
        <v>0</v>
      </c>
      <c r="F33" s="168">
        <f>E33*$F$10</f>
        <v>0</v>
      </c>
      <c r="G33" s="306">
        <f>E33</f>
        <v>0</v>
      </c>
      <c r="H33" s="168">
        <f>G33*$H$10</f>
        <v>0</v>
      </c>
    </row>
    <row r="34" spans="1:8" x14ac:dyDescent="0.2">
      <c r="A34" s="165" t="s">
        <v>92</v>
      </c>
      <c r="B34" s="173" t="s">
        <v>93</v>
      </c>
      <c r="C34" s="306">
        <v>0</v>
      </c>
      <c r="D34" s="168">
        <f>C34*$D$10</f>
        <v>0</v>
      </c>
      <c r="E34" s="306">
        <f>C34</f>
        <v>0</v>
      </c>
      <c r="F34" s="168">
        <f>E34*$F$10</f>
        <v>0</v>
      </c>
      <c r="G34" s="306">
        <f>E34</f>
        <v>0</v>
      </c>
      <c r="H34" s="168">
        <f>G34*$H$10</f>
        <v>0</v>
      </c>
    </row>
    <row r="35" spans="1:8" ht="15" customHeight="1" x14ac:dyDescent="0.2">
      <c r="A35" s="186"/>
      <c r="B35" s="175" t="s">
        <v>94</v>
      </c>
      <c r="C35" s="176" t="e">
        <f t="shared" ref="C35:H35" si="1">SUM(C31:C34)</f>
        <v>#DIV/0!</v>
      </c>
      <c r="D35" s="177">
        <f t="shared" si="1"/>
        <v>0</v>
      </c>
      <c r="E35" s="176" t="e">
        <f t="shared" si="1"/>
        <v>#DIV/0!</v>
      </c>
      <c r="F35" s="177">
        <f t="shared" si="1"/>
        <v>0</v>
      </c>
      <c r="G35" s="176" t="e">
        <f t="shared" si="1"/>
        <v>#DIV/0!</v>
      </c>
      <c r="H35" s="177">
        <f t="shared" si="1"/>
        <v>0</v>
      </c>
    </row>
    <row r="36" spans="1:8" ht="15" customHeight="1" x14ac:dyDescent="0.2">
      <c r="A36" s="169" t="s">
        <v>95</v>
      </c>
      <c r="B36" s="170" t="s">
        <v>96</v>
      </c>
    </row>
    <row r="37" spans="1:8" x14ac:dyDescent="0.2">
      <c r="A37" s="165" t="s">
        <v>97</v>
      </c>
      <c r="B37" s="173" t="s">
        <v>98</v>
      </c>
      <c r="C37" s="306">
        <v>0</v>
      </c>
      <c r="D37" s="168">
        <f>C37*$D$10</f>
        <v>0</v>
      </c>
      <c r="E37" s="306">
        <f>C37</f>
        <v>0</v>
      </c>
      <c r="F37" s="168">
        <f>E37*$F$10</f>
        <v>0</v>
      </c>
      <c r="G37" s="306">
        <f>E37</f>
        <v>0</v>
      </c>
      <c r="H37" s="168">
        <f>G37*$H$10</f>
        <v>0</v>
      </c>
    </row>
    <row r="38" spans="1:8" x14ac:dyDescent="0.2">
      <c r="A38" s="165" t="s">
        <v>99</v>
      </c>
      <c r="B38" s="166" t="s">
        <v>100</v>
      </c>
      <c r="C38" s="306">
        <v>0</v>
      </c>
      <c r="D38" s="168">
        <f>C38*$D$10</f>
        <v>0</v>
      </c>
      <c r="E38" s="306">
        <f>C38</f>
        <v>0</v>
      </c>
      <c r="F38" s="168">
        <f>E38*$F$10</f>
        <v>0</v>
      </c>
      <c r="G38" s="306">
        <f>E38</f>
        <v>0</v>
      </c>
      <c r="H38" s="168">
        <f>G38*$H$10</f>
        <v>0</v>
      </c>
    </row>
    <row r="39" spans="1:8" x14ac:dyDescent="0.2">
      <c r="A39" s="165" t="s">
        <v>101</v>
      </c>
      <c r="B39" s="166" t="s">
        <v>102</v>
      </c>
      <c r="C39" s="306">
        <v>0</v>
      </c>
      <c r="D39" s="168">
        <f>C39*$D$10</f>
        <v>0</v>
      </c>
      <c r="E39" s="306">
        <f>C39</f>
        <v>0</v>
      </c>
      <c r="F39" s="168">
        <f>E39*$F$10</f>
        <v>0</v>
      </c>
      <c r="G39" s="306">
        <f>E39</f>
        <v>0</v>
      </c>
      <c r="H39" s="168">
        <f>G39*$H$10</f>
        <v>0</v>
      </c>
    </row>
    <row r="40" spans="1:8" x14ac:dyDescent="0.2">
      <c r="A40" s="165" t="s">
        <v>103</v>
      </c>
      <c r="B40" s="166" t="s">
        <v>104</v>
      </c>
      <c r="C40" s="306">
        <v>0</v>
      </c>
      <c r="D40" s="168">
        <f>C40*$D$10</f>
        <v>0</v>
      </c>
      <c r="E40" s="306">
        <f>C40</f>
        <v>0</v>
      </c>
      <c r="F40" s="168">
        <f>E40*$F$10</f>
        <v>0</v>
      </c>
      <c r="G40" s="306">
        <f>E40</f>
        <v>0</v>
      </c>
      <c r="H40" s="168">
        <f>G40*$H$10</f>
        <v>0</v>
      </c>
    </row>
    <row r="41" spans="1:8" x14ac:dyDescent="0.2">
      <c r="A41" s="165" t="s">
        <v>105</v>
      </c>
      <c r="B41" s="166" t="s">
        <v>106</v>
      </c>
      <c r="C41" s="306">
        <v>0</v>
      </c>
      <c r="D41" s="168">
        <f>C41*$D$10</f>
        <v>0</v>
      </c>
      <c r="E41" s="306">
        <f>C41</f>
        <v>0</v>
      </c>
      <c r="F41" s="168">
        <f>E41*$F$10</f>
        <v>0</v>
      </c>
      <c r="G41" s="306">
        <f>E41</f>
        <v>0</v>
      </c>
      <c r="H41" s="168">
        <f>G41*$H$10</f>
        <v>0</v>
      </c>
    </row>
    <row r="42" spans="1:8" ht="15" customHeight="1" x14ac:dyDescent="0.2">
      <c r="A42" s="186"/>
      <c r="B42" s="175" t="s">
        <v>107</v>
      </c>
      <c r="C42" s="176">
        <f t="shared" ref="C42:H42" si="2">SUM(C37:C41)</f>
        <v>0</v>
      </c>
      <c r="D42" s="177">
        <f t="shared" si="2"/>
        <v>0</v>
      </c>
      <c r="E42" s="176">
        <f t="shared" si="2"/>
        <v>0</v>
      </c>
      <c r="F42" s="177">
        <f t="shared" si="2"/>
        <v>0</v>
      </c>
      <c r="G42" s="176">
        <f t="shared" si="2"/>
        <v>0</v>
      </c>
      <c r="H42" s="177">
        <f t="shared" si="2"/>
        <v>0</v>
      </c>
    </row>
    <row r="43" spans="1:8" ht="15" customHeight="1" x14ac:dyDescent="0.2">
      <c r="A43" s="169" t="s">
        <v>108</v>
      </c>
      <c r="B43" s="170" t="s">
        <v>109</v>
      </c>
    </row>
    <row r="44" spans="1:8" x14ac:dyDescent="0.2">
      <c r="A44" s="165" t="s">
        <v>110</v>
      </c>
      <c r="B44" s="166" t="s">
        <v>111</v>
      </c>
      <c r="C44" s="306">
        <v>0</v>
      </c>
      <c r="D44" s="168">
        <f t="shared" ref="D44:D53" si="3">C44*$D$10</f>
        <v>0</v>
      </c>
      <c r="E44" s="306">
        <f t="shared" ref="E44:E53" si="4">C44</f>
        <v>0</v>
      </c>
      <c r="F44" s="168">
        <f t="shared" ref="F44:F53" si="5">E44*$F$10</f>
        <v>0</v>
      </c>
      <c r="G44" s="306">
        <f t="shared" ref="G44:G53" si="6">E44</f>
        <v>0</v>
      </c>
      <c r="H44" s="168">
        <f t="shared" ref="H44:H53" si="7">G44*$H$10</f>
        <v>0</v>
      </c>
    </row>
    <row r="45" spans="1:8" x14ac:dyDescent="0.2">
      <c r="A45" s="165" t="s">
        <v>112</v>
      </c>
      <c r="B45" s="166" t="s">
        <v>113</v>
      </c>
      <c r="C45" s="306">
        <v>0</v>
      </c>
      <c r="D45" s="168">
        <f t="shared" si="3"/>
        <v>0</v>
      </c>
      <c r="E45" s="306">
        <f t="shared" si="4"/>
        <v>0</v>
      </c>
      <c r="F45" s="168">
        <f t="shared" si="5"/>
        <v>0</v>
      </c>
      <c r="G45" s="306">
        <f t="shared" si="6"/>
        <v>0</v>
      </c>
      <c r="H45" s="168">
        <f t="shared" si="7"/>
        <v>0</v>
      </c>
    </row>
    <row r="46" spans="1:8" x14ac:dyDescent="0.2">
      <c r="A46" s="165" t="s">
        <v>114</v>
      </c>
      <c r="B46" s="166" t="s">
        <v>115</v>
      </c>
      <c r="C46" s="306">
        <v>0</v>
      </c>
      <c r="D46" s="168">
        <f t="shared" si="3"/>
        <v>0</v>
      </c>
      <c r="E46" s="306">
        <f t="shared" si="4"/>
        <v>0</v>
      </c>
      <c r="F46" s="168">
        <f t="shared" si="5"/>
        <v>0</v>
      </c>
      <c r="G46" s="306">
        <f t="shared" si="6"/>
        <v>0</v>
      </c>
      <c r="H46" s="168">
        <f t="shared" si="7"/>
        <v>0</v>
      </c>
    </row>
    <row r="47" spans="1:8" x14ac:dyDescent="0.2">
      <c r="A47" s="165" t="s">
        <v>116</v>
      </c>
      <c r="B47" s="166" t="s">
        <v>117</v>
      </c>
      <c r="C47" s="306">
        <v>0</v>
      </c>
      <c r="D47" s="168">
        <f t="shared" si="3"/>
        <v>0</v>
      </c>
      <c r="E47" s="306">
        <f t="shared" si="4"/>
        <v>0</v>
      </c>
      <c r="F47" s="168">
        <f t="shared" si="5"/>
        <v>0</v>
      </c>
      <c r="G47" s="306">
        <f t="shared" si="6"/>
        <v>0</v>
      </c>
      <c r="H47" s="168">
        <f t="shared" si="7"/>
        <v>0</v>
      </c>
    </row>
    <row r="48" spans="1:8" x14ac:dyDescent="0.2">
      <c r="A48" s="165" t="s">
        <v>118</v>
      </c>
      <c r="B48" s="166" t="s">
        <v>119</v>
      </c>
      <c r="C48" s="306">
        <v>0</v>
      </c>
      <c r="D48" s="168">
        <f t="shared" si="3"/>
        <v>0</v>
      </c>
      <c r="E48" s="306">
        <f t="shared" si="4"/>
        <v>0</v>
      </c>
      <c r="F48" s="168">
        <f t="shared" si="5"/>
        <v>0</v>
      </c>
      <c r="G48" s="306">
        <f t="shared" si="6"/>
        <v>0</v>
      </c>
      <c r="H48" s="168">
        <f t="shared" si="7"/>
        <v>0</v>
      </c>
    </row>
    <row r="49" spans="1:8" x14ac:dyDescent="0.2">
      <c r="A49" s="165" t="s">
        <v>120</v>
      </c>
      <c r="B49" s="173" t="s">
        <v>121</v>
      </c>
      <c r="C49" s="306">
        <v>0</v>
      </c>
      <c r="D49" s="168">
        <f t="shared" si="3"/>
        <v>0</v>
      </c>
      <c r="E49" s="306">
        <f t="shared" si="4"/>
        <v>0</v>
      </c>
      <c r="F49" s="168">
        <f t="shared" si="5"/>
        <v>0</v>
      </c>
      <c r="G49" s="306">
        <f t="shared" si="6"/>
        <v>0</v>
      </c>
      <c r="H49" s="168">
        <f t="shared" si="7"/>
        <v>0</v>
      </c>
    </row>
    <row r="50" spans="1:8" x14ac:dyDescent="0.2">
      <c r="A50" s="165" t="s">
        <v>122</v>
      </c>
      <c r="B50" s="173" t="s">
        <v>123</v>
      </c>
      <c r="C50" s="306">
        <v>0</v>
      </c>
      <c r="D50" s="168">
        <f t="shared" si="3"/>
        <v>0</v>
      </c>
      <c r="E50" s="306">
        <f t="shared" si="4"/>
        <v>0</v>
      </c>
      <c r="F50" s="168">
        <f t="shared" si="5"/>
        <v>0</v>
      </c>
      <c r="G50" s="306">
        <f t="shared" si="6"/>
        <v>0</v>
      </c>
      <c r="H50" s="168">
        <f t="shared" si="7"/>
        <v>0</v>
      </c>
    </row>
    <row r="51" spans="1:8" x14ac:dyDescent="0.2">
      <c r="A51" s="165" t="s">
        <v>124</v>
      </c>
      <c r="B51" s="166" t="s">
        <v>125</v>
      </c>
      <c r="C51" s="306">
        <v>0</v>
      </c>
      <c r="D51" s="168">
        <f t="shared" si="3"/>
        <v>0</v>
      </c>
      <c r="E51" s="306">
        <f t="shared" si="4"/>
        <v>0</v>
      </c>
      <c r="F51" s="168">
        <f t="shared" si="5"/>
        <v>0</v>
      </c>
      <c r="G51" s="306">
        <f t="shared" si="6"/>
        <v>0</v>
      </c>
      <c r="H51" s="168">
        <f t="shared" si="7"/>
        <v>0</v>
      </c>
    </row>
    <row r="52" spans="1:8" x14ac:dyDescent="0.2">
      <c r="A52" s="165" t="s">
        <v>126</v>
      </c>
      <c r="B52" s="166" t="s">
        <v>127</v>
      </c>
      <c r="C52" s="306">
        <v>0</v>
      </c>
      <c r="D52" s="168">
        <f t="shared" si="3"/>
        <v>0</v>
      </c>
      <c r="E52" s="306">
        <f t="shared" si="4"/>
        <v>0</v>
      </c>
      <c r="F52" s="168">
        <f t="shared" si="5"/>
        <v>0</v>
      </c>
      <c r="G52" s="306">
        <f t="shared" si="6"/>
        <v>0</v>
      </c>
      <c r="H52" s="168">
        <f t="shared" si="7"/>
        <v>0</v>
      </c>
    </row>
    <row r="53" spans="1:8" x14ac:dyDescent="0.2">
      <c r="A53" s="165" t="s">
        <v>128</v>
      </c>
      <c r="B53" s="166" t="s">
        <v>129</v>
      </c>
      <c r="C53" s="306">
        <v>0</v>
      </c>
      <c r="D53" s="168">
        <f t="shared" si="3"/>
        <v>0</v>
      </c>
      <c r="E53" s="306">
        <f t="shared" si="4"/>
        <v>0</v>
      </c>
      <c r="F53" s="168">
        <f t="shared" si="5"/>
        <v>0</v>
      </c>
      <c r="G53" s="306">
        <f t="shared" si="6"/>
        <v>0</v>
      </c>
      <c r="H53" s="168">
        <f t="shared" si="7"/>
        <v>0</v>
      </c>
    </row>
    <row r="54" spans="1:8" ht="15" customHeight="1" x14ac:dyDescent="0.2">
      <c r="A54" s="186"/>
      <c r="B54" s="175" t="s">
        <v>130</v>
      </c>
      <c r="C54" s="176">
        <f t="shared" ref="C54:H54" si="8">SUM(C44:C53)</f>
        <v>0</v>
      </c>
      <c r="D54" s="177">
        <f t="shared" si="8"/>
        <v>0</v>
      </c>
      <c r="E54" s="176">
        <f t="shared" si="8"/>
        <v>0</v>
      </c>
      <c r="F54" s="177">
        <f t="shared" si="8"/>
        <v>0</v>
      </c>
      <c r="G54" s="176">
        <f t="shared" si="8"/>
        <v>0</v>
      </c>
      <c r="H54" s="177">
        <f t="shared" si="8"/>
        <v>0</v>
      </c>
    </row>
    <row r="55" spans="1:8" ht="15" customHeight="1" x14ac:dyDescent="0.2">
      <c r="A55" s="169" t="s">
        <v>131</v>
      </c>
      <c r="B55" s="170" t="s">
        <v>132</v>
      </c>
      <c r="C55" s="167" t="e">
        <f>D55/$D$10</f>
        <v>#DIV/0!</v>
      </c>
      <c r="D55" s="168">
        <f>D10+D35+D42+D54</f>
        <v>0</v>
      </c>
      <c r="E55" s="167" t="e">
        <f>F55/$F$10</f>
        <v>#DIV/0!</v>
      </c>
      <c r="F55" s="168">
        <f>F10+F35+F42+F54</f>
        <v>0</v>
      </c>
      <c r="G55" s="167" t="e">
        <f>H55/$F$10</f>
        <v>#DIV/0!</v>
      </c>
      <c r="H55" s="168">
        <f>H10+H35+H42+H54</f>
        <v>0</v>
      </c>
    </row>
    <row r="56" spans="1:8" ht="28.35" customHeight="1" x14ac:dyDescent="0.2">
      <c r="A56" s="169" t="s">
        <v>133</v>
      </c>
      <c r="B56" s="173" t="s">
        <v>134</v>
      </c>
      <c r="C56" s="306">
        <v>0</v>
      </c>
      <c r="D56" s="168">
        <f>C56*(D10+D35+D37+D44+D45+D47)</f>
        <v>0</v>
      </c>
      <c r="E56" s="306">
        <f>C56</f>
        <v>0</v>
      </c>
      <c r="F56" s="168">
        <f>E56*(F10+F35+F37+F44+F45+F47)</f>
        <v>0</v>
      </c>
      <c r="G56" s="306">
        <f>E56</f>
        <v>0</v>
      </c>
      <c r="H56" s="168">
        <f>G56*(H10+H35+H37+H44+H45+H47)</f>
        <v>0</v>
      </c>
    </row>
    <row r="57" spans="1:8" ht="15" customHeight="1" x14ac:dyDescent="0.2">
      <c r="A57" s="169" t="s">
        <v>135</v>
      </c>
      <c r="B57" s="170" t="s">
        <v>136</v>
      </c>
      <c r="C57" s="306">
        <v>0</v>
      </c>
      <c r="D57" s="168">
        <f>C57*(D55+D56)</f>
        <v>0</v>
      </c>
      <c r="E57" s="306">
        <f>C57</f>
        <v>0</v>
      </c>
      <c r="F57" s="168">
        <f>E57*F55</f>
        <v>0</v>
      </c>
      <c r="G57" s="306">
        <f>E57</f>
        <v>0</v>
      </c>
      <c r="H57" s="168">
        <f>G57*H55</f>
        <v>0</v>
      </c>
    </row>
    <row r="58" spans="1:8" ht="15" customHeight="1" x14ac:dyDescent="0.2">
      <c r="A58" s="186"/>
      <c r="B58" s="175" t="s">
        <v>137</v>
      </c>
      <c r="C58" s="176" t="e">
        <f>D58/$D$10</f>
        <v>#DIV/0!</v>
      </c>
      <c r="D58" s="177">
        <f>SUM(D55:D57)</f>
        <v>0</v>
      </c>
      <c r="E58" s="176" t="e">
        <f>F58/$D$10</f>
        <v>#DIV/0!</v>
      </c>
      <c r="F58" s="177">
        <f>SUM(F55:F57)</f>
        <v>0</v>
      </c>
      <c r="G58" s="176" t="e">
        <f>H58/$D$10</f>
        <v>#DIV/0!</v>
      </c>
      <c r="H58" s="177">
        <f>SUM(H55:H57)</f>
        <v>0</v>
      </c>
    </row>
    <row r="59" spans="1:8" x14ac:dyDescent="0.2">
      <c r="B59" s="173" t="s">
        <v>138</v>
      </c>
      <c r="C59" s="167" t="e">
        <f>D58/D10-1</f>
        <v>#DIV/0!</v>
      </c>
      <c r="D59" s="168">
        <f>D58-D10</f>
        <v>0</v>
      </c>
      <c r="E59" s="167" t="e">
        <f>F58/F10-1</f>
        <v>#DIV/0!</v>
      </c>
      <c r="F59" s="168">
        <f>F58-F10</f>
        <v>0</v>
      </c>
      <c r="G59" s="167" t="e">
        <f>H58/H10-1</f>
        <v>#DIV/0!</v>
      </c>
      <c r="H59" s="168">
        <f>H58-H10</f>
        <v>0</v>
      </c>
    </row>
    <row r="60" spans="1:8" x14ac:dyDescent="0.2">
      <c r="B60" s="173" t="s">
        <v>139</v>
      </c>
      <c r="C60" s="306">
        <v>1</v>
      </c>
      <c r="D60" s="168">
        <f>D58*C60</f>
        <v>0</v>
      </c>
      <c r="E60" s="306">
        <v>0</v>
      </c>
      <c r="F60" s="168">
        <f>F58*E60</f>
        <v>0</v>
      </c>
      <c r="G60" s="306">
        <f>1-C60-E60</f>
        <v>0</v>
      </c>
      <c r="H60" s="168">
        <f>H58*G60</f>
        <v>0</v>
      </c>
    </row>
    <row r="61" spans="1:8" ht="14.65" customHeight="1" thickBot="1" x14ac:dyDescent="0.25">
      <c r="B61" s="173"/>
      <c r="C61" s="215"/>
      <c r="E61" s="215"/>
      <c r="G61" s="309">
        <f>C60+E60+G60</f>
        <v>1</v>
      </c>
    </row>
    <row r="62" spans="1:8" ht="25.5" customHeight="1" thickBot="1" x14ac:dyDescent="0.25">
      <c r="A62" s="169"/>
      <c r="B62" s="230" t="s">
        <v>140</v>
      </c>
      <c r="C62" s="231"/>
      <c r="D62" s="229">
        <f>D60+F60+H60</f>
        <v>0</v>
      </c>
      <c r="E62" s="231"/>
      <c r="F62" s="227"/>
      <c r="G62" s="227"/>
      <c r="H62" s="227"/>
    </row>
    <row r="63" spans="1:8" x14ac:dyDescent="0.2">
      <c r="B63" s="297" t="s">
        <v>142</v>
      </c>
    </row>
  </sheetData>
  <sheetProtection algorithmName="SHA-512" hashValue="Js86juyEir28Yo2tVrW8QePTkq0o0kBF/cWoEMhwFJH0134NTCD3mNitw6j6ZrwrDRLjAPj96jg+srU0NaSDyg==" saltValue="G+GLitex0fEAozb5Va5ncg==" spinCount="100000" sheet="1" objects="1" scenarios="1"/>
  <mergeCells count="6">
    <mergeCell ref="G6:H7"/>
    <mergeCell ref="A1:B1"/>
    <mergeCell ref="C1:D1"/>
    <mergeCell ref="C3:D3"/>
    <mergeCell ref="C6:D7"/>
    <mergeCell ref="E6:F7"/>
  </mergeCells>
  <conditionalFormatting sqref="A6 B10">
    <cfRule type="expression" dxfId="12" priority="2">
      <formula>AND($D$10&lt;15,$D$10&gt;0)</formula>
    </cfRule>
  </conditionalFormatting>
  <conditionalFormatting sqref="C60 E60 G60">
    <cfRule type="expression" dxfId="11" priority="1">
      <formula>$G$61&lt;&gt;100%</formula>
    </cfRule>
  </conditionalFormatting>
  <printOptions horizontalCentered="1"/>
  <pageMargins left="0.55118110236220474" right="0.46" top="0.6692913385826772" bottom="1.102362204724409" header="0.19685039370078741" footer="0.51181102362204722"/>
  <pageSetup paperSize="9" scale="70" orientation="portrait"/>
  <headerFooter alignWithMargins="0">
    <oddFooter>&amp;L&amp;8 Ausschreibung Unterhaltsreinigung
&amp;A&amp;R&amp;8 © Lean Consulting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G42"/>
  <sheetViews>
    <sheetView zoomScaleNormal="100" workbookViewId="0"/>
  </sheetViews>
  <sheetFormatPr baseColWidth="10" defaultColWidth="11.5703125" defaultRowHeight="12.75" x14ac:dyDescent="0.2"/>
  <cols>
    <col min="1" max="1" width="2.7109375" style="245" customWidth="1"/>
    <col min="2" max="3" width="11.5703125" style="245"/>
    <col min="4" max="4" width="12.42578125" style="245" bestFit="1" customWidth="1"/>
    <col min="5" max="5" width="11.5703125" style="245"/>
    <col min="6" max="6" width="13.28515625" style="245" bestFit="1" customWidth="1"/>
    <col min="7" max="8" width="16.85546875" style="245" customWidth="1"/>
    <col min="9" max="16384" width="11.5703125" style="245"/>
  </cols>
  <sheetData>
    <row r="2" spans="2:7" ht="13.5" thickBot="1" x14ac:dyDescent="0.25">
      <c r="B2" s="244" t="s">
        <v>143</v>
      </c>
    </row>
    <row r="3" spans="2:7" ht="13.5" thickBot="1" x14ac:dyDescent="0.25">
      <c r="B3" s="298">
        <v>2027</v>
      </c>
      <c r="C3" s="299" t="s">
        <v>144</v>
      </c>
      <c r="D3" s="299" t="s">
        <v>145</v>
      </c>
      <c r="E3" s="299" t="s">
        <v>146</v>
      </c>
      <c r="F3" s="283" t="s">
        <v>377</v>
      </c>
      <c r="G3" s="300" t="s">
        <v>147</v>
      </c>
    </row>
    <row r="4" spans="2:7" ht="13.5" thickTop="1" x14ac:dyDescent="0.2">
      <c r="B4" s="284" t="s">
        <v>148</v>
      </c>
      <c r="C4" s="285">
        <v>31</v>
      </c>
      <c r="D4" s="285">
        <v>10</v>
      </c>
      <c r="E4" s="285">
        <v>1</v>
      </c>
      <c r="F4" s="286">
        <v>4</v>
      </c>
      <c r="G4" s="301">
        <f t="shared" ref="G4:G15" si="0">C4-SUM(D4:F4)</f>
        <v>16</v>
      </c>
    </row>
    <row r="5" spans="2:7" x14ac:dyDescent="0.2">
      <c r="B5" s="287" t="s">
        <v>149</v>
      </c>
      <c r="C5" s="288">
        <v>28</v>
      </c>
      <c r="D5" s="288">
        <v>8</v>
      </c>
      <c r="E5" s="288"/>
      <c r="F5" s="289">
        <v>2</v>
      </c>
      <c r="G5" s="302">
        <f t="shared" si="0"/>
        <v>18</v>
      </c>
    </row>
    <row r="6" spans="2:7" x14ac:dyDescent="0.2">
      <c r="B6" s="287" t="s">
        <v>150</v>
      </c>
      <c r="C6" s="288">
        <v>31</v>
      </c>
      <c r="D6" s="288">
        <v>8</v>
      </c>
      <c r="E6" s="288">
        <v>2</v>
      </c>
      <c r="F6" s="289">
        <v>6</v>
      </c>
      <c r="G6" s="302">
        <f t="shared" si="0"/>
        <v>15</v>
      </c>
    </row>
    <row r="7" spans="2:7" x14ac:dyDescent="0.2">
      <c r="B7" s="287" t="s">
        <v>151</v>
      </c>
      <c r="C7" s="288">
        <v>30</v>
      </c>
      <c r="D7" s="288">
        <v>8</v>
      </c>
      <c r="E7" s="288"/>
      <c r="F7" s="289">
        <v>2</v>
      </c>
      <c r="G7" s="302">
        <f t="shared" si="0"/>
        <v>20</v>
      </c>
    </row>
    <row r="8" spans="2:7" x14ac:dyDescent="0.2">
      <c r="B8" s="287" t="s">
        <v>152</v>
      </c>
      <c r="C8" s="288">
        <v>31</v>
      </c>
      <c r="D8" s="288">
        <v>9</v>
      </c>
      <c r="E8" s="288">
        <v>3</v>
      </c>
      <c r="F8" s="289">
        <v>2</v>
      </c>
      <c r="G8" s="302">
        <f t="shared" si="0"/>
        <v>17</v>
      </c>
    </row>
    <row r="9" spans="2:7" x14ac:dyDescent="0.2">
      <c r="B9" s="287" t="s">
        <v>153</v>
      </c>
      <c r="C9" s="288">
        <v>30</v>
      </c>
      <c r="D9" s="288">
        <v>8</v>
      </c>
      <c r="E9" s="288"/>
      <c r="F9" s="289"/>
      <c r="G9" s="302">
        <f t="shared" si="0"/>
        <v>22</v>
      </c>
    </row>
    <row r="10" spans="2:7" x14ac:dyDescent="0.2">
      <c r="B10" s="287" t="s">
        <v>154</v>
      </c>
      <c r="C10" s="288">
        <v>31</v>
      </c>
      <c r="D10" s="288">
        <v>9</v>
      </c>
      <c r="E10" s="288"/>
      <c r="F10" s="289">
        <v>17</v>
      </c>
      <c r="G10" s="302">
        <f t="shared" si="0"/>
        <v>5</v>
      </c>
    </row>
    <row r="11" spans="2:7" x14ac:dyDescent="0.2">
      <c r="B11" s="287" t="s">
        <v>155</v>
      </c>
      <c r="C11" s="288">
        <v>31</v>
      </c>
      <c r="D11" s="288">
        <v>9</v>
      </c>
      <c r="E11" s="288"/>
      <c r="F11" s="289">
        <v>12</v>
      </c>
      <c r="G11" s="302">
        <f t="shared" si="0"/>
        <v>10</v>
      </c>
    </row>
    <row r="12" spans="2:7" x14ac:dyDescent="0.2">
      <c r="B12" s="287" t="s">
        <v>156</v>
      </c>
      <c r="C12" s="288">
        <v>30</v>
      </c>
      <c r="D12" s="288">
        <v>8</v>
      </c>
      <c r="E12" s="288"/>
      <c r="F12" s="289"/>
      <c r="G12" s="302">
        <f t="shared" si="0"/>
        <v>22</v>
      </c>
    </row>
    <row r="13" spans="2:7" x14ac:dyDescent="0.2">
      <c r="B13" s="287" t="s">
        <v>157</v>
      </c>
      <c r="C13" s="288">
        <v>31</v>
      </c>
      <c r="D13" s="288">
        <v>8</v>
      </c>
      <c r="E13" s="288">
        <v>2</v>
      </c>
      <c r="F13" s="289">
        <v>9</v>
      </c>
      <c r="G13" s="302">
        <f t="shared" si="0"/>
        <v>12</v>
      </c>
    </row>
    <row r="14" spans="2:7" x14ac:dyDescent="0.2">
      <c r="B14" s="287" t="s">
        <v>158</v>
      </c>
      <c r="C14" s="288">
        <v>30</v>
      </c>
      <c r="D14" s="288">
        <v>8</v>
      </c>
      <c r="E14" s="288"/>
      <c r="F14" s="289"/>
      <c r="G14" s="302">
        <f t="shared" si="0"/>
        <v>22</v>
      </c>
    </row>
    <row r="15" spans="2:7" ht="13.5" thickBot="1" x14ac:dyDescent="0.25">
      <c r="B15" s="290" t="s">
        <v>159</v>
      </c>
      <c r="C15" s="291">
        <v>31</v>
      </c>
      <c r="D15" s="291">
        <v>6</v>
      </c>
      <c r="E15" s="291">
        <v>2</v>
      </c>
      <c r="F15" s="292">
        <v>6</v>
      </c>
      <c r="G15" s="303">
        <f t="shared" si="0"/>
        <v>17</v>
      </c>
    </row>
    <row r="16" spans="2:7" ht="14.25" thickTop="1" thickBot="1" x14ac:dyDescent="0.25">
      <c r="B16" s="293" t="s">
        <v>160</v>
      </c>
      <c r="C16" s="294">
        <f>SUM(C4:C15)</f>
        <v>365</v>
      </c>
      <c r="D16" s="294">
        <f t="shared" ref="D16:G16" si="1">SUM(D4:D15)</f>
        <v>99</v>
      </c>
      <c r="E16" s="294">
        <f t="shared" si="1"/>
        <v>10</v>
      </c>
      <c r="F16" s="295">
        <f t="shared" si="1"/>
        <v>60</v>
      </c>
      <c r="G16" s="304">
        <f t="shared" si="1"/>
        <v>196</v>
      </c>
    </row>
    <row r="17" spans="2:6" x14ac:dyDescent="0.2">
      <c r="B17" s="296" t="s">
        <v>161</v>
      </c>
      <c r="C17" s="296"/>
      <c r="D17" s="296"/>
      <c r="E17" s="296"/>
      <c r="F17" s="296"/>
    </row>
    <row r="40" spans="2:5" ht="13.5" thickBot="1" x14ac:dyDescent="0.25"/>
    <row r="41" spans="2:5" x14ac:dyDescent="0.2">
      <c r="B41" s="246" t="s">
        <v>162</v>
      </c>
      <c r="C41" s="258" t="s">
        <v>163</v>
      </c>
      <c r="D41" s="253"/>
      <c r="E41" s="254"/>
    </row>
    <row r="42" spans="2:5" ht="13.5" thickBot="1" x14ac:dyDescent="0.25">
      <c r="B42" s="247" t="s">
        <v>164</v>
      </c>
      <c r="C42" s="248" t="s">
        <v>165</v>
      </c>
      <c r="D42" s="248"/>
      <c r="E42" s="249"/>
    </row>
  </sheetData>
  <sheetProtection algorithmName="SHA-512" hashValue="lDL7iTUKybo6qfLhuBcJYxbPWUYAL3S1koZYDf7k6DSkHg+exGA1kEqxErLCfBkIB5XEtNHe5SiT741rReX/yg==" saltValue="zebZzzg+qpMk7y6Xo0XvYA==" spinCount="100000" sheet="1" objects="1" scenarios="1"/>
  <phoneticPr fontId="23" type="noConversion"/>
  <pageMargins left="0.3" right="0.47" top="0.57999999999999996" bottom="0.78740157499999996" header="0.3" footer="0.3"/>
  <pageSetup paperSize="9" fitToHeight="0" orientation="portrait" r:id="rId1"/>
  <headerFooter>
    <oddFooter>&amp;L&amp;8Ausschreibung Unterhaltsreinigung
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6"/>
  <sheetViews>
    <sheetView zoomScaleNormal="100" workbookViewId="0">
      <selection activeCell="F9" sqref="F9"/>
    </sheetView>
  </sheetViews>
  <sheetFormatPr baseColWidth="10" defaultColWidth="11.42578125" defaultRowHeight="12.75" x14ac:dyDescent="0.2"/>
  <cols>
    <col min="1" max="1" width="12.7109375" style="5" customWidth="1"/>
    <col min="2" max="2" width="49.140625" style="3" customWidth="1"/>
    <col min="3" max="5" width="8.7109375" style="3" customWidth="1"/>
    <col min="6" max="7" width="23.42578125" style="4" customWidth="1"/>
  </cols>
  <sheetData>
    <row r="1" spans="1:7" ht="18.75" customHeight="1" x14ac:dyDescent="0.2">
      <c r="A1" s="6" t="s">
        <v>166</v>
      </c>
      <c r="B1" s="313"/>
      <c r="C1" s="313"/>
      <c r="D1" s="313"/>
      <c r="E1" s="313"/>
      <c r="F1" s="190"/>
      <c r="G1" s="191"/>
    </row>
    <row r="2" spans="1:7" ht="18.75" customHeight="1" thickBot="1" x14ac:dyDescent="0.25">
      <c r="A2" s="7" t="s">
        <v>167</v>
      </c>
      <c r="B2" s="8" t="str">
        <f>IF(Bieter&lt;&gt;"",Bieter,"Bietername fehlt !")</f>
        <v>Bietername fehlt !</v>
      </c>
      <c r="C2" s="8"/>
      <c r="D2" s="8"/>
      <c r="E2" s="8"/>
      <c r="F2" s="192"/>
      <c r="G2" s="193"/>
    </row>
    <row r="3" spans="1:7" ht="18.75" customHeight="1" thickBot="1" x14ac:dyDescent="0.25">
      <c r="A3" s="314"/>
      <c r="B3" s="315"/>
      <c r="C3" s="315"/>
      <c r="D3" s="315"/>
      <c r="E3" s="315"/>
      <c r="F3" s="40"/>
      <c r="G3" s="40"/>
    </row>
    <row r="4" spans="1:7" ht="18.75" customHeight="1" thickBot="1" x14ac:dyDescent="0.25">
      <c r="A4" s="194" t="s">
        <v>168</v>
      </c>
      <c r="B4" s="316"/>
      <c r="C4" s="316"/>
      <c r="D4" s="316"/>
      <c r="E4" s="316"/>
      <c r="F4" s="195"/>
      <c r="G4" s="196"/>
    </row>
    <row r="5" spans="1:7" ht="18.75" customHeight="1" thickBot="1" x14ac:dyDescent="0.25">
      <c r="A5" s="317"/>
      <c r="B5" s="316"/>
      <c r="C5" s="316"/>
      <c r="D5" s="316"/>
      <c r="E5" s="316"/>
      <c r="F5" s="195"/>
      <c r="G5" s="195"/>
    </row>
    <row r="6" spans="1:7" ht="60.6" customHeight="1" x14ac:dyDescent="0.2">
      <c r="A6" s="197"/>
      <c r="B6" s="313"/>
      <c r="C6" s="378" t="s">
        <v>169</v>
      </c>
      <c r="D6" s="378"/>
      <c r="E6" s="379"/>
      <c r="F6" s="198" t="s">
        <v>170</v>
      </c>
      <c r="G6" s="199" t="str">
        <f>'Objekt (3)'!$O$2</f>
        <v>GS Stelingen (Sporthalle)</v>
      </c>
    </row>
    <row r="7" spans="1:7" ht="37.15" customHeight="1" thickBot="1" x14ac:dyDescent="0.25">
      <c r="A7" s="200" t="s">
        <v>171</v>
      </c>
      <c r="B7" s="201"/>
      <c r="C7" s="202" t="s">
        <v>172</v>
      </c>
      <c r="D7" s="202" t="s">
        <v>173</v>
      </c>
      <c r="E7" s="202" t="s">
        <v>174</v>
      </c>
      <c r="F7" s="203" t="s">
        <v>175</v>
      </c>
      <c r="G7" s="204" t="s">
        <v>175</v>
      </c>
    </row>
    <row r="8" spans="1:7" ht="39" customHeight="1" thickTop="1" x14ac:dyDescent="0.2">
      <c r="A8" s="311">
        <v>46492</v>
      </c>
      <c r="B8" s="205" t="s">
        <v>176</v>
      </c>
      <c r="C8" s="318"/>
      <c r="D8" s="318"/>
      <c r="E8" s="318"/>
      <c r="F8" s="206"/>
      <c r="G8" s="207"/>
    </row>
    <row r="9" spans="1:7" ht="39" customHeight="1" x14ac:dyDescent="0.2">
      <c r="A9" s="264" t="s">
        <v>177</v>
      </c>
      <c r="B9" s="276" t="s">
        <v>178</v>
      </c>
      <c r="C9" s="319">
        <v>3</v>
      </c>
      <c r="D9" s="319"/>
      <c r="E9" s="319"/>
      <c r="F9" s="210">
        <v>0</v>
      </c>
      <c r="G9" s="265"/>
    </row>
    <row r="10" spans="1:7" ht="39" customHeight="1" x14ac:dyDescent="0.2">
      <c r="A10" s="264" t="s">
        <v>179</v>
      </c>
      <c r="B10" s="276" t="s">
        <v>180</v>
      </c>
      <c r="C10" s="319">
        <v>3</v>
      </c>
      <c r="D10" s="319"/>
      <c r="E10" s="319"/>
      <c r="F10" s="210">
        <v>0</v>
      </c>
      <c r="G10" s="265"/>
    </row>
    <row r="11" spans="1:7" ht="39" customHeight="1" x14ac:dyDescent="0.2">
      <c r="A11" s="264" t="s">
        <v>181</v>
      </c>
      <c r="B11" s="276" t="s">
        <v>182</v>
      </c>
      <c r="C11" s="319">
        <v>1</v>
      </c>
      <c r="D11" s="319"/>
      <c r="E11" s="319"/>
      <c r="F11" s="210">
        <v>0</v>
      </c>
      <c r="G11" s="265"/>
    </row>
    <row r="12" spans="1:7" ht="39" customHeight="1" x14ac:dyDescent="0.2">
      <c r="A12" s="264" t="s">
        <v>183</v>
      </c>
      <c r="B12" s="276" t="s">
        <v>184</v>
      </c>
      <c r="C12" s="319">
        <v>1</v>
      </c>
      <c r="D12" s="319"/>
      <c r="E12" s="319"/>
      <c r="F12" s="210">
        <v>0</v>
      </c>
      <c r="G12" s="265"/>
    </row>
    <row r="13" spans="1:7" ht="39" customHeight="1" x14ac:dyDescent="0.2">
      <c r="A13" s="264" t="s">
        <v>185</v>
      </c>
      <c r="B13" s="276" t="s">
        <v>186</v>
      </c>
      <c r="C13" s="319">
        <v>5</v>
      </c>
      <c r="D13" s="319"/>
      <c r="E13" s="319"/>
      <c r="F13" s="310"/>
      <c r="G13" s="277">
        <v>0</v>
      </c>
    </row>
    <row r="14" spans="1:7" ht="39" customHeight="1" x14ac:dyDescent="0.2">
      <c r="A14" s="264" t="s">
        <v>187</v>
      </c>
      <c r="B14" s="276" t="s">
        <v>188</v>
      </c>
      <c r="C14" s="319">
        <v>2</v>
      </c>
      <c r="D14" s="319"/>
      <c r="E14" s="319"/>
      <c r="F14" s="210">
        <v>0</v>
      </c>
      <c r="G14" s="265"/>
    </row>
    <row r="15" spans="1:7" ht="39" customHeight="1" x14ac:dyDescent="0.2">
      <c r="A15" s="261" t="s">
        <v>189</v>
      </c>
      <c r="B15" s="259" t="s">
        <v>190</v>
      </c>
      <c r="C15" s="320">
        <v>2</v>
      </c>
      <c r="D15" s="320"/>
      <c r="E15" s="320"/>
      <c r="F15" s="210">
        <v>0</v>
      </c>
      <c r="G15" s="265"/>
    </row>
    <row r="16" spans="1:7" ht="39" customHeight="1" x14ac:dyDescent="0.2">
      <c r="A16" s="261" t="s">
        <v>191</v>
      </c>
      <c r="B16" s="259" t="s">
        <v>190</v>
      </c>
      <c r="C16" s="320">
        <v>5</v>
      </c>
      <c r="D16" s="320"/>
      <c r="E16" s="320"/>
      <c r="F16" s="210">
        <v>0</v>
      </c>
      <c r="G16" s="265"/>
    </row>
    <row r="17" spans="1:7" ht="39" customHeight="1" x14ac:dyDescent="0.2">
      <c r="A17" s="261" t="s">
        <v>192</v>
      </c>
      <c r="B17" s="259" t="s">
        <v>375</v>
      </c>
      <c r="C17" s="320">
        <v>5</v>
      </c>
      <c r="D17" s="320"/>
      <c r="E17" s="320"/>
      <c r="F17" s="310"/>
      <c r="G17" s="278">
        <v>0</v>
      </c>
    </row>
    <row r="18" spans="1:7" ht="39" customHeight="1" x14ac:dyDescent="0.2">
      <c r="A18" s="261" t="s">
        <v>193</v>
      </c>
      <c r="B18" s="259" t="s">
        <v>194</v>
      </c>
      <c r="C18" s="320">
        <v>3</v>
      </c>
      <c r="D18" s="320"/>
      <c r="E18" s="320"/>
      <c r="F18" s="310"/>
      <c r="G18" s="278">
        <v>0</v>
      </c>
    </row>
    <row r="19" spans="1:7" ht="39" customHeight="1" x14ac:dyDescent="0.2">
      <c r="A19" s="261" t="s">
        <v>195</v>
      </c>
      <c r="B19" s="259" t="s">
        <v>196</v>
      </c>
      <c r="C19" s="320">
        <v>5</v>
      </c>
      <c r="D19" s="320"/>
      <c r="E19" s="320"/>
      <c r="F19" s="210">
        <v>0</v>
      </c>
      <c r="G19" s="278">
        <v>0</v>
      </c>
    </row>
    <row r="20" spans="1:7" ht="39" customHeight="1" x14ac:dyDescent="0.2">
      <c r="A20" s="261" t="s">
        <v>197</v>
      </c>
      <c r="B20" s="259" t="s">
        <v>198</v>
      </c>
      <c r="C20" s="320">
        <v>5</v>
      </c>
      <c r="D20" s="320"/>
      <c r="E20" s="320"/>
      <c r="F20" s="210">
        <v>0</v>
      </c>
      <c r="G20" s="265"/>
    </row>
    <row r="21" spans="1:7" ht="39" customHeight="1" x14ac:dyDescent="0.2">
      <c r="A21" s="261" t="s">
        <v>199</v>
      </c>
      <c r="B21" s="259" t="s">
        <v>200</v>
      </c>
      <c r="C21" s="320">
        <v>5</v>
      </c>
      <c r="D21" s="320"/>
      <c r="E21" s="320"/>
      <c r="F21" s="210">
        <v>0</v>
      </c>
      <c r="G21" s="278">
        <v>0</v>
      </c>
    </row>
    <row r="22" spans="1:7" ht="39" customHeight="1" x14ac:dyDescent="0.2">
      <c r="A22" s="261" t="s">
        <v>201</v>
      </c>
      <c r="B22" s="259" t="s">
        <v>376</v>
      </c>
      <c r="C22" s="320">
        <v>5</v>
      </c>
      <c r="D22" s="320"/>
      <c r="E22" s="320"/>
      <c r="F22" s="210">
        <v>0</v>
      </c>
      <c r="G22" s="265"/>
    </row>
    <row r="23" spans="1:7" ht="39" customHeight="1" x14ac:dyDescent="0.2">
      <c r="A23" s="261" t="s">
        <v>202</v>
      </c>
      <c r="B23" s="259" t="s">
        <v>203</v>
      </c>
      <c r="C23" s="320">
        <v>5</v>
      </c>
      <c r="D23" s="320"/>
      <c r="E23" s="320"/>
      <c r="F23" s="210">
        <v>0</v>
      </c>
      <c r="G23" s="265"/>
    </row>
    <row r="24" spans="1:7" ht="39" customHeight="1" x14ac:dyDescent="0.2">
      <c r="A24" s="261" t="s">
        <v>204</v>
      </c>
      <c r="B24" s="259" t="s">
        <v>205</v>
      </c>
      <c r="C24" s="320"/>
      <c r="D24" s="320"/>
      <c r="E24" s="320">
        <v>4</v>
      </c>
      <c r="F24" s="310"/>
      <c r="G24" s="278">
        <v>0</v>
      </c>
    </row>
    <row r="25" spans="1:7" ht="39" customHeight="1" x14ac:dyDescent="0.2">
      <c r="A25" s="261" t="s">
        <v>206</v>
      </c>
      <c r="B25" s="259" t="s">
        <v>205</v>
      </c>
      <c r="C25" s="320"/>
      <c r="D25" s="320">
        <v>1</v>
      </c>
      <c r="E25" s="320"/>
      <c r="F25" s="210">
        <v>0</v>
      </c>
      <c r="G25" s="278">
        <v>0</v>
      </c>
    </row>
    <row r="26" spans="1:7" ht="39" customHeight="1" x14ac:dyDescent="0.2">
      <c r="A26" s="261" t="s">
        <v>207</v>
      </c>
      <c r="B26" s="259" t="s">
        <v>208</v>
      </c>
      <c r="C26" s="320">
        <v>5</v>
      </c>
      <c r="D26" s="320"/>
      <c r="E26" s="320"/>
      <c r="F26" s="210">
        <v>0</v>
      </c>
      <c r="G26" s="265"/>
    </row>
    <row r="27" spans="1:7" ht="39" customHeight="1" x14ac:dyDescent="0.2">
      <c r="A27" s="261" t="s">
        <v>209</v>
      </c>
      <c r="B27" s="259" t="s">
        <v>210</v>
      </c>
      <c r="C27" s="320">
        <v>5</v>
      </c>
      <c r="D27" s="320"/>
      <c r="E27" s="320"/>
      <c r="F27" s="210">
        <v>0</v>
      </c>
      <c r="G27" s="265"/>
    </row>
    <row r="28" spans="1:7" ht="39" customHeight="1" x14ac:dyDescent="0.2">
      <c r="A28" s="261" t="s">
        <v>366</v>
      </c>
      <c r="B28" s="259" t="s">
        <v>141</v>
      </c>
      <c r="C28" s="320"/>
      <c r="D28" s="320"/>
      <c r="E28" s="320">
        <v>1</v>
      </c>
      <c r="F28" s="210">
        <v>0</v>
      </c>
      <c r="G28" s="278">
        <v>0</v>
      </c>
    </row>
    <row r="29" spans="1:7" ht="39" customHeight="1" thickBot="1" x14ac:dyDescent="0.25">
      <c r="A29" s="321" t="s">
        <v>211</v>
      </c>
      <c r="B29" s="322" t="s">
        <v>212</v>
      </c>
      <c r="C29" s="323">
        <v>0</v>
      </c>
      <c r="D29" s="323">
        <v>0</v>
      </c>
      <c r="E29" s="323">
        <v>0</v>
      </c>
      <c r="F29" s="208"/>
      <c r="G29" s="209"/>
    </row>
    <row r="30" spans="1:7" ht="39" customHeight="1" x14ac:dyDescent="0.2">
      <c r="A30" s="324"/>
      <c r="B30" s="325"/>
      <c r="C30" s="325"/>
      <c r="D30" s="325"/>
      <c r="E30" s="325"/>
    </row>
    <row r="31" spans="1:7" ht="39" customHeight="1" x14ac:dyDescent="0.2">
      <c r="A31" s="324"/>
      <c r="B31" s="325"/>
      <c r="C31" s="325"/>
      <c r="D31" s="325"/>
      <c r="E31" s="325"/>
    </row>
    <row r="32" spans="1:7" ht="39" customHeight="1" x14ac:dyDescent="0.2">
      <c r="A32" s="324"/>
      <c r="B32" s="325"/>
      <c r="C32" s="325"/>
      <c r="D32" s="325"/>
      <c r="E32" s="325"/>
    </row>
    <row r="33" spans="1:5" ht="39" customHeight="1" x14ac:dyDescent="0.2">
      <c r="A33" s="324"/>
      <c r="B33" s="325"/>
      <c r="C33" s="325"/>
      <c r="D33" s="325"/>
      <c r="E33" s="325"/>
    </row>
    <row r="34" spans="1:5" ht="39" customHeight="1" x14ac:dyDescent="0.2"/>
    <row r="35" spans="1:5" ht="39" customHeight="1" x14ac:dyDescent="0.2"/>
    <row r="36" spans="1:5" ht="39" customHeight="1" x14ac:dyDescent="0.2"/>
    <row r="37" spans="1:5" ht="39" customHeight="1" x14ac:dyDescent="0.2"/>
    <row r="38" spans="1:5" ht="39" customHeight="1" x14ac:dyDescent="0.2"/>
    <row r="39" spans="1:5" ht="39" customHeight="1" x14ac:dyDescent="0.2"/>
    <row r="40" spans="1:5" ht="39" customHeight="1" x14ac:dyDescent="0.2"/>
    <row r="41" spans="1:5" ht="39" customHeight="1" x14ac:dyDescent="0.2"/>
    <row r="42" spans="1:5" ht="39" customHeight="1" x14ac:dyDescent="0.2"/>
    <row r="43" spans="1:5" ht="39" customHeight="1" x14ac:dyDescent="0.2"/>
    <row r="44" spans="1:5" ht="39" customHeight="1" x14ac:dyDescent="0.2"/>
    <row r="45" spans="1:5" ht="39" customHeight="1" x14ac:dyDescent="0.2"/>
    <row r="46" spans="1:5" ht="39" customHeight="1" x14ac:dyDescent="0.2"/>
    <row r="47" spans="1:5" ht="39" customHeight="1" x14ac:dyDescent="0.2"/>
    <row r="48" spans="1:5" ht="39" customHeight="1" x14ac:dyDescent="0.2"/>
    <row r="49" ht="39" customHeight="1" x14ac:dyDescent="0.2"/>
    <row r="50" ht="39" customHeight="1" x14ac:dyDescent="0.2"/>
    <row r="51" ht="39" customHeight="1" x14ac:dyDescent="0.2"/>
    <row r="52" ht="39" customHeight="1" x14ac:dyDescent="0.2"/>
    <row r="53" ht="39" customHeight="1" x14ac:dyDescent="0.2"/>
    <row r="54" ht="39" customHeight="1" x14ac:dyDescent="0.2"/>
    <row r="55" ht="39" customHeight="1" x14ac:dyDescent="0.2"/>
    <row r="56" ht="39" customHeight="1" x14ac:dyDescent="0.2"/>
    <row r="57" ht="39" customHeight="1" x14ac:dyDescent="0.2"/>
    <row r="58" ht="39" customHeight="1" x14ac:dyDescent="0.2"/>
    <row r="59" ht="39" customHeight="1" x14ac:dyDescent="0.2"/>
    <row r="60" ht="39" customHeight="1" x14ac:dyDescent="0.2"/>
    <row r="61" ht="39" customHeight="1" x14ac:dyDescent="0.2"/>
    <row r="62" ht="39" customHeight="1" x14ac:dyDescent="0.2"/>
    <row r="63" ht="39" customHeight="1" x14ac:dyDescent="0.2"/>
    <row r="64" ht="39" customHeight="1" x14ac:dyDescent="0.2"/>
    <row r="65" ht="39" customHeight="1" x14ac:dyDescent="0.2"/>
    <row r="66" ht="39" customHeight="1" x14ac:dyDescent="0.2"/>
    <row r="67" ht="39" customHeight="1" x14ac:dyDescent="0.2"/>
    <row r="68" ht="39" customHeight="1" x14ac:dyDescent="0.2"/>
    <row r="69" ht="39" customHeight="1" x14ac:dyDescent="0.2"/>
    <row r="70" ht="39" customHeight="1" x14ac:dyDescent="0.2"/>
    <row r="71" ht="39" customHeight="1" x14ac:dyDescent="0.2"/>
    <row r="72" ht="39" customHeight="1" x14ac:dyDescent="0.2"/>
    <row r="73" ht="39" customHeight="1" x14ac:dyDescent="0.2"/>
    <row r="74" ht="39" customHeight="1" x14ac:dyDescent="0.2"/>
    <row r="75" ht="39" customHeight="1" x14ac:dyDescent="0.2"/>
    <row r="76" ht="39" customHeight="1" x14ac:dyDescent="0.2"/>
    <row r="77" ht="39" customHeight="1" x14ac:dyDescent="0.2"/>
    <row r="78" ht="39" customHeight="1" x14ac:dyDescent="0.2"/>
    <row r="79" ht="39" customHeight="1" x14ac:dyDescent="0.2"/>
    <row r="80" ht="39" customHeight="1" x14ac:dyDescent="0.2"/>
    <row r="81" ht="39" customHeight="1" x14ac:dyDescent="0.2"/>
    <row r="82" ht="39" customHeight="1" x14ac:dyDescent="0.2"/>
    <row r="83" ht="39" customHeight="1" x14ac:dyDescent="0.2"/>
    <row r="84" ht="39" customHeight="1" x14ac:dyDescent="0.2"/>
    <row r="85" ht="39" customHeight="1" x14ac:dyDescent="0.2"/>
    <row r="86" ht="39" customHeight="1" x14ac:dyDescent="0.2"/>
    <row r="87" ht="39" customHeight="1" x14ac:dyDescent="0.2"/>
    <row r="88" ht="39" customHeight="1" x14ac:dyDescent="0.2"/>
    <row r="89" ht="39" customHeight="1" x14ac:dyDescent="0.2"/>
    <row r="90" ht="39" customHeight="1" x14ac:dyDescent="0.2"/>
    <row r="91" ht="39" customHeight="1" x14ac:dyDescent="0.2"/>
    <row r="92" ht="39" customHeight="1" x14ac:dyDescent="0.2"/>
    <row r="93" ht="39" customHeight="1" x14ac:dyDescent="0.2"/>
    <row r="94" ht="39" customHeight="1" x14ac:dyDescent="0.2"/>
    <row r="95" ht="39" customHeight="1" x14ac:dyDescent="0.2"/>
    <row r="96" ht="39" customHeight="1" x14ac:dyDescent="0.2"/>
    <row r="97" ht="39" customHeight="1" x14ac:dyDescent="0.2"/>
    <row r="98" ht="39" customHeight="1" x14ac:dyDescent="0.2"/>
    <row r="99" ht="39" customHeight="1" x14ac:dyDescent="0.2"/>
    <row r="100" ht="39" customHeight="1" x14ac:dyDescent="0.2"/>
    <row r="101" ht="39" customHeight="1" x14ac:dyDescent="0.2"/>
    <row r="102" ht="39" customHeight="1" x14ac:dyDescent="0.2"/>
    <row r="103" ht="39" customHeight="1" x14ac:dyDescent="0.2"/>
    <row r="104" ht="39" customHeight="1" x14ac:dyDescent="0.2"/>
    <row r="105" ht="39" customHeight="1" x14ac:dyDescent="0.2"/>
    <row r="106" ht="39" customHeight="1" x14ac:dyDescent="0.2"/>
  </sheetData>
  <sheetProtection algorithmName="SHA-512" hashValue="HLvD9/RAfFp6xCUHJZdSNAgA38BA6IgoybVmGzGrCKCfAkunz0S4gVCaRmslYKJ+j8w4DwaCl8pOc3q8OMwOqA==" saltValue="MU8BUOqIBzTRMc/EN5kmiQ==" spinCount="100000" sheet="1" selectLockedCells="1" autoFilter="0"/>
  <autoFilter ref="A8:G29" xr:uid="{00000000-0009-0000-0000-000004000000}"/>
  <mergeCells count="1">
    <mergeCell ref="C6:E6"/>
  </mergeCells>
  <phoneticPr fontId="4" type="noConversion"/>
  <hyperlinks>
    <hyperlink ref="F6:G6" location="'Berufsbildungszentrum Brake'!A1" display="'Berufsbildungszentrum Brake'!A1" xr:uid="{00000000-0004-0000-0400-000000000000}"/>
    <hyperlink ref="G6" location="'Objekt (4)'!A1" display="'Objekt (4)'!A1" xr:uid="{00000000-0004-0000-0400-000001000000}"/>
    <hyperlink ref="F6" location="'Objekt (2)'!A1" display="'Objekt (2)'!A1" xr:uid="{00000000-0004-0000-0400-000002000000}"/>
  </hyperlinks>
  <printOptions horizontalCentered="1"/>
  <pageMargins left="0.55118110236220474" right="0.35433070866141736" top="0.31496062992125984" bottom="0.70866141732283472" header="0.19685039370078741" footer="0.51181102362204722"/>
  <pageSetup paperSize="9" scale="71" fitToHeight="0" orientation="portrait" r:id="rId1"/>
  <headerFooter alignWithMargins="0">
    <oddFooter>&amp;L&amp;8Ausschreibung Unterhaltsreinigung
&amp;A&amp;R&amp;8© Lean Consulting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58"/>
  <sheetViews>
    <sheetView zoomScale="84" zoomScaleNormal="84" workbookViewId="0"/>
  </sheetViews>
  <sheetFormatPr baseColWidth="10" defaultColWidth="11.42578125" defaultRowHeight="12.75" x14ac:dyDescent="0.2"/>
  <cols>
    <col min="1" max="1" width="5.140625" style="1" customWidth="1"/>
    <col min="2" max="2" width="6.5703125" style="1" customWidth="1"/>
    <col min="3" max="3" width="10.85546875" style="1" customWidth="1"/>
    <col min="4" max="4" width="7.140625" style="1" customWidth="1"/>
    <col min="5" max="5" width="36.7109375" style="1" customWidth="1"/>
    <col min="6" max="6" width="17.42578125" style="1" customWidth="1"/>
    <col min="7" max="7" width="16.5703125" style="26" bestFit="1" customWidth="1"/>
    <col min="8" max="8" width="7.140625" style="27" customWidth="1"/>
    <col min="9" max="11" width="6.85546875" style="28" customWidth="1"/>
    <col min="12" max="12" width="17.140625" style="26" customWidth="1"/>
    <col min="13" max="13" width="12.85546875" style="29" customWidth="1"/>
    <col min="14" max="14" width="15.28515625" style="1" customWidth="1"/>
    <col min="15" max="15" width="20.7109375" style="30" customWidth="1"/>
    <col min="16" max="16" width="11.42578125" style="31"/>
    <col min="17" max="17" width="14.28515625" style="31" customWidth="1"/>
    <col min="18" max="16384" width="11.42578125" style="1"/>
  </cols>
  <sheetData>
    <row r="1" spans="5:17" ht="13.5" thickBot="1" x14ac:dyDescent="0.25"/>
    <row r="2" spans="5:17" s="38" customFormat="1" ht="25.5" customHeight="1" thickBot="1" x14ac:dyDescent="0.25">
      <c r="E2" s="32"/>
      <c r="F2" s="33"/>
      <c r="G2" s="34" t="str">
        <f>IF(Bieter&lt;&gt;"",Bieter,"Bietername fehlt !")</f>
        <v>Bietername fehlt !</v>
      </c>
      <c r="H2" s="162"/>
      <c r="I2" s="35"/>
      <c r="J2" s="35"/>
      <c r="K2" s="35"/>
      <c r="L2" s="32"/>
      <c r="M2" s="33"/>
      <c r="N2" s="36"/>
      <c r="O2" s="34" t="s">
        <v>213</v>
      </c>
      <c r="P2" s="151">
        <v>6</v>
      </c>
      <c r="Q2" s="37"/>
    </row>
    <row r="3" spans="5:17" ht="13.5" thickBot="1" x14ac:dyDescent="0.25"/>
    <row r="4" spans="5:17" s="41" customFormat="1" ht="25.5" customHeight="1" thickBot="1" x14ac:dyDescent="0.25">
      <c r="E4" s="115" t="s">
        <v>214</v>
      </c>
      <c r="F4" s="117"/>
      <c r="G4" s="118"/>
      <c r="H4" s="40"/>
      <c r="K4" s="42"/>
      <c r="L4" s="116" t="s">
        <v>215</v>
      </c>
      <c r="M4" s="137"/>
      <c r="N4" s="137"/>
      <c r="O4" s="138"/>
      <c r="P4" s="43"/>
      <c r="Q4" s="43"/>
    </row>
    <row r="5" spans="5:17" s="41" customFormat="1" ht="18.75" customHeight="1" x14ac:dyDescent="0.2">
      <c r="E5" s="119" t="s">
        <v>216</v>
      </c>
      <c r="F5" s="120"/>
      <c r="G5" s="121">
        <f>RT_Schule</f>
        <v>196</v>
      </c>
      <c r="H5" s="40"/>
      <c r="I5" s="44"/>
      <c r="L5" s="119" t="s">
        <v>217</v>
      </c>
      <c r="M5" s="120"/>
      <c r="N5" s="139"/>
      <c r="O5" s="140" t="s">
        <v>289</v>
      </c>
      <c r="P5" s="43"/>
      <c r="Q5" s="43"/>
    </row>
    <row r="6" spans="5:17" s="41" customFormat="1" ht="18.75" customHeight="1" x14ac:dyDescent="0.2">
      <c r="E6" s="119" t="s">
        <v>219</v>
      </c>
      <c r="F6" s="120"/>
      <c r="G6" s="121">
        <v>5</v>
      </c>
      <c r="H6" s="40"/>
      <c r="I6" s="44"/>
      <c r="L6" s="119"/>
      <c r="M6" s="120"/>
      <c r="N6" s="139"/>
      <c r="O6" s="141"/>
      <c r="P6" s="43"/>
      <c r="Q6" s="43"/>
    </row>
    <row r="7" spans="5:17" s="41" customFormat="1" ht="18.75" customHeight="1" x14ac:dyDescent="0.2">
      <c r="E7" s="119" t="s">
        <v>220</v>
      </c>
      <c r="F7" s="120"/>
      <c r="G7" s="122">
        <f>SUM($G$23:$G$39)</f>
        <v>400.04</v>
      </c>
      <c r="H7" s="40"/>
      <c r="I7" s="44"/>
      <c r="J7" s="44"/>
      <c r="L7" s="119" t="s">
        <v>220</v>
      </c>
      <c r="M7" s="120"/>
      <c r="N7" s="120"/>
      <c r="O7" s="142">
        <f>IF($O$5="JA",$G$48,0)</f>
        <v>400.04</v>
      </c>
      <c r="P7" s="43"/>
      <c r="Q7" s="43"/>
    </row>
    <row r="8" spans="5:17" s="41" customFormat="1" ht="18.75" customHeight="1" x14ac:dyDescent="0.2">
      <c r="E8" s="119" t="s">
        <v>221</v>
      </c>
      <c r="F8" s="120"/>
      <c r="G8" s="122">
        <f>SUM($L$23:$L$39)</f>
        <v>62826.232000000011</v>
      </c>
      <c r="H8" s="40"/>
      <c r="I8" s="44"/>
      <c r="J8" s="44"/>
      <c r="L8" s="119" t="s">
        <v>221</v>
      </c>
      <c r="M8" s="120"/>
      <c r="N8" s="120"/>
      <c r="O8" s="142">
        <f>IF($O$5="JA",$L$48,0)</f>
        <v>400.04</v>
      </c>
      <c r="P8" s="43"/>
      <c r="Q8" s="43"/>
    </row>
    <row r="9" spans="5:17" s="41" customFormat="1" ht="18.75" customHeight="1" x14ac:dyDescent="0.2">
      <c r="E9" s="119" t="s">
        <v>222</v>
      </c>
      <c r="F9" s="120"/>
      <c r="G9" s="123">
        <f>SUM($O$23:$O$39)</f>
        <v>0</v>
      </c>
      <c r="H9" s="40"/>
      <c r="I9" s="44"/>
      <c r="J9" s="44"/>
      <c r="L9" s="119" t="s">
        <v>222</v>
      </c>
      <c r="M9" s="120"/>
      <c r="N9" s="120"/>
      <c r="O9" s="123">
        <f>IF($O$5="JA",$O$48,0)</f>
        <v>0</v>
      </c>
      <c r="P9" s="43"/>
      <c r="Q9" s="43"/>
    </row>
    <row r="10" spans="5:17" s="41" customFormat="1" ht="18.75" customHeight="1" x14ac:dyDescent="0.2">
      <c r="E10" s="119" t="s">
        <v>223</v>
      </c>
      <c r="F10" s="120"/>
      <c r="G10" s="123">
        <f>G9/G5</f>
        <v>0</v>
      </c>
      <c r="H10" s="40"/>
      <c r="I10" s="44"/>
      <c r="J10" s="44"/>
      <c r="L10" s="119"/>
      <c r="M10" s="120"/>
      <c r="N10" s="120"/>
      <c r="O10" s="143"/>
      <c r="P10" s="43"/>
      <c r="Q10" s="43"/>
    </row>
    <row r="11" spans="5:17" s="41" customFormat="1" ht="18.75" customHeight="1" x14ac:dyDescent="0.2">
      <c r="E11" s="119" t="s">
        <v>224</v>
      </c>
      <c r="F11" s="120"/>
      <c r="G11" s="124">
        <f>IF(G9&gt;0,G8/G9,0)</f>
        <v>0</v>
      </c>
      <c r="H11" s="40"/>
      <c r="I11" s="44"/>
      <c r="J11" s="44"/>
      <c r="L11" s="119" t="s">
        <v>224</v>
      </c>
      <c r="M11" s="120"/>
      <c r="N11" s="120"/>
      <c r="O11" s="124" t="e">
        <f>IF($O$5="JA",$O$8/$O$9,0)</f>
        <v>#DIV/0!</v>
      </c>
      <c r="P11" s="43"/>
      <c r="Q11" s="43"/>
    </row>
    <row r="12" spans="5:17" s="41" customFormat="1" ht="18.75" customHeight="1" thickBot="1" x14ac:dyDescent="0.25">
      <c r="E12" s="125" t="s">
        <v>225</v>
      </c>
      <c r="F12" s="126"/>
      <c r="G12" s="127">
        <f>IF(G9&gt;0,G14/G9,0)</f>
        <v>0</v>
      </c>
      <c r="H12" s="40"/>
      <c r="I12" s="44"/>
      <c r="J12" s="44"/>
      <c r="L12" s="125" t="s">
        <v>225</v>
      </c>
      <c r="M12" s="126"/>
      <c r="N12" s="126"/>
      <c r="O12" s="144" t="e">
        <f ca="1">IF($O$5="JA",$O$14/$O$9,0)</f>
        <v>#DIV/0!</v>
      </c>
      <c r="P12" s="43"/>
      <c r="Q12" s="43"/>
    </row>
    <row r="13" spans="5:17" s="41" customFormat="1" ht="6.75" customHeight="1" thickBot="1" x14ac:dyDescent="0.25">
      <c r="E13" s="120"/>
      <c r="F13" s="120"/>
      <c r="G13" s="128"/>
      <c r="H13" s="40"/>
      <c r="I13" s="44"/>
      <c r="J13" s="44"/>
      <c r="L13" s="120"/>
      <c r="M13" s="120"/>
      <c r="N13" s="120"/>
      <c r="O13" s="145"/>
      <c r="P13" s="43"/>
      <c r="Q13" s="43"/>
    </row>
    <row r="14" spans="5:17" s="41" customFormat="1" ht="18.75" customHeight="1" x14ac:dyDescent="0.2">
      <c r="E14" s="129" t="s">
        <v>226</v>
      </c>
      <c r="F14" s="130">
        <f ca="1">G14/G5</f>
        <v>0</v>
      </c>
      <c r="G14" s="131">
        <f ca="1">SUM(Q23:Q39)</f>
        <v>0</v>
      </c>
      <c r="H14" s="40"/>
      <c r="I14" s="44"/>
      <c r="J14" s="44"/>
      <c r="K14" s="45"/>
      <c r="L14" s="129" t="s">
        <v>227</v>
      </c>
      <c r="M14" s="146"/>
      <c r="N14" s="146"/>
      <c r="O14" s="147">
        <f ca="1">IF($O$5="JA",$Q$48,0)</f>
        <v>0</v>
      </c>
      <c r="P14" s="43"/>
      <c r="Q14" s="43"/>
    </row>
    <row r="15" spans="5:17" s="41" customFormat="1" ht="18.75" customHeight="1" x14ac:dyDescent="0.2">
      <c r="E15" s="132" t="s">
        <v>228</v>
      </c>
      <c r="F15" s="128"/>
      <c r="G15" s="133">
        <f ca="1">G14*0.19</f>
        <v>0</v>
      </c>
      <c r="H15" s="40"/>
      <c r="I15" s="44"/>
      <c r="J15" s="44"/>
      <c r="K15" s="45"/>
      <c r="L15" s="132" t="s">
        <v>228</v>
      </c>
      <c r="M15" s="120"/>
      <c r="N15" s="120"/>
      <c r="O15" s="148">
        <f ca="1">IF($O$5="JA",O14*0.19,0)</f>
        <v>0</v>
      </c>
      <c r="P15" s="43"/>
      <c r="Q15" s="43"/>
    </row>
    <row r="16" spans="5:17" s="41" customFormat="1" ht="18.75" customHeight="1" thickBot="1" x14ac:dyDescent="0.25">
      <c r="E16" s="134" t="s">
        <v>229</v>
      </c>
      <c r="F16" s="135"/>
      <c r="G16" s="136">
        <f ca="1">G14+G15</f>
        <v>0</v>
      </c>
      <c r="H16" s="40"/>
      <c r="I16" s="44"/>
      <c r="J16" s="44"/>
      <c r="K16" s="45"/>
      <c r="L16" s="134" t="s">
        <v>229</v>
      </c>
      <c r="M16" s="126"/>
      <c r="N16" s="126"/>
      <c r="O16" s="149">
        <f ca="1">IF(O14&lt;&gt;0,SUM(O14:O15),0)</f>
        <v>0</v>
      </c>
      <c r="P16" s="43"/>
      <c r="Q16" s="43"/>
    </row>
    <row r="17" spans="1:17" ht="6" customHeight="1" thickBot="1" x14ac:dyDescent="0.25">
      <c r="M17" s="1"/>
    </row>
    <row r="18" spans="1:17" ht="18" customHeight="1" thickBot="1" x14ac:dyDescent="0.25">
      <c r="A18" s="45"/>
      <c r="B18" s="45"/>
      <c r="C18" s="45"/>
      <c r="D18" s="45"/>
      <c r="E18" s="380" t="s">
        <v>230</v>
      </c>
      <c r="F18" s="381"/>
      <c r="G18" s="382"/>
      <c r="H18" s="46"/>
      <c r="I18" s="47"/>
      <c r="J18" s="47"/>
      <c r="K18" s="47"/>
      <c r="L18" s="383" t="s">
        <v>231</v>
      </c>
      <c r="M18" s="384"/>
      <c r="N18" s="384"/>
      <c r="O18" s="385"/>
      <c r="P18" s="48"/>
      <c r="Q18" s="48"/>
    </row>
    <row r="19" spans="1:17" ht="6" customHeight="1" thickBot="1" x14ac:dyDescent="0.25"/>
    <row r="20" spans="1:17" s="57" customFormat="1" x14ac:dyDescent="0.2">
      <c r="A20" s="49" t="s">
        <v>4</v>
      </c>
      <c r="B20" s="50" t="s">
        <v>232</v>
      </c>
      <c r="C20" s="50" t="s">
        <v>233</v>
      </c>
      <c r="D20" s="50" t="s">
        <v>234</v>
      </c>
      <c r="E20" s="51" t="s">
        <v>235</v>
      </c>
      <c r="F20" s="51" t="s">
        <v>236</v>
      </c>
      <c r="G20" s="52" t="s">
        <v>237</v>
      </c>
      <c r="H20" s="51" t="s">
        <v>238</v>
      </c>
      <c r="I20" s="386" t="s">
        <v>239</v>
      </c>
      <c r="J20" s="386"/>
      <c r="K20" s="386"/>
      <c r="L20" s="52" t="s">
        <v>240</v>
      </c>
      <c r="M20" s="53" t="s">
        <v>241</v>
      </c>
      <c r="N20" s="51" t="s">
        <v>242</v>
      </c>
      <c r="O20" s="54" t="s">
        <v>243</v>
      </c>
      <c r="P20" s="55" t="s">
        <v>244</v>
      </c>
      <c r="Q20" s="56" t="s">
        <v>245</v>
      </c>
    </row>
    <row r="21" spans="1:17" s="57" customFormat="1" ht="25.5" customHeight="1" thickBot="1" x14ac:dyDescent="0.25">
      <c r="A21" s="17"/>
      <c r="B21" s="18"/>
      <c r="C21" s="18"/>
      <c r="D21" s="18"/>
      <c r="E21" s="19" t="s">
        <v>246</v>
      </c>
      <c r="F21" s="19"/>
      <c r="G21" s="20" t="s">
        <v>247</v>
      </c>
      <c r="H21" s="19"/>
      <c r="I21" s="21" t="s">
        <v>172</v>
      </c>
      <c r="J21" s="21" t="s">
        <v>173</v>
      </c>
      <c r="K21" s="21" t="s">
        <v>174</v>
      </c>
      <c r="L21" s="20" t="s">
        <v>248</v>
      </c>
      <c r="M21" s="22" t="s">
        <v>249</v>
      </c>
      <c r="N21" s="19" t="s">
        <v>250</v>
      </c>
      <c r="O21" s="23" t="s">
        <v>251</v>
      </c>
      <c r="P21" s="24" t="s">
        <v>252</v>
      </c>
      <c r="Q21" s="25" t="s">
        <v>253</v>
      </c>
    </row>
    <row r="22" spans="1:17" ht="3.75" customHeight="1" x14ac:dyDescent="0.2">
      <c r="A22" s="67" t="s">
        <v>254</v>
      </c>
      <c r="B22" s="68" t="s">
        <v>254</v>
      </c>
      <c r="C22" s="68"/>
      <c r="D22" s="68" t="s">
        <v>254</v>
      </c>
      <c r="E22" s="68" t="s">
        <v>254</v>
      </c>
      <c r="F22" s="68" t="s">
        <v>254</v>
      </c>
      <c r="G22" s="69" t="s">
        <v>254</v>
      </c>
      <c r="H22" s="70" t="s">
        <v>254</v>
      </c>
      <c r="I22" s="71" t="s">
        <v>254</v>
      </c>
      <c r="J22" s="71" t="s">
        <v>254</v>
      </c>
      <c r="K22" s="71" t="s">
        <v>254</v>
      </c>
      <c r="L22" s="69" t="s">
        <v>254</v>
      </c>
      <c r="M22" s="72" t="s">
        <v>254</v>
      </c>
      <c r="N22" s="73" t="s">
        <v>254</v>
      </c>
      <c r="O22" s="74" t="s">
        <v>254</v>
      </c>
      <c r="P22" s="75" t="s">
        <v>254</v>
      </c>
      <c r="Q22" s="76" t="s">
        <v>254</v>
      </c>
    </row>
    <row r="23" spans="1:17" ht="24" customHeight="1" x14ac:dyDescent="0.2">
      <c r="A23" s="80">
        <v>1</v>
      </c>
      <c r="B23" s="81" t="s">
        <v>255</v>
      </c>
      <c r="C23" s="81" t="s">
        <v>256</v>
      </c>
      <c r="D23" s="81"/>
      <c r="E23" s="81" t="s">
        <v>257</v>
      </c>
      <c r="F23" s="81" t="s">
        <v>258</v>
      </c>
      <c r="G23" s="82">
        <v>25.44</v>
      </c>
      <c r="H23" s="232" t="s">
        <v>195</v>
      </c>
      <c r="I23" s="233">
        <f>VLOOKUP($H23,Leistungswerte!$A$8:$E$29,3,FALSE)</f>
        <v>5</v>
      </c>
      <c r="J23" s="233">
        <f>VLOOKUP($H23,Leistungswerte!$A$8:$E$29,4,FALSE)</f>
        <v>0</v>
      </c>
      <c r="K23" s="233">
        <f>VLOOKUP($H23,Leistungswerte!$A$8:$E$29,5,FALSE)</f>
        <v>0</v>
      </c>
      <c r="L23" s="82">
        <f>($G$5/$G$6*I23+J23*12+K23)*G23</f>
        <v>4986.2400000000007</v>
      </c>
      <c r="M23" s="234">
        <f>VLOOKUP($H23,Leistungswerte!$A$8:$G$29,$P$2,FALSE)</f>
        <v>0</v>
      </c>
      <c r="N23" s="83">
        <f>IF(M23&lt;&gt;0,G23/M23/24,0)</f>
        <v>0</v>
      </c>
      <c r="O23" s="79">
        <f>IF(M23&lt;&gt;0,L23/M23,0)</f>
        <v>0</v>
      </c>
      <c r="P23" s="235">
        <f t="shared" ref="P23:P38" ca="1" si="0">SVS_UR</f>
        <v>0</v>
      </c>
      <c r="Q23" s="84">
        <f ca="1">O23*P23</f>
        <v>0</v>
      </c>
    </row>
    <row r="24" spans="1:17" ht="24" customHeight="1" x14ac:dyDescent="0.2">
      <c r="A24" s="80">
        <f t="shared" ref="A24:A38" si="1">A23+1</f>
        <v>2</v>
      </c>
      <c r="B24" s="81" t="s">
        <v>255</v>
      </c>
      <c r="C24" s="81" t="s">
        <v>256</v>
      </c>
      <c r="D24" s="81"/>
      <c r="E24" s="81" t="s">
        <v>259</v>
      </c>
      <c r="F24" s="81" t="s">
        <v>258</v>
      </c>
      <c r="G24" s="82">
        <v>2.9699999999999998</v>
      </c>
      <c r="H24" s="232" t="s">
        <v>209</v>
      </c>
      <c r="I24" s="233">
        <f>VLOOKUP($H24,Leistungswerte!$A$8:$E$29,3,FALSE)</f>
        <v>5</v>
      </c>
      <c r="J24" s="233">
        <f>VLOOKUP($H24,Leistungswerte!$A$8:$E$29,4,FALSE)</f>
        <v>0</v>
      </c>
      <c r="K24" s="233">
        <f>VLOOKUP($H24,Leistungswerte!$A$8:$E$29,5,FALSE)</f>
        <v>0</v>
      </c>
      <c r="L24" s="82">
        <f t="shared" ref="L24:L30" si="2">($G$5/$G$6*I24+J24*12+K24)*G24</f>
        <v>582.12</v>
      </c>
      <c r="M24" s="234">
        <f>VLOOKUP($H24,Leistungswerte!$A$8:$G$29,$P$2,FALSE)</f>
        <v>0</v>
      </c>
      <c r="N24" s="83">
        <f t="shared" ref="N24:N30" si="3">IF(M24&lt;&gt;0,G24/M24/24,0)</f>
        <v>0</v>
      </c>
      <c r="O24" s="79">
        <f t="shared" ref="O24:O30" si="4">IF(M24&lt;&gt;0,L24/M24,0)</f>
        <v>0</v>
      </c>
      <c r="P24" s="235">
        <f t="shared" ca="1" si="0"/>
        <v>0</v>
      </c>
      <c r="Q24" s="84">
        <f t="shared" ref="Q24:Q30" ca="1" si="5">O24*P24</f>
        <v>0</v>
      </c>
    </row>
    <row r="25" spans="1:17" ht="24" customHeight="1" x14ac:dyDescent="0.2">
      <c r="A25" s="80">
        <f t="shared" si="1"/>
        <v>3</v>
      </c>
      <c r="B25" s="81" t="s">
        <v>255</v>
      </c>
      <c r="C25" s="81" t="s">
        <v>256</v>
      </c>
      <c r="D25" s="81"/>
      <c r="E25" s="81" t="s">
        <v>260</v>
      </c>
      <c r="F25" s="81" t="s">
        <v>258</v>
      </c>
      <c r="G25" s="82">
        <v>44.27</v>
      </c>
      <c r="H25" s="232" t="s">
        <v>201</v>
      </c>
      <c r="I25" s="233">
        <f>VLOOKUP($H25,Leistungswerte!$A$8:$E$29,3,FALSE)</f>
        <v>5</v>
      </c>
      <c r="J25" s="233">
        <f>VLOOKUP($H25,Leistungswerte!$A$8:$E$29,4,FALSE)</f>
        <v>0</v>
      </c>
      <c r="K25" s="233">
        <f>VLOOKUP($H25,Leistungswerte!$A$8:$E$29,5,FALSE)</f>
        <v>0</v>
      </c>
      <c r="L25" s="82">
        <f t="shared" si="2"/>
        <v>8676.92</v>
      </c>
      <c r="M25" s="234">
        <f>VLOOKUP($H25,Leistungswerte!$A$8:$G$29,$P$2,FALSE)</f>
        <v>0</v>
      </c>
      <c r="N25" s="83">
        <f t="shared" si="3"/>
        <v>0</v>
      </c>
      <c r="O25" s="79">
        <f t="shared" si="4"/>
        <v>0</v>
      </c>
      <c r="P25" s="235">
        <f t="shared" ca="1" si="0"/>
        <v>0</v>
      </c>
      <c r="Q25" s="84">
        <f t="shared" ca="1" si="5"/>
        <v>0</v>
      </c>
    </row>
    <row r="26" spans="1:17" ht="24" customHeight="1" x14ac:dyDescent="0.2">
      <c r="A26" s="80">
        <f t="shared" si="1"/>
        <v>4</v>
      </c>
      <c r="B26" s="81" t="s">
        <v>255</v>
      </c>
      <c r="C26" s="81" t="s">
        <v>256</v>
      </c>
      <c r="D26" s="81"/>
      <c r="E26" s="81" t="s">
        <v>261</v>
      </c>
      <c r="F26" s="81" t="s">
        <v>262</v>
      </c>
      <c r="G26" s="82">
        <v>1.33</v>
      </c>
      <c r="H26" s="232" t="s">
        <v>195</v>
      </c>
      <c r="I26" s="233">
        <f>VLOOKUP($H26,Leistungswerte!$A$8:$E$29,3,FALSE)</f>
        <v>5</v>
      </c>
      <c r="J26" s="233">
        <f>VLOOKUP($H26,Leistungswerte!$A$8:$E$29,4,FALSE)</f>
        <v>0</v>
      </c>
      <c r="K26" s="233">
        <f>VLOOKUP($H26,Leistungswerte!$A$8:$E$29,5,FALSE)</f>
        <v>0</v>
      </c>
      <c r="L26" s="82">
        <f>($G$5/$G$6*I26+J26*12+K26)*G26</f>
        <v>260.68</v>
      </c>
      <c r="M26" s="234">
        <f>VLOOKUP($H26,Leistungswerte!$A$8:$G$29,$P$2,FALSE)</f>
        <v>0</v>
      </c>
      <c r="N26" s="83">
        <f>IF(M26&lt;&gt;0,G26/M26/24,0)</f>
        <v>0</v>
      </c>
      <c r="O26" s="79">
        <f>IF(M26&lt;&gt;0,L26/M26,0)</f>
        <v>0</v>
      </c>
      <c r="P26" s="235">
        <f t="shared" ca="1" si="0"/>
        <v>0</v>
      </c>
      <c r="Q26" s="84">
        <f ca="1">O26*P26</f>
        <v>0</v>
      </c>
    </row>
    <row r="27" spans="1:17" ht="24" customHeight="1" x14ac:dyDescent="0.2">
      <c r="A27" s="80">
        <f t="shared" si="1"/>
        <v>5</v>
      </c>
      <c r="B27" s="81" t="s">
        <v>255</v>
      </c>
      <c r="C27" s="81" t="s">
        <v>256</v>
      </c>
      <c r="D27" s="81"/>
      <c r="E27" s="81" t="s">
        <v>263</v>
      </c>
      <c r="F27" s="81" t="s">
        <v>262</v>
      </c>
      <c r="G27" s="82">
        <v>5.57</v>
      </c>
      <c r="H27" s="232" t="s">
        <v>199</v>
      </c>
      <c r="I27" s="233">
        <f>VLOOKUP($H27,Leistungswerte!$A$8:$E$29,3,FALSE)</f>
        <v>5</v>
      </c>
      <c r="J27" s="233">
        <f>VLOOKUP($H27,Leistungswerte!$A$8:$E$29,4,FALSE)</f>
        <v>0</v>
      </c>
      <c r="K27" s="233">
        <f>VLOOKUP($H27,Leistungswerte!$A$8:$E$29,5,FALSE)</f>
        <v>0</v>
      </c>
      <c r="L27" s="82">
        <f>($G$5/$G$6*I27+J27*12+K27)*G27</f>
        <v>1091.72</v>
      </c>
      <c r="M27" s="234">
        <f>VLOOKUP($H27,Leistungswerte!$A$8:$G$29,$P$2,FALSE)</f>
        <v>0</v>
      </c>
      <c r="N27" s="83">
        <f>IF(M27&lt;&gt;0,G27/M27/24,0)</f>
        <v>0</v>
      </c>
      <c r="O27" s="79">
        <f>IF(M27&lt;&gt;0,L27/M27,0)</f>
        <v>0</v>
      </c>
      <c r="P27" s="235">
        <f t="shared" ca="1" si="0"/>
        <v>0</v>
      </c>
      <c r="Q27" s="84">
        <f ca="1">O27*P27</f>
        <v>0</v>
      </c>
    </row>
    <row r="28" spans="1:17" ht="24" customHeight="1" x14ac:dyDescent="0.2">
      <c r="A28" s="80">
        <f t="shared" si="1"/>
        <v>6</v>
      </c>
      <c r="B28" s="81" t="s">
        <v>255</v>
      </c>
      <c r="C28" s="81" t="s">
        <v>256</v>
      </c>
      <c r="D28" s="81"/>
      <c r="E28" s="81" t="s">
        <v>264</v>
      </c>
      <c r="F28" s="81" t="s">
        <v>262</v>
      </c>
      <c r="G28" s="82">
        <v>5.1100000000000003</v>
      </c>
      <c r="H28" s="232" t="s">
        <v>199</v>
      </c>
      <c r="I28" s="233">
        <f>VLOOKUP($H28,Leistungswerte!$A$8:$E$29,3,FALSE)</f>
        <v>5</v>
      </c>
      <c r="J28" s="233">
        <f>VLOOKUP($H28,Leistungswerte!$A$8:$E$29,4,FALSE)</f>
        <v>0</v>
      </c>
      <c r="K28" s="233">
        <f>VLOOKUP($H28,Leistungswerte!$A$8:$E$29,5,FALSE)</f>
        <v>0</v>
      </c>
      <c r="L28" s="82">
        <f>($G$5/$G$6*I28+J28*12+K28)*G28</f>
        <v>1001.5600000000001</v>
      </c>
      <c r="M28" s="234">
        <f>VLOOKUP($H28,Leistungswerte!$A$8:$G$29,$P$2,FALSE)</f>
        <v>0</v>
      </c>
      <c r="N28" s="83">
        <f>IF(M28&lt;&gt;0,G28/M28/24,0)</f>
        <v>0</v>
      </c>
      <c r="O28" s="79">
        <f>IF(M28&lt;&gt;0,L28/M28,0)</f>
        <v>0</v>
      </c>
      <c r="P28" s="235">
        <f t="shared" ca="1" si="0"/>
        <v>0</v>
      </c>
      <c r="Q28" s="84">
        <f ca="1">O28*P28</f>
        <v>0</v>
      </c>
    </row>
    <row r="29" spans="1:17" ht="24" customHeight="1" x14ac:dyDescent="0.2">
      <c r="A29" s="80">
        <f t="shared" si="1"/>
        <v>7</v>
      </c>
      <c r="B29" s="81" t="s">
        <v>255</v>
      </c>
      <c r="C29" s="81" t="s">
        <v>256</v>
      </c>
      <c r="D29" s="81"/>
      <c r="E29" s="81" t="s">
        <v>265</v>
      </c>
      <c r="F29" s="81" t="s">
        <v>262</v>
      </c>
      <c r="G29" s="82">
        <v>6.16</v>
      </c>
      <c r="H29" s="232" t="s">
        <v>199</v>
      </c>
      <c r="I29" s="233">
        <f>VLOOKUP($H29,Leistungswerte!$A$8:$E$29,3,FALSE)</f>
        <v>5</v>
      </c>
      <c r="J29" s="233">
        <f>VLOOKUP($H29,Leistungswerte!$A$8:$E$29,4,FALSE)</f>
        <v>0</v>
      </c>
      <c r="K29" s="233">
        <f>VLOOKUP($H29,Leistungswerte!$A$8:$E$29,5,FALSE)</f>
        <v>0</v>
      </c>
      <c r="L29" s="82">
        <f>($G$5/$G$6*I29+J29*12+K29)*G29</f>
        <v>1207.3600000000001</v>
      </c>
      <c r="M29" s="234">
        <f>VLOOKUP($H29,Leistungswerte!$A$8:$G$29,$P$2,FALSE)</f>
        <v>0</v>
      </c>
      <c r="N29" s="83">
        <f>IF(M29&lt;&gt;0,G29/M29/24,0)</f>
        <v>0</v>
      </c>
      <c r="O29" s="79">
        <f>IF(M29&lt;&gt;0,L29/M29,0)</f>
        <v>0</v>
      </c>
      <c r="P29" s="235">
        <f t="shared" ca="1" si="0"/>
        <v>0</v>
      </c>
      <c r="Q29" s="84">
        <f ca="1">O29*P29</f>
        <v>0</v>
      </c>
    </row>
    <row r="30" spans="1:17" ht="24" customHeight="1" x14ac:dyDescent="0.2">
      <c r="A30" s="80">
        <f t="shared" si="1"/>
        <v>8</v>
      </c>
      <c r="B30" s="81" t="s">
        <v>255</v>
      </c>
      <c r="C30" s="81" t="s">
        <v>256</v>
      </c>
      <c r="D30" s="81"/>
      <c r="E30" s="81" t="s">
        <v>266</v>
      </c>
      <c r="F30" s="81" t="s">
        <v>267</v>
      </c>
      <c r="G30" s="82">
        <v>11.81</v>
      </c>
      <c r="H30" s="232" t="s">
        <v>211</v>
      </c>
      <c r="I30" s="233">
        <f>VLOOKUP($H30,Leistungswerte!$A$8:$E$29,3,FALSE)</f>
        <v>0</v>
      </c>
      <c r="J30" s="233">
        <f>VLOOKUP($H30,Leistungswerte!$A$8:$E$29,4,FALSE)</f>
        <v>0</v>
      </c>
      <c r="K30" s="233">
        <f>VLOOKUP($H30,Leistungswerte!$A$8:$E$29,5,FALSE)</f>
        <v>0</v>
      </c>
      <c r="L30" s="82">
        <f t="shared" si="2"/>
        <v>0</v>
      </c>
      <c r="M30" s="234">
        <f>VLOOKUP($H30,Leistungswerte!$A$8:$G$29,$P$2,FALSE)</f>
        <v>0</v>
      </c>
      <c r="N30" s="83">
        <f t="shared" si="3"/>
        <v>0</v>
      </c>
      <c r="O30" s="79">
        <f t="shared" si="4"/>
        <v>0</v>
      </c>
      <c r="P30" s="235">
        <f t="shared" ca="1" si="0"/>
        <v>0</v>
      </c>
      <c r="Q30" s="84">
        <f t="shared" ca="1" si="5"/>
        <v>0</v>
      </c>
    </row>
    <row r="31" spans="1:17" ht="24" customHeight="1" x14ac:dyDescent="0.2">
      <c r="A31" s="80">
        <f t="shared" si="1"/>
        <v>9</v>
      </c>
      <c r="B31" s="81" t="s">
        <v>255</v>
      </c>
      <c r="C31" s="81" t="s">
        <v>256</v>
      </c>
      <c r="D31" s="81"/>
      <c r="E31" s="81" t="s">
        <v>268</v>
      </c>
      <c r="F31" s="81" t="s">
        <v>262</v>
      </c>
      <c r="G31" s="82">
        <v>21.66</v>
      </c>
      <c r="H31" s="232" t="s">
        <v>202</v>
      </c>
      <c r="I31" s="233">
        <f>VLOOKUP($H31,Leistungswerte!$A$8:$E$29,3,FALSE)</f>
        <v>5</v>
      </c>
      <c r="J31" s="233">
        <f>VLOOKUP($H31,Leistungswerte!$A$8:$E$29,4,FALSE)</f>
        <v>0</v>
      </c>
      <c r="K31" s="233">
        <f>VLOOKUP($H31,Leistungswerte!$A$8:$E$29,5,FALSE)</f>
        <v>0</v>
      </c>
      <c r="L31" s="82">
        <f>($G$5/$G$6*I31+J31*12+K31)*G31</f>
        <v>4245.3599999999997</v>
      </c>
      <c r="M31" s="234">
        <f>VLOOKUP($H31,Leistungswerte!$A$8:$G$29,$P$2,FALSE)</f>
        <v>0</v>
      </c>
      <c r="N31" s="83">
        <f>IF(M31&lt;&gt;0,G31/M31/24,0)</f>
        <v>0</v>
      </c>
      <c r="O31" s="79">
        <f>IF(M31&lt;&gt;0,L31/M31,0)</f>
        <v>0</v>
      </c>
      <c r="P31" s="235">
        <f t="shared" ca="1" si="0"/>
        <v>0</v>
      </c>
      <c r="Q31" s="84">
        <f ca="1">O31*P31</f>
        <v>0</v>
      </c>
    </row>
    <row r="32" spans="1:17" ht="24" customHeight="1" x14ac:dyDescent="0.2">
      <c r="A32" s="80">
        <f t="shared" si="1"/>
        <v>10</v>
      </c>
      <c r="B32" s="81" t="s">
        <v>255</v>
      </c>
      <c r="C32" s="81" t="s">
        <v>256</v>
      </c>
      <c r="D32" s="81"/>
      <c r="E32" s="81" t="s">
        <v>269</v>
      </c>
      <c r="F32" s="81" t="s">
        <v>258</v>
      </c>
      <c r="G32" s="82">
        <v>80.709999999999994</v>
      </c>
      <c r="H32" s="232" t="s">
        <v>201</v>
      </c>
      <c r="I32" s="233">
        <f>VLOOKUP($H32,Leistungswerte!$A$8:$E$29,3,FALSE)</f>
        <v>5</v>
      </c>
      <c r="J32" s="233">
        <f>VLOOKUP($H32,Leistungswerte!$A$8:$E$29,4,FALSE)</f>
        <v>0</v>
      </c>
      <c r="K32" s="233">
        <f>VLOOKUP($H32,Leistungswerte!$A$8:$E$29,5,FALSE)</f>
        <v>0</v>
      </c>
      <c r="L32" s="82">
        <f>($G$5/$G$6*I32+J32*12+K32)*G32</f>
        <v>15819.159999999998</v>
      </c>
      <c r="M32" s="234">
        <f>VLOOKUP($H32,Leistungswerte!$A$8:$G$29,$P$2,FALSE)</f>
        <v>0</v>
      </c>
      <c r="N32" s="83">
        <f>IF(M32&lt;&gt;0,G32/M32/24,0)</f>
        <v>0</v>
      </c>
      <c r="O32" s="79">
        <f>IF(M32&lt;&gt;0,L32/M32,0)</f>
        <v>0</v>
      </c>
      <c r="P32" s="235">
        <f t="shared" ca="1" si="0"/>
        <v>0</v>
      </c>
      <c r="Q32" s="84">
        <f ca="1">O32*P32</f>
        <v>0</v>
      </c>
    </row>
    <row r="33" spans="1:17" ht="24" customHeight="1" x14ac:dyDescent="0.2">
      <c r="A33" s="80">
        <f t="shared" si="1"/>
        <v>11</v>
      </c>
      <c r="B33" s="81" t="s">
        <v>255</v>
      </c>
      <c r="C33" s="81" t="s">
        <v>256</v>
      </c>
      <c r="D33" s="81"/>
      <c r="E33" s="81" t="s">
        <v>270</v>
      </c>
      <c r="F33" s="81" t="s">
        <v>271</v>
      </c>
      <c r="G33" s="82">
        <v>14.47</v>
      </c>
      <c r="H33" s="232" t="s">
        <v>197</v>
      </c>
      <c r="I33" s="233">
        <f>VLOOKUP($H33,Leistungswerte!$A$8:$E$29,3,FALSE)</f>
        <v>5</v>
      </c>
      <c r="J33" s="233">
        <f>VLOOKUP($H33,Leistungswerte!$A$8:$E$29,4,FALSE)</f>
        <v>0</v>
      </c>
      <c r="K33" s="233">
        <f>VLOOKUP($H33,Leistungswerte!$A$8:$E$29,5,FALSE)</f>
        <v>0</v>
      </c>
      <c r="L33" s="82">
        <f>($G$5/$G$6*I33+J33*12+K33)*G33</f>
        <v>2836.1200000000003</v>
      </c>
      <c r="M33" s="234">
        <f>VLOOKUP($H33,Leistungswerte!$A$8:$G$29,$P$2,FALSE)</f>
        <v>0</v>
      </c>
      <c r="N33" s="83">
        <f>IF(M33&lt;&gt;0,G33/M33/24,0)</f>
        <v>0</v>
      </c>
      <c r="O33" s="79">
        <f>IF(M33&lt;&gt;0,L33/M33,0)</f>
        <v>0</v>
      </c>
      <c r="P33" s="235">
        <f t="shared" ca="1" si="0"/>
        <v>0</v>
      </c>
      <c r="Q33" s="84">
        <f ca="1">O33*P33</f>
        <v>0</v>
      </c>
    </row>
    <row r="34" spans="1:17" ht="24" customHeight="1" x14ac:dyDescent="0.2">
      <c r="A34" s="80">
        <f t="shared" si="1"/>
        <v>12</v>
      </c>
      <c r="B34" s="81" t="s">
        <v>272</v>
      </c>
      <c r="C34" s="81" t="s">
        <v>256</v>
      </c>
      <c r="D34" s="81"/>
      <c r="E34" s="81" t="s">
        <v>257</v>
      </c>
      <c r="F34" s="81" t="s">
        <v>258</v>
      </c>
      <c r="G34" s="82">
        <v>14.15</v>
      </c>
      <c r="H34" s="232" t="s">
        <v>195</v>
      </c>
      <c r="I34" s="233">
        <f>VLOOKUP($H34,Leistungswerte!$A$8:$E$29,3,FALSE)</f>
        <v>5</v>
      </c>
      <c r="J34" s="233">
        <f>VLOOKUP($H34,Leistungswerte!$A$8:$E$29,4,FALSE)</f>
        <v>0</v>
      </c>
      <c r="K34" s="233">
        <f>VLOOKUP($H34,Leistungswerte!$A$8:$E$29,5,FALSE)</f>
        <v>0</v>
      </c>
      <c r="L34" s="82">
        <f>($G$5/$G$6*I34+J34*12+K34)*G34</f>
        <v>2773.4</v>
      </c>
      <c r="M34" s="234">
        <f>VLOOKUP($H34,Leistungswerte!$A$8:$G$29,$P$2,FALSE)</f>
        <v>0</v>
      </c>
      <c r="N34" s="83">
        <f>IF(M34&lt;&gt;0,G34/M34/24,0)</f>
        <v>0</v>
      </c>
      <c r="O34" s="79">
        <f>IF(M34&lt;&gt;0,L34/M34,0)</f>
        <v>0</v>
      </c>
      <c r="P34" s="235">
        <f t="shared" ca="1" si="0"/>
        <v>0</v>
      </c>
      <c r="Q34" s="84">
        <f ca="1">O34*P34</f>
        <v>0</v>
      </c>
    </row>
    <row r="35" spans="1:17" ht="24" customHeight="1" x14ac:dyDescent="0.2">
      <c r="A35" s="80">
        <f t="shared" si="1"/>
        <v>13</v>
      </c>
      <c r="B35" s="81" t="s">
        <v>272</v>
      </c>
      <c r="C35" s="81" t="s">
        <v>256</v>
      </c>
      <c r="D35" s="81"/>
      <c r="E35" s="81" t="s">
        <v>273</v>
      </c>
      <c r="F35" s="81" t="s">
        <v>258</v>
      </c>
      <c r="G35" s="82">
        <v>71.31</v>
      </c>
      <c r="H35" s="262" t="s">
        <v>179</v>
      </c>
      <c r="I35" s="233">
        <f>VLOOKUP($H35,Leistungswerte!$A$8:$E$29,3,FALSE)</f>
        <v>3</v>
      </c>
      <c r="J35" s="233">
        <f>VLOOKUP($H35,Leistungswerte!$A$8:$E$29,4,FALSE)</f>
        <v>0</v>
      </c>
      <c r="K35" s="233">
        <f>VLOOKUP($H35,Leistungswerte!$A$8:$E$29,5,FALSE)</f>
        <v>0</v>
      </c>
      <c r="L35" s="82">
        <f>($G$5/$G$6*I35+J35*12+K35)*G35</f>
        <v>8386.0560000000005</v>
      </c>
      <c r="M35" s="234">
        <f>VLOOKUP($H35,Leistungswerte!$A$8:$G$29,$P$2,FALSE)</f>
        <v>0</v>
      </c>
      <c r="N35" s="83">
        <f>IF(M35&lt;&gt;0,G35/M35/24,0)</f>
        <v>0</v>
      </c>
      <c r="O35" s="79">
        <f>IF(M35&lt;&gt;0,L35/M35,0)</f>
        <v>0</v>
      </c>
      <c r="P35" s="235">
        <f t="shared" ca="1" si="0"/>
        <v>0</v>
      </c>
      <c r="Q35" s="84">
        <f ca="1">O35*P35</f>
        <v>0</v>
      </c>
    </row>
    <row r="36" spans="1:17" ht="24" customHeight="1" x14ac:dyDescent="0.2">
      <c r="A36" s="80">
        <f t="shared" si="1"/>
        <v>14</v>
      </c>
      <c r="B36" s="81" t="s">
        <v>272</v>
      </c>
      <c r="C36" s="81" t="s">
        <v>256</v>
      </c>
      <c r="D36" s="81"/>
      <c r="E36" s="81" t="s">
        <v>274</v>
      </c>
      <c r="F36" s="81" t="s">
        <v>258</v>
      </c>
      <c r="G36" s="82">
        <v>12.09</v>
      </c>
      <c r="H36" s="232" t="s">
        <v>195</v>
      </c>
      <c r="I36" s="233">
        <f>VLOOKUP($H36,Leistungswerte!$A$8:$E$29,3,FALSE)</f>
        <v>5</v>
      </c>
      <c r="J36" s="233">
        <f>VLOOKUP($H36,Leistungswerte!$A$8:$E$29,4,FALSE)</f>
        <v>0</v>
      </c>
      <c r="K36" s="233">
        <f>VLOOKUP($H36,Leistungswerte!$A$8:$E$29,5,FALSE)</f>
        <v>0</v>
      </c>
      <c r="L36" s="82">
        <f t="shared" ref="L36:L38" si="6">($G$5/$G$6*I36+J36*12+K36)*G36</f>
        <v>2369.64</v>
      </c>
      <c r="M36" s="234">
        <f>VLOOKUP($H36,Leistungswerte!$A$8:$G$29,$P$2,FALSE)</f>
        <v>0</v>
      </c>
      <c r="N36" s="83">
        <f t="shared" ref="N36:N38" si="7">IF(M36&lt;&gt;0,G36/M36/24,0)</f>
        <v>0</v>
      </c>
      <c r="O36" s="79">
        <f t="shared" ref="O36:O38" si="8">IF(M36&lt;&gt;0,L36/M36,0)</f>
        <v>0</v>
      </c>
      <c r="P36" s="235">
        <f t="shared" ca="1" si="0"/>
        <v>0</v>
      </c>
      <c r="Q36" s="84">
        <f t="shared" ref="Q36:Q38" ca="1" si="9">O36*P36</f>
        <v>0</v>
      </c>
    </row>
    <row r="37" spans="1:17" ht="24" customHeight="1" x14ac:dyDescent="0.2">
      <c r="A37" s="80">
        <f t="shared" si="1"/>
        <v>15</v>
      </c>
      <c r="B37" s="81" t="s">
        <v>272</v>
      </c>
      <c r="C37" s="81" t="s">
        <v>256</v>
      </c>
      <c r="D37" s="81"/>
      <c r="E37" s="81" t="s">
        <v>275</v>
      </c>
      <c r="F37" s="81" t="s">
        <v>258</v>
      </c>
      <c r="G37" s="82">
        <v>14.92</v>
      </c>
      <c r="H37" s="232" t="s">
        <v>181</v>
      </c>
      <c r="I37" s="233">
        <f>VLOOKUP($H37,Leistungswerte!$A$8:$E$29,3,FALSE)</f>
        <v>1</v>
      </c>
      <c r="J37" s="233">
        <f>VLOOKUP($H37,Leistungswerte!$A$8:$E$29,4,FALSE)</f>
        <v>0</v>
      </c>
      <c r="K37" s="233">
        <f>VLOOKUP($H37,Leistungswerte!$A$8:$E$29,5,FALSE)</f>
        <v>0</v>
      </c>
      <c r="L37" s="82">
        <f>($G$5/$G$6*I37+J37*12+K37)*G37</f>
        <v>584.86400000000003</v>
      </c>
      <c r="M37" s="234">
        <f>VLOOKUP($H37,Leistungswerte!$A$8:$G$29,$P$2,FALSE)</f>
        <v>0</v>
      </c>
      <c r="N37" s="83">
        <f t="shared" si="7"/>
        <v>0</v>
      </c>
      <c r="O37" s="79">
        <f t="shared" si="8"/>
        <v>0</v>
      </c>
      <c r="P37" s="235">
        <f t="shared" ca="1" si="0"/>
        <v>0</v>
      </c>
      <c r="Q37" s="84">
        <f t="shared" ca="1" si="9"/>
        <v>0</v>
      </c>
    </row>
    <row r="38" spans="1:17" ht="24" customHeight="1" x14ac:dyDescent="0.2">
      <c r="A38" s="80">
        <f t="shared" si="1"/>
        <v>16</v>
      </c>
      <c r="B38" s="81" t="s">
        <v>272</v>
      </c>
      <c r="C38" s="81" t="s">
        <v>256</v>
      </c>
      <c r="D38" s="81"/>
      <c r="E38" s="81" t="s">
        <v>276</v>
      </c>
      <c r="F38" s="81" t="s">
        <v>258</v>
      </c>
      <c r="G38" s="82">
        <v>68.069999999999993</v>
      </c>
      <c r="H38" s="262" t="s">
        <v>179</v>
      </c>
      <c r="I38" s="233">
        <f>VLOOKUP($H38,Leistungswerte!$A$8:$E$29,3,FALSE)</f>
        <v>3</v>
      </c>
      <c r="J38" s="233">
        <f>VLOOKUP($H38,Leistungswerte!$A$8:$E$29,4,FALSE)</f>
        <v>0</v>
      </c>
      <c r="K38" s="233">
        <f>VLOOKUP($H38,Leistungswerte!$A$8:$E$29,5,FALSE)</f>
        <v>0</v>
      </c>
      <c r="L38" s="82">
        <f t="shared" si="6"/>
        <v>8005.0320000000002</v>
      </c>
      <c r="M38" s="234">
        <f>VLOOKUP($H38,Leistungswerte!$A$8:$G$29,$P$2,FALSE)</f>
        <v>0</v>
      </c>
      <c r="N38" s="83">
        <f t="shared" si="7"/>
        <v>0</v>
      </c>
      <c r="O38" s="79">
        <f t="shared" si="8"/>
        <v>0</v>
      </c>
      <c r="P38" s="235">
        <f t="shared" ca="1" si="0"/>
        <v>0</v>
      </c>
      <c r="Q38" s="84">
        <f t="shared" ca="1" si="9"/>
        <v>0</v>
      </c>
    </row>
    <row r="39" spans="1:17" ht="3.75" customHeight="1" thickBot="1" x14ac:dyDescent="0.25">
      <c r="A39" s="85"/>
      <c r="B39" s="86"/>
      <c r="C39" s="86"/>
      <c r="D39" s="86"/>
      <c r="E39" s="86"/>
      <c r="F39" s="86"/>
      <c r="G39" s="87"/>
      <c r="H39" s="88"/>
      <c r="I39" s="89"/>
      <c r="J39" s="89"/>
      <c r="K39" s="89"/>
      <c r="L39" s="87"/>
      <c r="M39" s="90"/>
      <c r="N39" s="86"/>
      <c r="O39" s="91"/>
      <c r="P39" s="92"/>
      <c r="Q39" s="93"/>
    </row>
    <row r="40" spans="1:17" s="45" customFormat="1" ht="25.5" customHeight="1" thickBot="1" x14ac:dyDescent="0.25">
      <c r="A40" s="39" t="s">
        <v>277</v>
      </c>
      <c r="B40" s="94"/>
      <c r="C40" s="94"/>
      <c r="D40" s="94"/>
      <c r="E40" s="94"/>
      <c r="F40" s="95"/>
      <c r="G40" s="96">
        <f>SUBTOTAL(9,G23:G39)</f>
        <v>400.04</v>
      </c>
      <c r="H40" s="97"/>
      <c r="I40" s="98"/>
      <c r="J40" s="98"/>
      <c r="K40" s="98"/>
      <c r="L40" s="96">
        <f>SUBTOTAL(9,L23:L39)</f>
        <v>62826.232000000011</v>
      </c>
      <c r="M40" s="99" t="e">
        <f>L40/O40</f>
        <v>#DIV/0!</v>
      </c>
      <c r="N40" s="94"/>
      <c r="O40" s="100">
        <f>SUBTOTAL(9,O23:O39)</f>
        <v>0</v>
      </c>
      <c r="P40" s="101"/>
      <c r="Q40" s="214">
        <f ca="1">SUBTOTAL(9,Q23:Q39)</f>
        <v>0</v>
      </c>
    </row>
    <row r="42" spans="1:17" ht="13.5" thickBot="1" x14ac:dyDescent="0.25"/>
    <row r="43" spans="1:17" s="57" customFormat="1" x14ac:dyDescent="0.2">
      <c r="A43" s="49" t="s">
        <v>4</v>
      </c>
      <c r="B43" s="50" t="s">
        <v>232</v>
      </c>
      <c r="C43" s="50"/>
      <c r="D43" s="50" t="s">
        <v>234</v>
      </c>
      <c r="E43" s="51" t="s">
        <v>235</v>
      </c>
      <c r="F43" s="51" t="s">
        <v>236</v>
      </c>
      <c r="G43" s="52" t="s">
        <v>237</v>
      </c>
      <c r="H43" s="51" t="s">
        <v>238</v>
      </c>
      <c r="I43" s="386" t="s">
        <v>239</v>
      </c>
      <c r="J43" s="386"/>
      <c r="K43" s="386"/>
      <c r="L43" s="52" t="s">
        <v>240</v>
      </c>
      <c r="M43" s="53" t="s">
        <v>241</v>
      </c>
      <c r="N43" s="51" t="s">
        <v>242</v>
      </c>
      <c r="O43" s="54" t="s">
        <v>243</v>
      </c>
      <c r="P43" s="55" t="s">
        <v>244</v>
      </c>
      <c r="Q43" s="56" t="s">
        <v>245</v>
      </c>
    </row>
    <row r="44" spans="1:17" s="57" customFormat="1" ht="25.5" customHeight="1" thickBot="1" x14ac:dyDescent="0.25">
      <c r="A44" s="58"/>
      <c r="B44" s="59"/>
      <c r="C44" s="59"/>
      <c r="D44" s="59"/>
      <c r="E44" s="60" t="s">
        <v>246</v>
      </c>
      <c r="F44" s="60"/>
      <c r="G44" s="61" t="s">
        <v>247</v>
      </c>
      <c r="H44" s="60"/>
      <c r="I44" s="62" t="s">
        <v>172</v>
      </c>
      <c r="J44" s="62" t="s">
        <v>173</v>
      </c>
      <c r="K44" s="62" t="s">
        <v>174</v>
      </c>
      <c r="L44" s="61" t="s">
        <v>248</v>
      </c>
      <c r="M44" s="63" t="s">
        <v>249</v>
      </c>
      <c r="N44" s="60" t="s">
        <v>250</v>
      </c>
      <c r="O44" s="64" t="s">
        <v>251</v>
      </c>
      <c r="P44" s="65" t="s">
        <v>252</v>
      </c>
      <c r="Q44" s="66" t="s">
        <v>253</v>
      </c>
    </row>
    <row r="45" spans="1:17" ht="3.75" customHeight="1" x14ac:dyDescent="0.2">
      <c r="A45" s="67" t="s">
        <v>254</v>
      </c>
      <c r="B45" s="68" t="s">
        <v>254</v>
      </c>
      <c r="C45" s="68"/>
      <c r="D45" s="68" t="s">
        <v>254</v>
      </c>
      <c r="E45" s="68" t="s">
        <v>254</v>
      </c>
      <c r="F45" s="68" t="s">
        <v>254</v>
      </c>
      <c r="G45" s="69" t="s">
        <v>254</v>
      </c>
      <c r="H45" s="70" t="s">
        <v>254</v>
      </c>
      <c r="I45" s="71" t="s">
        <v>254</v>
      </c>
      <c r="J45" s="71" t="s">
        <v>254</v>
      </c>
      <c r="K45" s="71" t="s">
        <v>254</v>
      </c>
      <c r="L45" s="69" t="s">
        <v>254</v>
      </c>
      <c r="M45" s="72" t="s">
        <v>254</v>
      </c>
      <c r="N45" s="73" t="s">
        <v>254</v>
      </c>
      <c r="O45" s="74" t="s">
        <v>254</v>
      </c>
      <c r="P45" s="75" t="s">
        <v>254</v>
      </c>
      <c r="Q45" s="76" t="s">
        <v>254</v>
      </c>
    </row>
    <row r="46" spans="1:17" ht="24" customHeight="1" x14ac:dyDescent="0.2">
      <c r="A46" s="80">
        <f>A38+1</f>
        <v>17</v>
      </c>
      <c r="B46" s="81"/>
      <c r="C46" s="81"/>
      <c r="D46" s="81"/>
      <c r="E46" s="81" t="s">
        <v>365</v>
      </c>
      <c r="F46" s="81"/>
      <c r="G46" s="82">
        <f>IF($O$5="JA",SUM($G$22:G39),0)</f>
        <v>400.04</v>
      </c>
      <c r="H46" s="77" t="s">
        <v>366</v>
      </c>
      <c r="I46" s="233">
        <f>VLOOKUP($H46,Leistungswerte!$A$8:$E$29,3,FALSE)</f>
        <v>0</v>
      </c>
      <c r="J46" s="233">
        <f>VLOOKUP($H46,Leistungswerte!$A$8:$E$29,4,FALSE)</f>
        <v>0</v>
      </c>
      <c r="K46" s="233">
        <f>VLOOKUP($H46,Leistungswerte!$A$8:$E$29,5,FALSE)</f>
        <v>1</v>
      </c>
      <c r="L46" s="82">
        <f>($G$5/$G$6*I46+J46*12+K46)*G46</f>
        <v>400.04</v>
      </c>
      <c r="M46" s="234">
        <f>VLOOKUP($H46,Leistungswerte!$A$8:$G$29,$P$2,FALSE)</f>
        <v>0</v>
      </c>
      <c r="N46" s="83">
        <f>IF(M46&lt;&gt;0,G46/M46/24,0)</f>
        <v>0</v>
      </c>
      <c r="O46" s="79">
        <f>IF(M46&lt;&gt;0,L46/M46,0)</f>
        <v>0</v>
      </c>
      <c r="P46" s="160">
        <f ca="1">SVS_GR</f>
        <v>0</v>
      </c>
      <c r="Q46" s="84">
        <f ca="1">O46*P46</f>
        <v>0</v>
      </c>
    </row>
    <row r="47" spans="1:17" ht="3.75" customHeight="1" thickBot="1" x14ac:dyDescent="0.25">
      <c r="A47" s="102"/>
      <c r="B47" s="103"/>
      <c r="C47" s="103"/>
      <c r="D47" s="103"/>
      <c r="E47" s="103"/>
      <c r="F47" s="103"/>
      <c r="G47" s="104"/>
      <c r="H47" s="105"/>
      <c r="I47" s="106"/>
      <c r="J47" s="106"/>
      <c r="K47" s="106"/>
      <c r="L47" s="104"/>
      <c r="M47" s="107"/>
      <c r="N47" s="103"/>
      <c r="O47" s="108"/>
      <c r="P47" s="109"/>
      <c r="Q47" s="110"/>
    </row>
    <row r="48" spans="1:17" s="45" customFormat="1" ht="25.5" customHeight="1" thickBot="1" x14ac:dyDescent="0.25">
      <c r="A48" s="39" t="s">
        <v>367</v>
      </c>
      <c r="B48" s="94"/>
      <c r="C48" s="94"/>
      <c r="D48" s="94"/>
      <c r="E48" s="94"/>
      <c r="F48" s="95"/>
      <c r="G48" s="96">
        <f>SUM(G46:G47)</f>
        <v>400.04</v>
      </c>
      <c r="H48" s="97"/>
      <c r="I48" s="98"/>
      <c r="J48" s="98"/>
      <c r="K48" s="98"/>
      <c r="L48" s="96">
        <f>SUM(L46:L47)</f>
        <v>400.04</v>
      </c>
      <c r="M48" s="99" t="e">
        <f>L48/O48</f>
        <v>#DIV/0!</v>
      </c>
      <c r="N48" s="94"/>
      <c r="O48" s="100">
        <f>SUM(O46:O47)</f>
        <v>0</v>
      </c>
      <c r="P48" s="101"/>
      <c r="Q48" s="214">
        <f ca="1">SUM(Q46:Q47)</f>
        <v>0</v>
      </c>
    </row>
    <row r="50" spans="5:15" ht="13.5" thickBot="1" x14ac:dyDescent="0.25"/>
    <row r="51" spans="5:15" ht="18" customHeight="1" thickBot="1" x14ac:dyDescent="0.25">
      <c r="E51" s="387" t="s">
        <v>278</v>
      </c>
      <c r="F51" s="388"/>
      <c r="G51" s="388"/>
      <c r="H51" s="388"/>
      <c r="I51" s="388"/>
      <c r="J51" s="388"/>
      <c r="K51" s="388"/>
      <c r="L51" s="388"/>
      <c r="M51" s="388"/>
      <c r="N51" s="388"/>
      <c r="O51" s="389"/>
    </row>
    <row r="52" spans="5:15" ht="18" customHeight="1" x14ac:dyDescent="0.2">
      <c r="E52" s="252" t="s">
        <v>279</v>
      </c>
      <c r="F52" s="394" t="s">
        <v>280</v>
      </c>
      <c r="G52" s="394"/>
      <c r="H52" s="394"/>
      <c r="I52" s="394"/>
      <c r="J52" s="394"/>
      <c r="K52" s="394"/>
      <c r="L52" s="394"/>
      <c r="M52" s="394"/>
      <c r="N52" s="394"/>
      <c r="O52" s="395"/>
    </row>
    <row r="53" spans="5:15" ht="18" customHeight="1" x14ac:dyDescent="0.2">
      <c r="E53" s="250" t="s">
        <v>281</v>
      </c>
      <c r="F53" s="396" t="s">
        <v>282</v>
      </c>
      <c r="G53" s="396"/>
      <c r="H53" s="396"/>
      <c r="I53" s="396"/>
      <c r="J53" s="396"/>
      <c r="K53" s="396"/>
      <c r="L53" s="396"/>
      <c r="M53" s="396"/>
      <c r="N53" s="396"/>
      <c r="O53" s="397"/>
    </row>
    <row r="54" spans="5:15" ht="18" customHeight="1" x14ac:dyDescent="0.2">
      <c r="E54" s="250" t="s">
        <v>283</v>
      </c>
      <c r="F54" s="390" t="s">
        <v>284</v>
      </c>
      <c r="G54" s="390"/>
      <c r="H54" s="390"/>
      <c r="I54" s="390"/>
      <c r="J54" s="390"/>
      <c r="K54" s="390"/>
      <c r="L54" s="390"/>
      <c r="M54" s="390"/>
      <c r="N54" s="390"/>
      <c r="O54" s="391"/>
    </row>
    <row r="55" spans="5:15" ht="18" customHeight="1" x14ac:dyDescent="0.2">
      <c r="E55" s="250" t="s">
        <v>285</v>
      </c>
      <c r="F55" s="390" t="s">
        <v>218</v>
      </c>
      <c r="G55" s="390"/>
      <c r="H55" s="390"/>
      <c r="I55" s="390"/>
      <c r="J55" s="390"/>
      <c r="K55" s="390"/>
      <c r="L55" s="390"/>
      <c r="M55" s="390"/>
      <c r="N55" s="390"/>
      <c r="O55" s="391"/>
    </row>
    <row r="56" spans="5:15" ht="18" customHeight="1" x14ac:dyDescent="0.2">
      <c r="E56" s="250" t="s">
        <v>286</v>
      </c>
      <c r="F56" s="390" t="s">
        <v>287</v>
      </c>
      <c r="G56" s="390"/>
      <c r="H56" s="390"/>
      <c r="I56" s="390"/>
      <c r="J56" s="390"/>
      <c r="K56" s="390"/>
      <c r="L56" s="390"/>
      <c r="M56" s="390"/>
      <c r="N56" s="390"/>
      <c r="O56" s="391"/>
    </row>
    <row r="57" spans="5:15" ht="18" customHeight="1" x14ac:dyDescent="0.2">
      <c r="E57" s="250" t="s">
        <v>288</v>
      </c>
      <c r="F57" s="390" t="s">
        <v>289</v>
      </c>
      <c r="G57" s="390"/>
      <c r="H57" s="390"/>
      <c r="I57" s="390"/>
      <c r="J57" s="390"/>
      <c r="K57" s="390"/>
      <c r="L57" s="390"/>
      <c r="M57" s="390"/>
      <c r="N57" s="390"/>
      <c r="O57" s="391"/>
    </row>
    <row r="58" spans="5:15" ht="18" customHeight="1" thickBot="1" x14ac:dyDescent="0.25">
      <c r="E58" s="251" t="s">
        <v>290</v>
      </c>
      <c r="F58" s="392" t="s">
        <v>218</v>
      </c>
      <c r="G58" s="392"/>
      <c r="H58" s="392"/>
      <c r="I58" s="392"/>
      <c r="J58" s="392"/>
      <c r="K58" s="392"/>
      <c r="L58" s="392"/>
      <c r="M58" s="392"/>
      <c r="N58" s="392"/>
      <c r="O58" s="393"/>
    </row>
  </sheetData>
  <sheetProtection algorithmName="SHA-512" hashValue="/7wcK8fDX5QJLIcX6qUNX48h1nWGUfk5yZZLOCVL+a2f8fSR1D4r05pAd6kyvET/CsRDSOn+Vc7ya9/4sh+BOg==" saltValue="xcIZTIp4kLQajztek9+6bg==" spinCount="100000" sheet="1" autoFilter="0"/>
  <autoFilter ref="A21:Q38" xr:uid="{00000000-0009-0000-0000-000005000000}"/>
  <mergeCells count="12">
    <mergeCell ref="F56:O56"/>
    <mergeCell ref="F57:O57"/>
    <mergeCell ref="F58:O58"/>
    <mergeCell ref="F52:O52"/>
    <mergeCell ref="F53:O53"/>
    <mergeCell ref="F54:O54"/>
    <mergeCell ref="E18:G18"/>
    <mergeCell ref="L18:O18"/>
    <mergeCell ref="I20:K20"/>
    <mergeCell ref="E51:O51"/>
    <mergeCell ref="F55:O55"/>
    <mergeCell ref="I43:K43"/>
  </mergeCells>
  <conditionalFormatting sqref="I23:K38">
    <cfRule type="cellIs" dxfId="10" priority="6" stopIfTrue="1" operator="equal">
      <formula>0</formula>
    </cfRule>
  </conditionalFormatting>
  <conditionalFormatting sqref="I46:K46">
    <cfRule type="cellIs" dxfId="9" priority="1" stopIfTrue="1" operator="equal">
      <formula>0</formula>
    </cfRule>
  </conditionalFormatting>
  <conditionalFormatting sqref="O7:O16">
    <cfRule type="cellIs" dxfId="8" priority="2" stopIfTrue="1" operator="equal">
      <formula>0</formula>
    </cfRule>
  </conditionalFormatting>
  <hyperlinks>
    <hyperlink ref="E18:G18" location="Angebotsübersicht!A1" display="Zur Angebotsübersicht" xr:uid="{00000000-0004-0000-0500-000000000000}"/>
    <hyperlink ref="L18:O18" location="Leistungswerte!A1" display="Zu den Leistungswerten" xr:uid="{00000000-0004-0000-0500-000001000000}"/>
  </hyperlinks>
  <printOptions horizontalCentered="1"/>
  <pageMargins left="0.55118110236220474" right="0.35433070866141736" top="0.31496062992125984" bottom="0.51181102362204722" header="0.19685039370078741" footer="0.31496062992125984"/>
  <pageSetup paperSize="9" scale="64" fitToHeight="0" orientation="landscape" r:id="rId1"/>
  <headerFooter alignWithMargins="0">
    <oddFooter>&amp;L&amp;8Ausschreibung Unterhaltsreinigung
&amp;A&amp;R&amp;8© Lean Consulting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00"/>
  <sheetViews>
    <sheetView zoomScale="84" zoomScaleNormal="84" workbookViewId="0"/>
  </sheetViews>
  <sheetFormatPr baseColWidth="10" defaultColWidth="11.42578125" defaultRowHeight="12.75" x14ac:dyDescent="0.2"/>
  <cols>
    <col min="1" max="1" width="5.140625" style="1" customWidth="1"/>
    <col min="2" max="2" width="6.5703125" style="1" customWidth="1"/>
    <col min="3" max="3" width="10.85546875" style="1" customWidth="1"/>
    <col min="4" max="4" width="7.140625" style="1" customWidth="1"/>
    <col min="5" max="5" width="36.7109375" style="1" customWidth="1"/>
    <col min="6" max="6" width="17.42578125" style="1" customWidth="1"/>
    <col min="7" max="7" width="16.5703125" style="26" bestFit="1" customWidth="1"/>
    <col min="8" max="8" width="7.140625" style="27" customWidth="1"/>
    <col min="9" max="11" width="6.85546875" style="28" customWidth="1"/>
    <col min="12" max="12" width="17.140625" style="26" customWidth="1"/>
    <col min="13" max="13" width="12.85546875" style="29" customWidth="1"/>
    <col min="14" max="14" width="15.28515625" style="1" customWidth="1"/>
    <col min="15" max="15" width="20.7109375" style="30" customWidth="1"/>
    <col min="16" max="16" width="11.42578125" style="31"/>
    <col min="17" max="17" width="14.28515625" style="31" customWidth="1"/>
    <col min="18" max="16384" width="11.42578125" style="1"/>
  </cols>
  <sheetData>
    <row r="1" spans="5:17" ht="13.5" thickBot="1" x14ac:dyDescent="0.25"/>
    <row r="2" spans="5:17" s="38" customFormat="1" ht="25.5" customHeight="1" thickBot="1" x14ac:dyDescent="0.25">
      <c r="E2" s="32"/>
      <c r="F2" s="33"/>
      <c r="G2" s="34" t="str">
        <f>IF(Bieter&lt;&gt;"",Bieter,"Bietername fehlt !")</f>
        <v>Bietername fehlt !</v>
      </c>
      <c r="H2" s="162"/>
      <c r="I2" s="35"/>
      <c r="J2" s="35"/>
      <c r="K2" s="35"/>
      <c r="L2" s="32"/>
      <c r="M2" s="33"/>
      <c r="N2" s="36"/>
      <c r="O2" s="34" t="s">
        <v>291</v>
      </c>
      <c r="P2" s="151">
        <v>6</v>
      </c>
      <c r="Q2" s="37"/>
    </row>
    <row r="3" spans="5:17" ht="13.5" thickBot="1" x14ac:dyDescent="0.25"/>
    <row r="4" spans="5:17" s="41" customFormat="1" ht="25.5" customHeight="1" thickBot="1" x14ac:dyDescent="0.25">
      <c r="E4" s="115" t="s">
        <v>214</v>
      </c>
      <c r="F4" s="117"/>
      <c r="G4" s="118"/>
      <c r="H4" s="40"/>
      <c r="K4" s="42"/>
      <c r="L4" s="116" t="s">
        <v>215</v>
      </c>
      <c r="M4" s="137"/>
      <c r="N4" s="137"/>
      <c r="O4" s="138"/>
      <c r="P4" s="43"/>
      <c r="Q4" s="43"/>
    </row>
    <row r="5" spans="5:17" s="41" customFormat="1" ht="18.75" customHeight="1" x14ac:dyDescent="0.2">
      <c r="E5" s="119" t="s">
        <v>216</v>
      </c>
      <c r="F5" s="120"/>
      <c r="G5" s="121">
        <f>RT_Schule</f>
        <v>196</v>
      </c>
      <c r="H5" s="40"/>
      <c r="I5" s="44"/>
      <c r="L5" s="119" t="s">
        <v>217</v>
      </c>
      <c r="M5" s="120"/>
      <c r="N5" s="139"/>
      <c r="O5" s="140" t="s">
        <v>289</v>
      </c>
      <c r="P5" s="43"/>
      <c r="Q5" s="43"/>
    </row>
    <row r="6" spans="5:17" s="41" customFormat="1" ht="18.75" customHeight="1" x14ac:dyDescent="0.2">
      <c r="E6" s="119" t="s">
        <v>219</v>
      </c>
      <c r="F6" s="120"/>
      <c r="G6" s="121">
        <v>5</v>
      </c>
      <c r="H6" s="40"/>
      <c r="I6" s="44"/>
      <c r="L6" s="119"/>
      <c r="M6" s="120"/>
      <c r="N6" s="139"/>
      <c r="O6" s="141"/>
      <c r="P6" s="43"/>
      <c r="Q6" s="43"/>
    </row>
    <row r="7" spans="5:17" s="41" customFormat="1" ht="18.75" customHeight="1" x14ac:dyDescent="0.2">
      <c r="E7" s="119" t="s">
        <v>220</v>
      </c>
      <c r="F7" s="120"/>
      <c r="G7" s="122">
        <f>SUM($G$23:$G$81)</f>
        <v>1617.6799999999998</v>
      </c>
      <c r="H7" s="40"/>
      <c r="I7" s="44"/>
      <c r="J7" s="44"/>
      <c r="L7" s="119" t="s">
        <v>220</v>
      </c>
      <c r="M7" s="120"/>
      <c r="N7" s="120"/>
      <c r="O7" s="142">
        <f>IF($O$5="JA",$G$90,0)</f>
        <v>1617.6799999999998</v>
      </c>
      <c r="P7" s="43"/>
      <c r="Q7" s="43"/>
    </row>
    <row r="8" spans="5:17" s="41" customFormat="1" ht="18.75" customHeight="1" x14ac:dyDescent="0.2">
      <c r="E8" s="119" t="s">
        <v>221</v>
      </c>
      <c r="F8" s="120"/>
      <c r="G8" s="122">
        <f>SUM($L$23:$L$81)</f>
        <v>223970.36800000005</v>
      </c>
      <c r="H8" s="40"/>
      <c r="I8" s="44"/>
      <c r="J8" s="44"/>
      <c r="L8" s="119" t="s">
        <v>221</v>
      </c>
      <c r="M8" s="120"/>
      <c r="N8" s="120"/>
      <c r="O8" s="142">
        <f>IF($O$5="JA",$L$90,0)</f>
        <v>1617.6799999999998</v>
      </c>
      <c r="P8" s="43"/>
      <c r="Q8" s="43"/>
    </row>
    <row r="9" spans="5:17" s="41" customFormat="1" ht="18.75" customHeight="1" x14ac:dyDescent="0.2">
      <c r="E9" s="119" t="s">
        <v>222</v>
      </c>
      <c r="F9" s="120"/>
      <c r="G9" s="123">
        <f>SUM($O$23:$O$81)</f>
        <v>0</v>
      </c>
      <c r="H9" s="40"/>
      <c r="I9" s="44"/>
      <c r="J9" s="44"/>
      <c r="L9" s="119" t="s">
        <v>222</v>
      </c>
      <c r="M9" s="120"/>
      <c r="N9" s="120"/>
      <c r="O9" s="123">
        <f>IF($O$5="JA",$O$90,0)</f>
        <v>0</v>
      </c>
      <c r="P9" s="43"/>
      <c r="Q9" s="43"/>
    </row>
    <row r="10" spans="5:17" s="41" customFormat="1" ht="18.75" customHeight="1" x14ac:dyDescent="0.2">
      <c r="E10" s="119" t="s">
        <v>223</v>
      </c>
      <c r="F10" s="120"/>
      <c r="G10" s="123">
        <f>G9/G5</f>
        <v>0</v>
      </c>
      <c r="H10" s="40"/>
      <c r="I10" s="44"/>
      <c r="J10" s="44"/>
      <c r="L10" s="119"/>
      <c r="M10" s="120"/>
      <c r="N10" s="120"/>
      <c r="O10" s="143"/>
      <c r="P10" s="43"/>
      <c r="Q10" s="43"/>
    </row>
    <row r="11" spans="5:17" s="41" customFormat="1" ht="18.75" customHeight="1" x14ac:dyDescent="0.2">
      <c r="E11" s="119" t="s">
        <v>224</v>
      </c>
      <c r="F11" s="120"/>
      <c r="G11" s="124">
        <f>IF(G9&gt;0,G8/G9,0)</f>
        <v>0</v>
      </c>
      <c r="H11" s="40"/>
      <c r="I11" s="44"/>
      <c r="J11" s="44"/>
      <c r="L11" s="119" t="s">
        <v>224</v>
      </c>
      <c r="M11" s="120"/>
      <c r="N11" s="120"/>
      <c r="O11" s="124" t="e">
        <f>IF($O$5="JA",$O$8/$O$9,0)</f>
        <v>#DIV/0!</v>
      </c>
      <c r="P11" s="43"/>
      <c r="Q11" s="43"/>
    </row>
    <row r="12" spans="5:17" s="41" customFormat="1" ht="18.75" customHeight="1" thickBot="1" x14ac:dyDescent="0.25">
      <c r="E12" s="125" t="s">
        <v>225</v>
      </c>
      <c r="F12" s="126"/>
      <c r="G12" s="127">
        <f>IF(G9&gt;0,G14/G9,0)</f>
        <v>0</v>
      </c>
      <c r="H12" s="40"/>
      <c r="I12" s="44"/>
      <c r="J12" s="44"/>
      <c r="L12" s="125" t="s">
        <v>225</v>
      </c>
      <c r="M12" s="126"/>
      <c r="N12" s="126"/>
      <c r="O12" s="144" t="e">
        <f ca="1">IF($O$5="JA",$O$14/$O$9,0)</f>
        <v>#DIV/0!</v>
      </c>
      <c r="P12" s="43"/>
      <c r="Q12" s="43"/>
    </row>
    <row r="13" spans="5:17" s="41" customFormat="1" ht="6.75" customHeight="1" thickBot="1" x14ac:dyDescent="0.25">
      <c r="E13" s="120"/>
      <c r="F13" s="120"/>
      <c r="G13" s="128"/>
      <c r="H13" s="40"/>
      <c r="I13" s="44"/>
      <c r="J13" s="44"/>
      <c r="L13" s="120"/>
      <c r="M13" s="120"/>
      <c r="N13" s="120"/>
      <c r="O13" s="145"/>
      <c r="P13" s="43"/>
      <c r="Q13" s="43"/>
    </row>
    <row r="14" spans="5:17" s="41" customFormat="1" ht="18.75" customHeight="1" x14ac:dyDescent="0.2">
      <c r="E14" s="129" t="s">
        <v>226</v>
      </c>
      <c r="F14" s="130">
        <f ca="1">G14/G5</f>
        <v>0</v>
      </c>
      <c r="G14" s="131">
        <f ca="1">SUM(Q23:Q81)</f>
        <v>0</v>
      </c>
      <c r="H14" s="40"/>
      <c r="I14" s="44"/>
      <c r="J14" s="44"/>
      <c r="K14" s="45"/>
      <c r="L14" s="129" t="s">
        <v>227</v>
      </c>
      <c r="M14" s="146"/>
      <c r="N14" s="146"/>
      <c r="O14" s="147">
        <f ca="1">IF($O$5="JA",$Q$90,0)</f>
        <v>0</v>
      </c>
      <c r="P14" s="43"/>
      <c r="Q14" s="43"/>
    </row>
    <row r="15" spans="5:17" s="41" customFormat="1" ht="18.75" customHeight="1" x14ac:dyDescent="0.2">
      <c r="E15" s="132" t="s">
        <v>228</v>
      </c>
      <c r="F15" s="128"/>
      <c r="G15" s="133">
        <f ca="1">G14*0.19</f>
        <v>0</v>
      </c>
      <c r="H15" s="40"/>
      <c r="I15" s="44"/>
      <c r="J15" s="44"/>
      <c r="K15" s="45"/>
      <c r="L15" s="132" t="s">
        <v>228</v>
      </c>
      <c r="M15" s="120"/>
      <c r="N15" s="120"/>
      <c r="O15" s="148">
        <f ca="1">IF($O$5="JA",O14*0.19,0)</f>
        <v>0</v>
      </c>
      <c r="P15" s="43"/>
      <c r="Q15" s="43"/>
    </row>
    <row r="16" spans="5:17" s="41" customFormat="1" ht="18.75" customHeight="1" thickBot="1" x14ac:dyDescent="0.25">
      <c r="E16" s="134" t="s">
        <v>229</v>
      </c>
      <c r="F16" s="135"/>
      <c r="G16" s="136">
        <f ca="1">G14+G15</f>
        <v>0</v>
      </c>
      <c r="H16" s="40"/>
      <c r="I16" s="44"/>
      <c r="J16" s="44"/>
      <c r="K16" s="45"/>
      <c r="L16" s="134" t="s">
        <v>229</v>
      </c>
      <c r="M16" s="126"/>
      <c r="N16" s="126"/>
      <c r="O16" s="149">
        <f ca="1">IF(O14&lt;&gt;0,SUM(O14:O15),0)</f>
        <v>0</v>
      </c>
      <c r="P16" s="43"/>
      <c r="Q16" s="43"/>
    </row>
    <row r="17" spans="1:17" ht="6" customHeight="1" thickBot="1" x14ac:dyDescent="0.25">
      <c r="M17" s="1"/>
    </row>
    <row r="18" spans="1:17" ht="18" customHeight="1" thickBot="1" x14ac:dyDescent="0.25">
      <c r="A18" s="45"/>
      <c r="B18" s="45"/>
      <c r="C18" s="45"/>
      <c r="D18" s="45"/>
      <c r="E18" s="380" t="s">
        <v>230</v>
      </c>
      <c r="F18" s="381"/>
      <c r="G18" s="382"/>
      <c r="H18" s="46"/>
      <c r="I18" s="47"/>
      <c r="J18" s="47"/>
      <c r="K18" s="47"/>
      <c r="L18" s="383" t="s">
        <v>231</v>
      </c>
      <c r="M18" s="384"/>
      <c r="N18" s="384"/>
      <c r="O18" s="385"/>
      <c r="P18" s="48"/>
      <c r="Q18" s="48"/>
    </row>
    <row r="19" spans="1:17" ht="6" customHeight="1" thickBot="1" x14ac:dyDescent="0.25"/>
    <row r="20" spans="1:17" s="57" customFormat="1" x14ac:dyDescent="0.2">
      <c r="A20" s="49" t="s">
        <v>4</v>
      </c>
      <c r="B20" s="50" t="s">
        <v>232</v>
      </c>
      <c r="C20" s="50" t="s">
        <v>233</v>
      </c>
      <c r="D20" s="50" t="s">
        <v>234</v>
      </c>
      <c r="E20" s="51" t="s">
        <v>235</v>
      </c>
      <c r="F20" s="51" t="s">
        <v>236</v>
      </c>
      <c r="G20" s="52" t="s">
        <v>237</v>
      </c>
      <c r="H20" s="51" t="s">
        <v>238</v>
      </c>
      <c r="I20" s="386" t="s">
        <v>239</v>
      </c>
      <c r="J20" s="386"/>
      <c r="K20" s="386"/>
      <c r="L20" s="52" t="s">
        <v>240</v>
      </c>
      <c r="M20" s="53" t="s">
        <v>241</v>
      </c>
      <c r="N20" s="51" t="s">
        <v>242</v>
      </c>
      <c r="O20" s="54" t="s">
        <v>243</v>
      </c>
      <c r="P20" s="55" t="s">
        <v>244</v>
      </c>
      <c r="Q20" s="56" t="s">
        <v>245</v>
      </c>
    </row>
    <row r="21" spans="1:17" s="57" customFormat="1" ht="25.5" customHeight="1" thickBot="1" x14ac:dyDescent="0.25">
      <c r="A21" s="17"/>
      <c r="B21" s="18"/>
      <c r="C21" s="18"/>
      <c r="D21" s="18"/>
      <c r="E21" s="19" t="s">
        <v>246</v>
      </c>
      <c r="F21" s="19"/>
      <c r="G21" s="20" t="s">
        <v>247</v>
      </c>
      <c r="H21" s="19"/>
      <c r="I21" s="21" t="s">
        <v>172</v>
      </c>
      <c r="J21" s="21" t="s">
        <v>173</v>
      </c>
      <c r="K21" s="21" t="s">
        <v>174</v>
      </c>
      <c r="L21" s="20" t="s">
        <v>248</v>
      </c>
      <c r="M21" s="22" t="s">
        <v>249</v>
      </c>
      <c r="N21" s="19" t="s">
        <v>250</v>
      </c>
      <c r="O21" s="23" t="s">
        <v>251</v>
      </c>
      <c r="P21" s="24" t="s">
        <v>252</v>
      </c>
      <c r="Q21" s="25" t="s">
        <v>253</v>
      </c>
    </row>
    <row r="22" spans="1:17" ht="3.75" customHeight="1" x14ac:dyDescent="0.2">
      <c r="A22" s="67" t="s">
        <v>254</v>
      </c>
      <c r="B22" s="68" t="s">
        <v>254</v>
      </c>
      <c r="C22" s="68"/>
      <c r="D22" s="68" t="s">
        <v>254</v>
      </c>
      <c r="E22" s="68" t="s">
        <v>254</v>
      </c>
      <c r="F22" s="68" t="s">
        <v>254</v>
      </c>
      <c r="G22" s="69" t="s">
        <v>254</v>
      </c>
      <c r="H22" s="70" t="s">
        <v>254</v>
      </c>
      <c r="I22" s="71" t="s">
        <v>254</v>
      </c>
      <c r="J22" s="71" t="s">
        <v>254</v>
      </c>
      <c r="K22" s="71" t="s">
        <v>254</v>
      </c>
      <c r="L22" s="69" t="s">
        <v>254</v>
      </c>
      <c r="M22" s="72" t="s">
        <v>254</v>
      </c>
      <c r="N22" s="73" t="s">
        <v>254</v>
      </c>
      <c r="O22" s="74" t="s">
        <v>254</v>
      </c>
      <c r="P22" s="75" t="s">
        <v>254</v>
      </c>
      <c r="Q22" s="76" t="s">
        <v>254</v>
      </c>
    </row>
    <row r="23" spans="1:17" ht="24" customHeight="1" x14ac:dyDescent="0.2">
      <c r="A23" s="80">
        <v>1</v>
      </c>
      <c r="B23" s="81" t="s">
        <v>255</v>
      </c>
      <c r="C23" s="81" t="s">
        <v>292</v>
      </c>
      <c r="D23" s="81"/>
      <c r="E23" s="81" t="s">
        <v>293</v>
      </c>
      <c r="F23" s="81" t="s">
        <v>271</v>
      </c>
      <c r="G23" s="82">
        <v>9.1999999999999993</v>
      </c>
      <c r="H23" s="232" t="s">
        <v>207</v>
      </c>
      <c r="I23" s="233">
        <f>VLOOKUP($H23,Leistungswerte!$A$8:$E$29,3,FALSE)</f>
        <v>5</v>
      </c>
      <c r="J23" s="233">
        <f>VLOOKUP($H23,Leistungswerte!$A$8:$E$29,4,FALSE)</f>
        <v>0</v>
      </c>
      <c r="K23" s="233">
        <f>VLOOKUP($H23,Leistungswerte!$A$8:$E$29,5,FALSE)</f>
        <v>0</v>
      </c>
      <c r="L23" s="82">
        <f t="shared" ref="L23:L80" si="0">($G$5/$G$6*I23+J23*12+K23)*G23</f>
        <v>1803.1999999999998</v>
      </c>
      <c r="M23" s="234">
        <f>VLOOKUP($H23,Leistungswerte!$A$8:$G$29,$P$2,FALSE)</f>
        <v>0</v>
      </c>
      <c r="N23" s="83">
        <f t="shared" ref="N23:N80" si="1">IF(M23&lt;&gt;0,G23/M23/24,0)</f>
        <v>0</v>
      </c>
      <c r="O23" s="79">
        <f t="shared" ref="O23:O80" si="2">IF(M23&lt;&gt;0,L23/M23,0)</f>
        <v>0</v>
      </c>
      <c r="P23" s="235">
        <f t="shared" ref="P23:P80" ca="1" si="3">SVS_UR</f>
        <v>0</v>
      </c>
      <c r="Q23" s="84">
        <f t="shared" ref="Q23:Q80" ca="1" si="4">O23*P23</f>
        <v>0</v>
      </c>
    </row>
    <row r="24" spans="1:17" ht="24" customHeight="1" x14ac:dyDescent="0.2">
      <c r="A24" s="80">
        <f t="shared" ref="A24:A80" si="5">A23+1</f>
        <v>2</v>
      </c>
      <c r="B24" s="81" t="s">
        <v>255</v>
      </c>
      <c r="C24" s="81" t="s">
        <v>292</v>
      </c>
      <c r="D24" s="81"/>
      <c r="E24" s="81" t="s">
        <v>294</v>
      </c>
      <c r="F24" s="81" t="s">
        <v>267</v>
      </c>
      <c r="G24" s="82">
        <v>9.44</v>
      </c>
      <c r="H24" s="232" t="s">
        <v>206</v>
      </c>
      <c r="I24" s="233">
        <f>VLOOKUP($H24,Leistungswerte!$A$8:$E$29,3,FALSE)</f>
        <v>0</v>
      </c>
      <c r="J24" s="233">
        <f>VLOOKUP($H24,Leistungswerte!$A$8:$E$29,4,FALSE)</f>
        <v>1</v>
      </c>
      <c r="K24" s="233">
        <f>VLOOKUP($H24,Leistungswerte!$A$8:$E$29,5,FALSE)</f>
        <v>0</v>
      </c>
      <c r="L24" s="82">
        <f t="shared" si="0"/>
        <v>113.28</v>
      </c>
      <c r="M24" s="234">
        <f>VLOOKUP($H24,Leistungswerte!$A$8:$G$29,$P$2,FALSE)</f>
        <v>0</v>
      </c>
      <c r="N24" s="83">
        <f t="shared" si="1"/>
        <v>0</v>
      </c>
      <c r="O24" s="79">
        <f t="shared" si="2"/>
        <v>0</v>
      </c>
      <c r="P24" s="235">
        <f t="shared" ca="1" si="3"/>
        <v>0</v>
      </c>
      <c r="Q24" s="84">
        <f t="shared" ca="1" si="4"/>
        <v>0</v>
      </c>
    </row>
    <row r="25" spans="1:17" ht="24" customHeight="1" x14ac:dyDescent="0.2">
      <c r="A25" s="80">
        <f t="shared" si="5"/>
        <v>3</v>
      </c>
      <c r="B25" s="81" t="s">
        <v>255</v>
      </c>
      <c r="C25" s="81" t="s">
        <v>292</v>
      </c>
      <c r="D25" s="81"/>
      <c r="E25" s="81" t="s">
        <v>295</v>
      </c>
      <c r="F25" s="81" t="s">
        <v>258</v>
      </c>
      <c r="G25" s="82">
        <v>76.989999999999995</v>
      </c>
      <c r="H25" s="232" t="s">
        <v>195</v>
      </c>
      <c r="I25" s="233">
        <f>VLOOKUP($H25,Leistungswerte!$A$8:$E$29,3,FALSE)</f>
        <v>5</v>
      </c>
      <c r="J25" s="233">
        <f>VLOOKUP($H25,Leistungswerte!$A$8:$E$29,4,FALSE)</f>
        <v>0</v>
      </c>
      <c r="K25" s="233">
        <f>VLOOKUP($H25,Leistungswerte!$A$8:$E$29,5,FALSE)</f>
        <v>0</v>
      </c>
      <c r="L25" s="82">
        <f t="shared" si="0"/>
        <v>15090.039999999999</v>
      </c>
      <c r="M25" s="234">
        <f>VLOOKUP($H25,Leistungswerte!$A$8:$G$29,$P$2,FALSE)</f>
        <v>0</v>
      </c>
      <c r="N25" s="83">
        <f t="shared" si="1"/>
        <v>0</v>
      </c>
      <c r="O25" s="79">
        <f t="shared" si="2"/>
        <v>0</v>
      </c>
      <c r="P25" s="235">
        <f t="shared" ca="1" si="3"/>
        <v>0</v>
      </c>
      <c r="Q25" s="84">
        <f t="shared" ca="1" si="4"/>
        <v>0</v>
      </c>
    </row>
    <row r="26" spans="1:17" ht="24" customHeight="1" x14ac:dyDescent="0.2">
      <c r="A26" s="80">
        <f t="shared" si="5"/>
        <v>4</v>
      </c>
      <c r="B26" s="81" t="s">
        <v>255</v>
      </c>
      <c r="C26" s="81" t="s">
        <v>292</v>
      </c>
      <c r="D26" s="81"/>
      <c r="E26" s="81" t="s">
        <v>296</v>
      </c>
      <c r="F26" s="81" t="s">
        <v>258</v>
      </c>
      <c r="G26" s="82">
        <v>75.44</v>
      </c>
      <c r="H26" s="232" t="s">
        <v>179</v>
      </c>
      <c r="I26" s="233">
        <f>VLOOKUP($H26,Leistungswerte!$A$8:$E$29,3,FALSE)</f>
        <v>3</v>
      </c>
      <c r="J26" s="233">
        <f>VLOOKUP($H26,Leistungswerte!$A$8:$E$29,4,FALSE)</f>
        <v>0</v>
      </c>
      <c r="K26" s="233">
        <f>VLOOKUP($H26,Leistungswerte!$A$8:$E$29,5,FALSE)</f>
        <v>0</v>
      </c>
      <c r="L26" s="82">
        <f t="shared" si="0"/>
        <v>8871.7440000000006</v>
      </c>
      <c r="M26" s="234">
        <f>VLOOKUP($H26,Leistungswerte!$A$8:$G$29,$P$2,FALSE)</f>
        <v>0</v>
      </c>
      <c r="N26" s="83">
        <f t="shared" si="1"/>
        <v>0</v>
      </c>
      <c r="O26" s="79">
        <f t="shared" si="2"/>
        <v>0</v>
      </c>
      <c r="P26" s="235">
        <f t="shared" ca="1" si="3"/>
        <v>0</v>
      </c>
      <c r="Q26" s="84">
        <f t="shared" ca="1" si="4"/>
        <v>0</v>
      </c>
    </row>
    <row r="27" spans="1:17" ht="24" customHeight="1" x14ac:dyDescent="0.2">
      <c r="A27" s="80">
        <f t="shared" si="5"/>
        <v>5</v>
      </c>
      <c r="B27" s="81" t="s">
        <v>255</v>
      </c>
      <c r="C27" s="81" t="s">
        <v>292</v>
      </c>
      <c r="D27" s="81"/>
      <c r="E27" s="81" t="s">
        <v>274</v>
      </c>
      <c r="F27" s="81" t="s">
        <v>258</v>
      </c>
      <c r="G27" s="82">
        <v>103.64</v>
      </c>
      <c r="H27" s="232" t="s">
        <v>195</v>
      </c>
      <c r="I27" s="233">
        <f>VLOOKUP($H27,Leistungswerte!$A$8:$E$29,3,FALSE)</f>
        <v>5</v>
      </c>
      <c r="J27" s="233">
        <f>VLOOKUP($H27,Leistungswerte!$A$8:$E$29,4,FALSE)</f>
        <v>0</v>
      </c>
      <c r="K27" s="233">
        <f>VLOOKUP($H27,Leistungswerte!$A$8:$E$29,5,FALSE)</f>
        <v>0</v>
      </c>
      <c r="L27" s="82">
        <f t="shared" si="0"/>
        <v>20313.439999999999</v>
      </c>
      <c r="M27" s="234">
        <f>VLOOKUP($H27,Leistungswerte!$A$8:$G$29,$P$2,FALSE)</f>
        <v>0</v>
      </c>
      <c r="N27" s="83">
        <f t="shared" si="1"/>
        <v>0</v>
      </c>
      <c r="O27" s="79">
        <f t="shared" si="2"/>
        <v>0</v>
      </c>
      <c r="P27" s="235">
        <f t="shared" ca="1" si="3"/>
        <v>0</v>
      </c>
      <c r="Q27" s="84">
        <f t="shared" ca="1" si="4"/>
        <v>0</v>
      </c>
    </row>
    <row r="28" spans="1:17" ht="24" customHeight="1" x14ac:dyDescent="0.2">
      <c r="A28" s="80">
        <f t="shared" si="5"/>
        <v>6</v>
      </c>
      <c r="B28" s="81" t="s">
        <v>255</v>
      </c>
      <c r="C28" s="81" t="s">
        <v>292</v>
      </c>
      <c r="D28" s="81"/>
      <c r="E28" s="81" t="s">
        <v>259</v>
      </c>
      <c r="F28" s="81" t="s">
        <v>258</v>
      </c>
      <c r="G28" s="82">
        <v>3.3</v>
      </c>
      <c r="H28" s="232" t="s">
        <v>209</v>
      </c>
      <c r="I28" s="233">
        <f>VLOOKUP($H28,Leistungswerte!$A$8:$E$29,3,FALSE)</f>
        <v>5</v>
      </c>
      <c r="J28" s="233">
        <f>VLOOKUP($H28,Leistungswerte!$A$8:$E$29,4,FALSE)</f>
        <v>0</v>
      </c>
      <c r="K28" s="233">
        <f>VLOOKUP($H28,Leistungswerte!$A$8:$E$29,5,FALSE)</f>
        <v>0</v>
      </c>
      <c r="L28" s="82">
        <f t="shared" si="0"/>
        <v>646.79999999999995</v>
      </c>
      <c r="M28" s="234">
        <f>VLOOKUP($H28,Leistungswerte!$A$8:$G$29,$P$2,FALSE)</f>
        <v>0</v>
      </c>
      <c r="N28" s="83">
        <f t="shared" si="1"/>
        <v>0</v>
      </c>
      <c r="O28" s="79">
        <f t="shared" si="2"/>
        <v>0</v>
      </c>
      <c r="P28" s="235">
        <f t="shared" ca="1" si="3"/>
        <v>0</v>
      </c>
      <c r="Q28" s="84">
        <f t="shared" ca="1" si="4"/>
        <v>0</v>
      </c>
    </row>
    <row r="29" spans="1:17" ht="24" customHeight="1" x14ac:dyDescent="0.2">
      <c r="A29" s="80">
        <f t="shared" si="5"/>
        <v>7</v>
      </c>
      <c r="B29" s="81" t="s">
        <v>255</v>
      </c>
      <c r="C29" s="81" t="s">
        <v>292</v>
      </c>
      <c r="D29" s="81"/>
      <c r="E29" s="81" t="s">
        <v>297</v>
      </c>
      <c r="F29" s="81" t="s">
        <v>258</v>
      </c>
      <c r="G29" s="82">
        <v>63.73</v>
      </c>
      <c r="H29" s="232" t="s">
        <v>177</v>
      </c>
      <c r="I29" s="233">
        <f>VLOOKUP($H29,Leistungswerte!$A$8:$E$29,3,FALSE)</f>
        <v>3</v>
      </c>
      <c r="J29" s="233">
        <f>VLOOKUP($H29,Leistungswerte!$A$8:$E$29,4,FALSE)</f>
        <v>0</v>
      </c>
      <c r="K29" s="233">
        <f>VLOOKUP($H29,Leistungswerte!$A$8:$E$29,5,FALSE)</f>
        <v>0</v>
      </c>
      <c r="L29" s="82">
        <f t="shared" si="0"/>
        <v>7494.6480000000001</v>
      </c>
      <c r="M29" s="234">
        <f>VLOOKUP($H29,Leistungswerte!$A$8:$G$29,$P$2,FALSE)</f>
        <v>0</v>
      </c>
      <c r="N29" s="83">
        <f t="shared" si="1"/>
        <v>0</v>
      </c>
      <c r="O29" s="79">
        <f t="shared" si="2"/>
        <v>0</v>
      </c>
      <c r="P29" s="235">
        <f t="shared" ca="1" si="3"/>
        <v>0</v>
      </c>
      <c r="Q29" s="84">
        <f t="shared" ca="1" si="4"/>
        <v>0</v>
      </c>
    </row>
    <row r="30" spans="1:17" ht="24" customHeight="1" x14ac:dyDescent="0.2">
      <c r="A30" s="80">
        <f t="shared" si="5"/>
        <v>8</v>
      </c>
      <c r="B30" s="81" t="s">
        <v>255</v>
      </c>
      <c r="C30" s="81" t="s">
        <v>292</v>
      </c>
      <c r="D30" s="81"/>
      <c r="E30" s="81" t="s">
        <v>298</v>
      </c>
      <c r="F30" s="81" t="s">
        <v>258</v>
      </c>
      <c r="G30" s="82">
        <v>21</v>
      </c>
      <c r="H30" s="232" t="s">
        <v>177</v>
      </c>
      <c r="I30" s="233">
        <f>VLOOKUP($H30,Leistungswerte!$A$8:$E$29,3,FALSE)</f>
        <v>3</v>
      </c>
      <c r="J30" s="233">
        <f>VLOOKUP($H30,Leistungswerte!$A$8:$E$29,4,FALSE)</f>
        <v>0</v>
      </c>
      <c r="K30" s="233">
        <f>VLOOKUP($H30,Leistungswerte!$A$8:$E$29,5,FALSE)</f>
        <v>0</v>
      </c>
      <c r="L30" s="82">
        <f t="shared" si="0"/>
        <v>2469.6000000000004</v>
      </c>
      <c r="M30" s="234">
        <f>VLOOKUP($H30,Leistungswerte!$A$8:$G$29,$P$2,FALSE)</f>
        <v>0</v>
      </c>
      <c r="N30" s="83">
        <f t="shared" si="1"/>
        <v>0</v>
      </c>
      <c r="O30" s="79">
        <f t="shared" si="2"/>
        <v>0</v>
      </c>
      <c r="P30" s="235">
        <f t="shared" ca="1" si="3"/>
        <v>0</v>
      </c>
      <c r="Q30" s="84">
        <f t="shared" ca="1" si="4"/>
        <v>0</v>
      </c>
    </row>
    <row r="31" spans="1:17" ht="24" customHeight="1" x14ac:dyDescent="0.2">
      <c r="A31" s="80">
        <f t="shared" si="5"/>
        <v>9</v>
      </c>
      <c r="B31" s="81" t="s">
        <v>255</v>
      </c>
      <c r="C31" s="81" t="s">
        <v>292</v>
      </c>
      <c r="D31" s="81"/>
      <c r="E31" s="81" t="s">
        <v>299</v>
      </c>
      <c r="F31" s="81" t="s">
        <v>258</v>
      </c>
      <c r="G31" s="82">
        <v>65.05</v>
      </c>
      <c r="H31" s="232" t="s">
        <v>177</v>
      </c>
      <c r="I31" s="233">
        <f>VLOOKUP($H31,Leistungswerte!$A$8:$E$29,3,FALSE)</f>
        <v>3</v>
      </c>
      <c r="J31" s="233">
        <f>VLOOKUP($H31,Leistungswerte!$A$8:$E$29,4,FALSE)</f>
        <v>0</v>
      </c>
      <c r="K31" s="233">
        <f>VLOOKUP($H31,Leistungswerte!$A$8:$E$29,5,FALSE)</f>
        <v>0</v>
      </c>
      <c r="L31" s="82">
        <f t="shared" si="0"/>
        <v>7649.88</v>
      </c>
      <c r="M31" s="234">
        <f>VLOOKUP($H31,Leistungswerte!$A$8:$G$29,$P$2,FALSE)</f>
        <v>0</v>
      </c>
      <c r="N31" s="83">
        <f t="shared" si="1"/>
        <v>0</v>
      </c>
      <c r="O31" s="79">
        <f t="shared" si="2"/>
        <v>0</v>
      </c>
      <c r="P31" s="235">
        <f t="shared" ca="1" si="3"/>
        <v>0</v>
      </c>
      <c r="Q31" s="84">
        <f t="shared" ca="1" si="4"/>
        <v>0</v>
      </c>
    </row>
    <row r="32" spans="1:17" ht="24" customHeight="1" x14ac:dyDescent="0.2">
      <c r="A32" s="80">
        <f t="shared" si="5"/>
        <v>10</v>
      </c>
      <c r="B32" s="81" t="s">
        <v>255</v>
      </c>
      <c r="C32" s="81" t="s">
        <v>292</v>
      </c>
      <c r="D32" s="81"/>
      <c r="E32" s="81" t="s">
        <v>300</v>
      </c>
      <c r="F32" s="81" t="s">
        <v>262</v>
      </c>
      <c r="G32" s="82">
        <v>4.9000000000000004</v>
      </c>
      <c r="H32" s="232" t="s">
        <v>199</v>
      </c>
      <c r="I32" s="233">
        <f>VLOOKUP($H32,Leistungswerte!$A$8:$E$29,3,FALSE)</f>
        <v>5</v>
      </c>
      <c r="J32" s="233">
        <f>VLOOKUP($H32,Leistungswerte!$A$8:$E$29,4,FALSE)</f>
        <v>0</v>
      </c>
      <c r="K32" s="233">
        <f>VLOOKUP($H32,Leistungswerte!$A$8:$E$29,5,FALSE)</f>
        <v>0</v>
      </c>
      <c r="L32" s="82">
        <f t="shared" si="0"/>
        <v>960.40000000000009</v>
      </c>
      <c r="M32" s="234">
        <f>VLOOKUP($H32,Leistungswerte!$A$8:$G$29,$P$2,FALSE)</f>
        <v>0</v>
      </c>
      <c r="N32" s="83">
        <f t="shared" si="1"/>
        <v>0</v>
      </c>
      <c r="O32" s="79">
        <f t="shared" si="2"/>
        <v>0</v>
      </c>
      <c r="P32" s="235">
        <f t="shared" ca="1" si="3"/>
        <v>0</v>
      </c>
      <c r="Q32" s="84">
        <f t="shared" ca="1" si="4"/>
        <v>0</v>
      </c>
    </row>
    <row r="33" spans="1:17" ht="24" customHeight="1" x14ac:dyDescent="0.2">
      <c r="A33" s="80">
        <f t="shared" si="5"/>
        <v>11</v>
      </c>
      <c r="B33" s="81" t="s">
        <v>255</v>
      </c>
      <c r="C33" s="81" t="s">
        <v>292</v>
      </c>
      <c r="D33" s="81"/>
      <c r="E33" s="81" t="s">
        <v>263</v>
      </c>
      <c r="F33" s="81" t="s">
        <v>262</v>
      </c>
      <c r="G33" s="82">
        <v>9.3800000000000008</v>
      </c>
      <c r="H33" s="232" t="s">
        <v>199</v>
      </c>
      <c r="I33" s="233">
        <f>VLOOKUP($H33,Leistungswerte!$A$8:$E$29,3,FALSE)</f>
        <v>5</v>
      </c>
      <c r="J33" s="233">
        <f>VLOOKUP($H33,Leistungswerte!$A$8:$E$29,4,FALSE)</f>
        <v>0</v>
      </c>
      <c r="K33" s="233">
        <f>VLOOKUP($H33,Leistungswerte!$A$8:$E$29,5,FALSE)</f>
        <v>0</v>
      </c>
      <c r="L33" s="82">
        <f t="shared" si="0"/>
        <v>1838.4800000000002</v>
      </c>
      <c r="M33" s="234">
        <f>VLOOKUP($H33,Leistungswerte!$A$8:$G$29,$P$2,FALSE)</f>
        <v>0</v>
      </c>
      <c r="N33" s="83">
        <f t="shared" si="1"/>
        <v>0</v>
      </c>
      <c r="O33" s="79">
        <f t="shared" si="2"/>
        <v>0</v>
      </c>
      <c r="P33" s="235">
        <f t="shared" ca="1" si="3"/>
        <v>0</v>
      </c>
      <c r="Q33" s="84">
        <f t="shared" ca="1" si="4"/>
        <v>0</v>
      </c>
    </row>
    <row r="34" spans="1:17" ht="24" customHeight="1" x14ac:dyDescent="0.2">
      <c r="A34" s="80">
        <f t="shared" si="5"/>
        <v>12</v>
      </c>
      <c r="B34" s="81" t="s">
        <v>255</v>
      </c>
      <c r="C34" s="81" t="s">
        <v>292</v>
      </c>
      <c r="D34" s="81"/>
      <c r="E34" s="81" t="s">
        <v>264</v>
      </c>
      <c r="F34" s="81" t="s">
        <v>262</v>
      </c>
      <c r="G34" s="82">
        <v>9.36</v>
      </c>
      <c r="H34" s="232" t="s">
        <v>199</v>
      </c>
      <c r="I34" s="233">
        <f>VLOOKUP($H34,Leistungswerte!$A$8:$E$29,3,FALSE)</f>
        <v>5</v>
      </c>
      <c r="J34" s="233">
        <f>VLOOKUP($H34,Leistungswerte!$A$8:$E$29,4,FALSE)</f>
        <v>0</v>
      </c>
      <c r="K34" s="233">
        <f>VLOOKUP($H34,Leistungswerte!$A$8:$E$29,5,FALSE)</f>
        <v>0</v>
      </c>
      <c r="L34" s="82">
        <f t="shared" si="0"/>
        <v>1834.56</v>
      </c>
      <c r="M34" s="234">
        <f>VLOOKUP($H34,Leistungswerte!$A$8:$G$29,$P$2,FALSE)</f>
        <v>0</v>
      </c>
      <c r="N34" s="83">
        <f t="shared" si="1"/>
        <v>0</v>
      </c>
      <c r="O34" s="79">
        <f t="shared" si="2"/>
        <v>0</v>
      </c>
      <c r="P34" s="235">
        <f t="shared" ca="1" si="3"/>
        <v>0</v>
      </c>
      <c r="Q34" s="84">
        <f t="shared" ca="1" si="4"/>
        <v>0</v>
      </c>
    </row>
    <row r="35" spans="1:17" ht="24" customHeight="1" x14ac:dyDescent="0.2">
      <c r="A35" s="80">
        <f t="shared" si="5"/>
        <v>13</v>
      </c>
      <c r="B35" s="81" t="s">
        <v>255</v>
      </c>
      <c r="C35" s="81" t="s">
        <v>292</v>
      </c>
      <c r="D35" s="81"/>
      <c r="E35" s="81" t="s">
        <v>301</v>
      </c>
      <c r="F35" s="81" t="s">
        <v>262</v>
      </c>
      <c r="G35" s="82">
        <v>4.8899999999999997</v>
      </c>
      <c r="H35" s="232" t="s">
        <v>199</v>
      </c>
      <c r="I35" s="233">
        <f>VLOOKUP($H35,Leistungswerte!$A$8:$E$29,3,FALSE)</f>
        <v>5</v>
      </c>
      <c r="J35" s="233">
        <f>VLOOKUP($H35,Leistungswerte!$A$8:$E$29,4,FALSE)</f>
        <v>0</v>
      </c>
      <c r="K35" s="233">
        <f>VLOOKUP($H35,Leistungswerte!$A$8:$E$29,5,FALSE)</f>
        <v>0</v>
      </c>
      <c r="L35" s="82">
        <f t="shared" si="0"/>
        <v>958.43999999999994</v>
      </c>
      <c r="M35" s="234">
        <f>VLOOKUP($H35,Leistungswerte!$A$8:$G$29,$P$2,FALSE)</f>
        <v>0</v>
      </c>
      <c r="N35" s="83">
        <f t="shared" si="1"/>
        <v>0</v>
      </c>
      <c r="O35" s="79">
        <f t="shared" si="2"/>
        <v>0</v>
      </c>
      <c r="P35" s="235">
        <f t="shared" ca="1" si="3"/>
        <v>0</v>
      </c>
      <c r="Q35" s="84">
        <f t="shared" ca="1" si="4"/>
        <v>0</v>
      </c>
    </row>
    <row r="36" spans="1:17" ht="24" customHeight="1" x14ac:dyDescent="0.2">
      <c r="A36" s="80">
        <f t="shared" si="5"/>
        <v>14</v>
      </c>
      <c r="B36" s="81" t="s">
        <v>255</v>
      </c>
      <c r="C36" s="81" t="s">
        <v>292</v>
      </c>
      <c r="D36" s="81"/>
      <c r="E36" s="81" t="s">
        <v>302</v>
      </c>
      <c r="F36" s="81" t="s">
        <v>258</v>
      </c>
      <c r="G36" s="82">
        <v>0.65</v>
      </c>
      <c r="H36" s="232" t="s">
        <v>211</v>
      </c>
      <c r="I36" s="233">
        <f>VLOOKUP($H36,Leistungswerte!$A$8:$E$29,3,FALSE)</f>
        <v>0</v>
      </c>
      <c r="J36" s="233">
        <f>VLOOKUP($H36,Leistungswerte!$A$8:$E$29,4,FALSE)</f>
        <v>0</v>
      </c>
      <c r="K36" s="233">
        <f>VLOOKUP($H36,Leistungswerte!$A$8:$E$29,5,FALSE)</f>
        <v>0</v>
      </c>
      <c r="L36" s="82">
        <f t="shared" si="0"/>
        <v>0</v>
      </c>
      <c r="M36" s="234">
        <f>VLOOKUP($H36,Leistungswerte!$A$8:$G$29,$P$2,FALSE)</f>
        <v>0</v>
      </c>
      <c r="N36" s="83">
        <f t="shared" si="1"/>
        <v>0</v>
      </c>
      <c r="O36" s="79">
        <f t="shared" si="2"/>
        <v>0</v>
      </c>
      <c r="P36" s="235">
        <f t="shared" ca="1" si="3"/>
        <v>0</v>
      </c>
      <c r="Q36" s="84">
        <f t="shared" ca="1" si="4"/>
        <v>0</v>
      </c>
    </row>
    <row r="37" spans="1:17" ht="24" customHeight="1" x14ac:dyDescent="0.2">
      <c r="A37" s="80">
        <f t="shared" si="5"/>
        <v>15</v>
      </c>
      <c r="B37" s="81" t="s">
        <v>255</v>
      </c>
      <c r="C37" s="81" t="s">
        <v>292</v>
      </c>
      <c r="D37" s="81"/>
      <c r="E37" s="81" t="s">
        <v>303</v>
      </c>
      <c r="F37" s="81" t="s">
        <v>258</v>
      </c>
      <c r="G37" s="82">
        <v>65.02</v>
      </c>
      <c r="H37" s="232" t="s">
        <v>177</v>
      </c>
      <c r="I37" s="233">
        <f>VLOOKUP($H37,Leistungswerte!$A$8:$E$29,3,FALSE)</f>
        <v>3</v>
      </c>
      <c r="J37" s="233">
        <f>VLOOKUP($H37,Leistungswerte!$A$8:$E$29,4,FALSE)</f>
        <v>0</v>
      </c>
      <c r="K37" s="233">
        <f>VLOOKUP($H37,Leistungswerte!$A$8:$E$29,5,FALSE)</f>
        <v>0</v>
      </c>
      <c r="L37" s="82">
        <f>($G$5/$G$6*I37+J37*12+K37)*G37</f>
        <v>7646.3519999999999</v>
      </c>
      <c r="M37" s="234">
        <f>VLOOKUP($H37,Leistungswerte!$A$8:$G$29,$P$2,FALSE)</f>
        <v>0</v>
      </c>
      <c r="N37" s="83">
        <f t="shared" si="1"/>
        <v>0</v>
      </c>
      <c r="O37" s="79">
        <f t="shared" si="2"/>
        <v>0</v>
      </c>
      <c r="P37" s="235">
        <f t="shared" ca="1" si="3"/>
        <v>0</v>
      </c>
      <c r="Q37" s="84">
        <f t="shared" ca="1" si="4"/>
        <v>0</v>
      </c>
    </row>
    <row r="38" spans="1:17" ht="24" customHeight="1" x14ac:dyDescent="0.2">
      <c r="A38" s="80">
        <f t="shared" si="5"/>
        <v>16</v>
      </c>
      <c r="B38" s="81" t="s">
        <v>255</v>
      </c>
      <c r="C38" s="81" t="s">
        <v>292</v>
      </c>
      <c r="D38" s="81"/>
      <c r="E38" s="81" t="s">
        <v>304</v>
      </c>
      <c r="F38" s="81" t="s">
        <v>258</v>
      </c>
      <c r="G38" s="82">
        <v>21</v>
      </c>
      <c r="H38" s="232" t="s">
        <v>177</v>
      </c>
      <c r="I38" s="233">
        <f>VLOOKUP($H38,Leistungswerte!$A$8:$E$29,3,FALSE)</f>
        <v>3</v>
      </c>
      <c r="J38" s="233">
        <f>VLOOKUP($H38,Leistungswerte!$A$8:$E$29,4,FALSE)</f>
        <v>0</v>
      </c>
      <c r="K38" s="233">
        <f>VLOOKUP($H38,Leistungswerte!$A$8:$E$29,5,FALSE)</f>
        <v>0</v>
      </c>
      <c r="L38" s="82">
        <f t="shared" si="0"/>
        <v>2469.6000000000004</v>
      </c>
      <c r="M38" s="234">
        <f>VLOOKUP($H38,Leistungswerte!$A$8:$G$29,$P$2,FALSE)</f>
        <v>0</v>
      </c>
      <c r="N38" s="83">
        <f t="shared" si="1"/>
        <v>0</v>
      </c>
      <c r="O38" s="79">
        <f t="shared" si="2"/>
        <v>0</v>
      </c>
      <c r="P38" s="235">
        <f t="shared" ca="1" si="3"/>
        <v>0</v>
      </c>
      <c r="Q38" s="84">
        <f t="shared" ca="1" si="4"/>
        <v>0</v>
      </c>
    </row>
    <row r="39" spans="1:17" ht="24" customHeight="1" x14ac:dyDescent="0.2">
      <c r="A39" s="80">
        <f t="shared" si="5"/>
        <v>17</v>
      </c>
      <c r="B39" s="81" t="s">
        <v>255</v>
      </c>
      <c r="C39" s="81" t="s">
        <v>292</v>
      </c>
      <c r="D39" s="81"/>
      <c r="E39" s="81" t="s">
        <v>305</v>
      </c>
      <c r="F39" s="81" t="s">
        <v>258</v>
      </c>
      <c r="G39" s="82">
        <v>65.05</v>
      </c>
      <c r="H39" s="232" t="s">
        <v>177</v>
      </c>
      <c r="I39" s="233">
        <f>VLOOKUP($H39,Leistungswerte!$A$8:$E$29,3,FALSE)</f>
        <v>3</v>
      </c>
      <c r="J39" s="233">
        <f>VLOOKUP($H39,Leistungswerte!$A$8:$E$29,4,FALSE)</f>
        <v>0</v>
      </c>
      <c r="K39" s="233">
        <f>VLOOKUP($H39,Leistungswerte!$A$8:$E$29,5,FALSE)</f>
        <v>0</v>
      </c>
      <c r="L39" s="82">
        <f t="shared" si="0"/>
        <v>7649.88</v>
      </c>
      <c r="M39" s="234">
        <f>VLOOKUP($H39,Leistungswerte!$A$8:$G$29,$P$2,FALSE)</f>
        <v>0</v>
      </c>
      <c r="N39" s="83">
        <f t="shared" si="1"/>
        <v>0</v>
      </c>
      <c r="O39" s="79">
        <f t="shared" si="2"/>
        <v>0</v>
      </c>
      <c r="P39" s="235">
        <f t="shared" ca="1" si="3"/>
        <v>0</v>
      </c>
      <c r="Q39" s="84">
        <f t="shared" ca="1" si="4"/>
        <v>0</v>
      </c>
    </row>
    <row r="40" spans="1:17" ht="24" customHeight="1" x14ac:dyDescent="0.2">
      <c r="A40" s="80">
        <f t="shared" si="5"/>
        <v>18</v>
      </c>
      <c r="B40" s="81" t="s">
        <v>255</v>
      </c>
      <c r="C40" s="81" t="s">
        <v>292</v>
      </c>
      <c r="D40" s="81"/>
      <c r="E40" s="81" t="s">
        <v>306</v>
      </c>
      <c r="F40" s="81" t="s">
        <v>271</v>
      </c>
      <c r="G40" s="82">
        <v>18.22</v>
      </c>
      <c r="H40" s="232" t="s">
        <v>197</v>
      </c>
      <c r="I40" s="233">
        <f>VLOOKUP($H40,Leistungswerte!$A$8:$E$29,3,FALSE)</f>
        <v>5</v>
      </c>
      <c r="J40" s="233">
        <f>VLOOKUP($H40,Leistungswerte!$A$8:$E$29,4,FALSE)</f>
        <v>0</v>
      </c>
      <c r="K40" s="233">
        <f>VLOOKUP($H40,Leistungswerte!$A$8:$E$29,5,FALSE)</f>
        <v>0</v>
      </c>
      <c r="L40" s="82">
        <f t="shared" si="0"/>
        <v>3571.12</v>
      </c>
      <c r="M40" s="234">
        <f>VLOOKUP($H40,Leistungswerte!$A$8:$G$29,$P$2,FALSE)</f>
        <v>0</v>
      </c>
      <c r="N40" s="83">
        <f t="shared" si="1"/>
        <v>0</v>
      </c>
      <c r="O40" s="79">
        <f t="shared" si="2"/>
        <v>0</v>
      </c>
      <c r="P40" s="235">
        <f t="shared" ca="1" si="3"/>
        <v>0</v>
      </c>
      <c r="Q40" s="84">
        <f t="shared" ca="1" si="4"/>
        <v>0</v>
      </c>
    </row>
    <row r="41" spans="1:17" ht="24" customHeight="1" x14ac:dyDescent="0.2">
      <c r="A41" s="80">
        <f t="shared" si="5"/>
        <v>19</v>
      </c>
      <c r="B41" s="81" t="s">
        <v>255</v>
      </c>
      <c r="C41" s="81" t="s">
        <v>292</v>
      </c>
      <c r="D41" s="81"/>
      <c r="E41" s="81" t="s">
        <v>307</v>
      </c>
      <c r="F41" s="81" t="s">
        <v>258</v>
      </c>
      <c r="G41" s="82">
        <v>41.83</v>
      </c>
      <c r="H41" s="232" t="s">
        <v>195</v>
      </c>
      <c r="I41" s="233">
        <f>VLOOKUP($H41,Leistungswerte!$A$8:$E$29,3,FALSE)</f>
        <v>5</v>
      </c>
      <c r="J41" s="233">
        <f>VLOOKUP($H41,Leistungswerte!$A$8:$E$29,4,FALSE)</f>
        <v>0</v>
      </c>
      <c r="K41" s="233">
        <f>VLOOKUP($H41,Leistungswerte!$A$8:$E$29,5,FALSE)</f>
        <v>0</v>
      </c>
      <c r="L41" s="82">
        <f t="shared" si="0"/>
        <v>8198.68</v>
      </c>
      <c r="M41" s="234">
        <f>VLOOKUP($H41,Leistungswerte!$A$8:$G$29,$P$2,FALSE)</f>
        <v>0</v>
      </c>
      <c r="N41" s="83">
        <f t="shared" si="1"/>
        <v>0</v>
      </c>
      <c r="O41" s="79">
        <f t="shared" si="2"/>
        <v>0</v>
      </c>
      <c r="P41" s="235">
        <f t="shared" ca="1" si="3"/>
        <v>0</v>
      </c>
      <c r="Q41" s="84">
        <f t="shared" ca="1" si="4"/>
        <v>0</v>
      </c>
    </row>
    <row r="42" spans="1:17" ht="24" customHeight="1" x14ac:dyDescent="0.2">
      <c r="A42" s="80">
        <f t="shared" si="5"/>
        <v>20</v>
      </c>
      <c r="B42" s="81" t="s">
        <v>255</v>
      </c>
      <c r="C42" s="81" t="s">
        <v>292</v>
      </c>
      <c r="D42" s="81"/>
      <c r="E42" s="81" t="s">
        <v>308</v>
      </c>
      <c r="F42" s="81" t="s">
        <v>267</v>
      </c>
      <c r="G42" s="82">
        <v>30.58</v>
      </c>
      <c r="H42" s="232" t="s">
        <v>211</v>
      </c>
      <c r="I42" s="233">
        <f>VLOOKUP($H42,Leistungswerte!$A$8:$E$29,3,FALSE)</f>
        <v>0</v>
      </c>
      <c r="J42" s="233">
        <f>VLOOKUP($H42,Leistungswerte!$A$8:$E$29,4,FALSE)</f>
        <v>0</v>
      </c>
      <c r="K42" s="233">
        <f>VLOOKUP($H42,Leistungswerte!$A$8:$E$29,5,FALSE)</f>
        <v>0</v>
      </c>
      <c r="L42" s="82">
        <f t="shared" si="0"/>
        <v>0</v>
      </c>
      <c r="M42" s="234">
        <f>VLOOKUP($H42,Leistungswerte!$A$8:$G$29,$P$2,FALSE)</f>
        <v>0</v>
      </c>
      <c r="N42" s="83">
        <f t="shared" si="1"/>
        <v>0</v>
      </c>
      <c r="O42" s="79">
        <f t="shared" si="2"/>
        <v>0</v>
      </c>
      <c r="P42" s="235">
        <f t="shared" ca="1" si="3"/>
        <v>0</v>
      </c>
      <c r="Q42" s="84">
        <f t="shared" ca="1" si="4"/>
        <v>0</v>
      </c>
    </row>
    <row r="43" spans="1:17" ht="24" customHeight="1" x14ac:dyDescent="0.2">
      <c r="A43" s="80">
        <f t="shared" si="5"/>
        <v>21</v>
      </c>
      <c r="B43" s="81" t="s">
        <v>255</v>
      </c>
      <c r="C43" s="81" t="s">
        <v>292</v>
      </c>
      <c r="D43" s="81"/>
      <c r="E43" s="81" t="s">
        <v>309</v>
      </c>
      <c r="F43" s="81" t="s">
        <v>267</v>
      </c>
      <c r="G43" s="82">
        <v>12.93</v>
      </c>
      <c r="H43" s="232" t="s">
        <v>211</v>
      </c>
      <c r="I43" s="233">
        <f>VLOOKUP($H43,Leistungswerte!$A$8:$E$29,3,FALSE)</f>
        <v>0</v>
      </c>
      <c r="J43" s="233">
        <f>VLOOKUP($H43,Leistungswerte!$A$8:$E$29,4,FALSE)</f>
        <v>0</v>
      </c>
      <c r="K43" s="233">
        <f>VLOOKUP($H43,Leistungswerte!$A$8:$E$29,5,FALSE)</f>
        <v>0</v>
      </c>
      <c r="L43" s="82">
        <f t="shared" si="0"/>
        <v>0</v>
      </c>
      <c r="M43" s="234">
        <f>VLOOKUP($H43,Leistungswerte!$A$8:$G$29,$P$2,FALSE)</f>
        <v>0</v>
      </c>
      <c r="N43" s="83">
        <f t="shared" si="1"/>
        <v>0</v>
      </c>
      <c r="O43" s="79">
        <f t="shared" si="2"/>
        <v>0</v>
      </c>
      <c r="P43" s="235">
        <f t="shared" ca="1" si="3"/>
        <v>0</v>
      </c>
      <c r="Q43" s="84">
        <f t="shared" ca="1" si="4"/>
        <v>0</v>
      </c>
    </row>
    <row r="44" spans="1:17" ht="24" customHeight="1" x14ac:dyDescent="0.2">
      <c r="A44" s="80">
        <f t="shared" si="5"/>
        <v>22</v>
      </c>
      <c r="B44" s="81" t="s">
        <v>255</v>
      </c>
      <c r="C44" s="81" t="s">
        <v>292</v>
      </c>
      <c r="D44" s="81"/>
      <c r="E44" s="81" t="s">
        <v>266</v>
      </c>
      <c r="F44" s="81" t="s">
        <v>258</v>
      </c>
      <c r="G44" s="82">
        <v>11.05</v>
      </c>
      <c r="H44" s="232" t="s">
        <v>211</v>
      </c>
      <c r="I44" s="233">
        <f>VLOOKUP($H44,Leistungswerte!$A$8:$E$29,3,FALSE)</f>
        <v>0</v>
      </c>
      <c r="J44" s="233">
        <f>VLOOKUP($H44,Leistungswerte!$A$8:$E$29,4,FALSE)</f>
        <v>0</v>
      </c>
      <c r="K44" s="233">
        <f>VLOOKUP($H44,Leistungswerte!$A$8:$E$29,5,FALSE)</f>
        <v>0</v>
      </c>
      <c r="L44" s="82">
        <f t="shared" si="0"/>
        <v>0</v>
      </c>
      <c r="M44" s="234">
        <f>VLOOKUP($H44,Leistungswerte!$A$8:$G$29,$P$2,FALSE)</f>
        <v>0</v>
      </c>
      <c r="N44" s="83">
        <f t="shared" si="1"/>
        <v>0</v>
      </c>
      <c r="O44" s="79">
        <f t="shared" si="2"/>
        <v>0</v>
      </c>
      <c r="P44" s="235">
        <f t="shared" ca="1" si="3"/>
        <v>0</v>
      </c>
      <c r="Q44" s="84">
        <f t="shared" ca="1" si="4"/>
        <v>0</v>
      </c>
    </row>
    <row r="45" spans="1:17" ht="24" customHeight="1" x14ac:dyDescent="0.2">
      <c r="A45" s="80">
        <f t="shared" si="5"/>
        <v>23</v>
      </c>
      <c r="B45" s="81" t="s">
        <v>255</v>
      </c>
      <c r="C45" s="81" t="s">
        <v>292</v>
      </c>
      <c r="D45" s="81"/>
      <c r="E45" s="81" t="s">
        <v>310</v>
      </c>
      <c r="F45" s="81" t="s">
        <v>258</v>
      </c>
      <c r="G45" s="82">
        <v>14.8</v>
      </c>
      <c r="H45" s="232" t="s">
        <v>189</v>
      </c>
      <c r="I45" s="233">
        <f>VLOOKUP($H45,Leistungswerte!$A$8:$E$29,3,FALSE)</f>
        <v>2</v>
      </c>
      <c r="J45" s="233">
        <f>VLOOKUP($H45,Leistungswerte!$A$8:$E$29,4,FALSE)</f>
        <v>0</v>
      </c>
      <c r="K45" s="233">
        <f>VLOOKUP($H45,Leistungswerte!$A$8:$E$29,5,FALSE)</f>
        <v>0</v>
      </c>
      <c r="L45" s="82">
        <f t="shared" si="0"/>
        <v>1160.3200000000002</v>
      </c>
      <c r="M45" s="234">
        <f>VLOOKUP($H45,Leistungswerte!$A$8:$G$29,$P$2,FALSE)</f>
        <v>0</v>
      </c>
      <c r="N45" s="83">
        <f t="shared" si="1"/>
        <v>0</v>
      </c>
      <c r="O45" s="79">
        <f t="shared" si="2"/>
        <v>0</v>
      </c>
      <c r="P45" s="235">
        <f t="shared" ca="1" si="3"/>
        <v>0</v>
      </c>
      <c r="Q45" s="84">
        <f t="shared" ca="1" si="4"/>
        <v>0</v>
      </c>
    </row>
    <row r="46" spans="1:17" ht="24" customHeight="1" x14ac:dyDescent="0.2">
      <c r="A46" s="80">
        <f t="shared" si="5"/>
        <v>24</v>
      </c>
      <c r="B46" s="81" t="s">
        <v>255</v>
      </c>
      <c r="C46" s="81" t="s">
        <v>292</v>
      </c>
      <c r="D46" s="81"/>
      <c r="E46" s="81" t="s">
        <v>311</v>
      </c>
      <c r="F46" s="81" t="s">
        <v>258</v>
      </c>
      <c r="G46" s="82">
        <v>50.1</v>
      </c>
      <c r="H46" s="232" t="s">
        <v>187</v>
      </c>
      <c r="I46" s="233">
        <f>VLOOKUP($H46,Leistungswerte!$A$8:$E$29,3,FALSE)</f>
        <v>2</v>
      </c>
      <c r="J46" s="233">
        <f>VLOOKUP($H46,Leistungswerte!$A$8:$E$29,4,FALSE)</f>
        <v>0</v>
      </c>
      <c r="K46" s="233">
        <f>VLOOKUP($H46,Leistungswerte!$A$8:$E$29,5,FALSE)</f>
        <v>0</v>
      </c>
      <c r="L46" s="82">
        <f t="shared" si="0"/>
        <v>3927.8400000000006</v>
      </c>
      <c r="M46" s="234">
        <f>VLOOKUP($H46,Leistungswerte!$A$8:$G$29,$P$2,FALSE)</f>
        <v>0</v>
      </c>
      <c r="N46" s="83">
        <f t="shared" si="1"/>
        <v>0</v>
      </c>
      <c r="O46" s="79">
        <f t="shared" si="2"/>
        <v>0</v>
      </c>
      <c r="P46" s="235">
        <f t="shared" ca="1" si="3"/>
        <v>0</v>
      </c>
      <c r="Q46" s="84">
        <f t="shared" ca="1" si="4"/>
        <v>0</v>
      </c>
    </row>
    <row r="47" spans="1:17" ht="24" customHeight="1" x14ac:dyDescent="0.2">
      <c r="A47" s="80">
        <f t="shared" si="5"/>
        <v>25</v>
      </c>
      <c r="B47" s="81" t="s">
        <v>255</v>
      </c>
      <c r="C47" s="81" t="s">
        <v>292</v>
      </c>
      <c r="D47" s="81"/>
      <c r="E47" s="81" t="s">
        <v>312</v>
      </c>
      <c r="F47" s="81" t="s">
        <v>258</v>
      </c>
      <c r="G47" s="82">
        <v>0.45</v>
      </c>
      <c r="H47" s="232" t="s">
        <v>211</v>
      </c>
      <c r="I47" s="233">
        <f>VLOOKUP($H47,Leistungswerte!$A$8:$E$29,3,FALSE)</f>
        <v>0</v>
      </c>
      <c r="J47" s="233">
        <f>VLOOKUP($H47,Leistungswerte!$A$8:$E$29,4,FALSE)</f>
        <v>0</v>
      </c>
      <c r="K47" s="233">
        <f>VLOOKUP($H47,Leistungswerte!$A$8:$E$29,5,FALSE)</f>
        <v>0</v>
      </c>
      <c r="L47" s="82">
        <f t="shared" si="0"/>
        <v>0</v>
      </c>
      <c r="M47" s="234">
        <f>VLOOKUP($H47,Leistungswerte!$A$8:$G$29,$P$2,FALSE)</f>
        <v>0</v>
      </c>
      <c r="N47" s="83">
        <f t="shared" si="1"/>
        <v>0</v>
      </c>
      <c r="O47" s="79">
        <f t="shared" si="2"/>
        <v>0</v>
      </c>
      <c r="P47" s="235">
        <f t="shared" ca="1" si="3"/>
        <v>0</v>
      </c>
      <c r="Q47" s="84">
        <f t="shared" ca="1" si="4"/>
        <v>0</v>
      </c>
    </row>
    <row r="48" spans="1:17" ht="24" customHeight="1" x14ac:dyDescent="0.2">
      <c r="A48" s="80">
        <f t="shared" si="5"/>
        <v>26</v>
      </c>
      <c r="B48" s="81" t="s">
        <v>255</v>
      </c>
      <c r="C48" s="81" t="s">
        <v>292</v>
      </c>
      <c r="D48" s="81"/>
      <c r="E48" s="81" t="s">
        <v>313</v>
      </c>
      <c r="F48" s="81" t="s">
        <v>262</v>
      </c>
      <c r="G48" s="82">
        <v>11.02</v>
      </c>
      <c r="H48" s="232" t="s">
        <v>199</v>
      </c>
      <c r="I48" s="233">
        <f>VLOOKUP($H48,Leistungswerte!$A$8:$E$29,3,FALSE)</f>
        <v>5</v>
      </c>
      <c r="J48" s="233">
        <f>VLOOKUP($H48,Leistungswerte!$A$8:$E$29,4,FALSE)</f>
        <v>0</v>
      </c>
      <c r="K48" s="233">
        <f>VLOOKUP($H48,Leistungswerte!$A$8:$E$29,5,FALSE)</f>
        <v>0</v>
      </c>
      <c r="L48" s="82">
        <f t="shared" si="0"/>
        <v>2159.92</v>
      </c>
      <c r="M48" s="234">
        <f>VLOOKUP($H48,Leistungswerte!$A$8:$G$29,$P$2,FALSE)</f>
        <v>0</v>
      </c>
      <c r="N48" s="83">
        <f t="shared" si="1"/>
        <v>0</v>
      </c>
      <c r="O48" s="79">
        <f t="shared" si="2"/>
        <v>0</v>
      </c>
      <c r="P48" s="235">
        <f t="shared" ca="1" si="3"/>
        <v>0</v>
      </c>
      <c r="Q48" s="84">
        <f t="shared" ca="1" si="4"/>
        <v>0</v>
      </c>
    </row>
    <row r="49" spans="1:17" ht="24" customHeight="1" x14ac:dyDescent="0.2">
      <c r="A49" s="80">
        <f t="shared" si="5"/>
        <v>27</v>
      </c>
      <c r="B49" s="81" t="s">
        <v>255</v>
      </c>
      <c r="C49" s="81" t="s">
        <v>292</v>
      </c>
      <c r="D49" s="81"/>
      <c r="E49" s="81" t="s">
        <v>314</v>
      </c>
      <c r="F49" s="81" t="s">
        <v>258</v>
      </c>
      <c r="G49" s="82">
        <v>25.05</v>
      </c>
      <c r="H49" s="232" t="s">
        <v>177</v>
      </c>
      <c r="I49" s="233">
        <f>VLOOKUP($H49,Leistungswerte!$A$8:$E$29,3,FALSE)</f>
        <v>3</v>
      </c>
      <c r="J49" s="233">
        <f>VLOOKUP($H49,Leistungswerte!$A$8:$E$29,4,FALSE)</f>
        <v>0</v>
      </c>
      <c r="K49" s="233">
        <f>VLOOKUP($H49,Leistungswerte!$A$8:$E$29,5,FALSE)</f>
        <v>0</v>
      </c>
      <c r="L49" s="82">
        <f t="shared" si="0"/>
        <v>2945.88</v>
      </c>
      <c r="M49" s="234">
        <f>VLOOKUP($H49,Leistungswerte!$A$8:$G$29,$P$2,FALSE)</f>
        <v>0</v>
      </c>
      <c r="N49" s="83">
        <f t="shared" si="1"/>
        <v>0</v>
      </c>
      <c r="O49" s="79">
        <f t="shared" si="2"/>
        <v>0</v>
      </c>
      <c r="P49" s="235">
        <f t="shared" ca="1" si="3"/>
        <v>0</v>
      </c>
      <c r="Q49" s="84">
        <f t="shared" ca="1" si="4"/>
        <v>0</v>
      </c>
    </row>
    <row r="50" spans="1:17" ht="24" customHeight="1" x14ac:dyDescent="0.2">
      <c r="A50" s="80">
        <f t="shared" si="5"/>
        <v>28</v>
      </c>
      <c r="B50" s="81" t="s">
        <v>255</v>
      </c>
      <c r="C50" s="81" t="s">
        <v>292</v>
      </c>
      <c r="D50" s="81"/>
      <c r="E50" s="81" t="s">
        <v>315</v>
      </c>
      <c r="F50" s="81" t="s">
        <v>258</v>
      </c>
      <c r="G50" s="82">
        <v>14.4</v>
      </c>
      <c r="H50" s="232" t="s">
        <v>211</v>
      </c>
      <c r="I50" s="233">
        <f>VLOOKUP($H50,Leistungswerte!$A$8:$E$29,3,FALSE)</f>
        <v>0</v>
      </c>
      <c r="J50" s="233">
        <f>VLOOKUP($H50,Leistungswerte!$A$8:$E$29,4,FALSE)</f>
        <v>0</v>
      </c>
      <c r="K50" s="233">
        <f>VLOOKUP($H50,Leistungswerte!$A$8:$E$29,5,FALSE)</f>
        <v>0</v>
      </c>
      <c r="L50" s="82">
        <f t="shared" si="0"/>
        <v>0</v>
      </c>
      <c r="M50" s="234">
        <f>VLOOKUP($H50,Leistungswerte!$A$8:$G$29,$P$2,FALSE)</f>
        <v>0</v>
      </c>
      <c r="N50" s="83">
        <f t="shared" si="1"/>
        <v>0</v>
      </c>
      <c r="O50" s="79">
        <f t="shared" si="2"/>
        <v>0</v>
      </c>
      <c r="P50" s="235">
        <f t="shared" ca="1" si="3"/>
        <v>0</v>
      </c>
      <c r="Q50" s="84">
        <f t="shared" ca="1" si="4"/>
        <v>0</v>
      </c>
    </row>
    <row r="51" spans="1:17" ht="24" customHeight="1" x14ac:dyDescent="0.2">
      <c r="A51" s="80">
        <f t="shared" si="5"/>
        <v>29</v>
      </c>
      <c r="B51" s="81" t="s">
        <v>255</v>
      </c>
      <c r="C51" s="81" t="s">
        <v>292</v>
      </c>
      <c r="D51" s="81"/>
      <c r="E51" s="81" t="s">
        <v>316</v>
      </c>
      <c r="F51" s="81" t="s">
        <v>258</v>
      </c>
      <c r="G51" s="82">
        <v>16.28</v>
      </c>
      <c r="H51" s="232" t="s">
        <v>189</v>
      </c>
      <c r="I51" s="233">
        <f>VLOOKUP($H51,Leistungswerte!$A$8:$E$29,3,FALSE)</f>
        <v>2</v>
      </c>
      <c r="J51" s="233">
        <f>VLOOKUP($H51,Leistungswerte!$A$8:$E$29,4,FALSE)</f>
        <v>0</v>
      </c>
      <c r="K51" s="233">
        <f>VLOOKUP($H51,Leistungswerte!$A$8:$E$29,5,FALSE)</f>
        <v>0</v>
      </c>
      <c r="L51" s="82">
        <f t="shared" si="0"/>
        <v>1276.3520000000001</v>
      </c>
      <c r="M51" s="234">
        <f>VLOOKUP($H51,Leistungswerte!$A$8:$G$29,$P$2,FALSE)</f>
        <v>0</v>
      </c>
      <c r="N51" s="83">
        <f t="shared" si="1"/>
        <v>0</v>
      </c>
      <c r="O51" s="79">
        <f t="shared" si="2"/>
        <v>0</v>
      </c>
      <c r="P51" s="235">
        <f t="shared" ca="1" si="3"/>
        <v>0</v>
      </c>
      <c r="Q51" s="84">
        <f t="shared" ca="1" si="4"/>
        <v>0</v>
      </c>
    </row>
    <row r="52" spans="1:17" ht="24" customHeight="1" x14ac:dyDescent="0.2">
      <c r="A52" s="80">
        <f t="shared" si="5"/>
        <v>30</v>
      </c>
      <c r="B52" s="81" t="s">
        <v>317</v>
      </c>
      <c r="C52" s="81" t="s">
        <v>292</v>
      </c>
      <c r="D52" s="81"/>
      <c r="E52" s="81" t="s">
        <v>318</v>
      </c>
      <c r="F52" s="81" t="s">
        <v>271</v>
      </c>
      <c r="G52" s="82">
        <v>24.15</v>
      </c>
      <c r="H52" s="232" t="s">
        <v>197</v>
      </c>
      <c r="I52" s="233">
        <f>VLOOKUP($H52,Leistungswerte!$A$8:$E$29,3,FALSE)</f>
        <v>5</v>
      </c>
      <c r="J52" s="233">
        <f>VLOOKUP($H52,Leistungswerte!$A$8:$E$29,4,FALSE)</f>
        <v>0</v>
      </c>
      <c r="K52" s="233">
        <f>VLOOKUP($H52,Leistungswerte!$A$8:$E$29,5,FALSE)</f>
        <v>0</v>
      </c>
      <c r="L52" s="82">
        <f t="shared" si="0"/>
        <v>4733.3999999999996</v>
      </c>
      <c r="M52" s="234">
        <f>VLOOKUP($H52,Leistungswerte!$A$8:$G$29,$P$2,FALSE)</f>
        <v>0</v>
      </c>
      <c r="N52" s="83">
        <f t="shared" si="1"/>
        <v>0</v>
      </c>
      <c r="O52" s="79">
        <f t="shared" si="2"/>
        <v>0</v>
      </c>
      <c r="P52" s="235">
        <f t="shared" ca="1" si="3"/>
        <v>0</v>
      </c>
      <c r="Q52" s="84">
        <f t="shared" ca="1" si="4"/>
        <v>0</v>
      </c>
    </row>
    <row r="53" spans="1:17" ht="24" customHeight="1" x14ac:dyDescent="0.2">
      <c r="A53" s="80">
        <f t="shared" si="5"/>
        <v>31</v>
      </c>
      <c r="B53" s="81" t="s">
        <v>255</v>
      </c>
      <c r="C53" s="81" t="s">
        <v>292</v>
      </c>
      <c r="D53" s="81"/>
      <c r="E53" s="81" t="s">
        <v>319</v>
      </c>
      <c r="F53" s="81" t="s">
        <v>271</v>
      </c>
      <c r="G53" s="82">
        <v>12.87</v>
      </c>
      <c r="H53" s="232" t="s">
        <v>197</v>
      </c>
      <c r="I53" s="233">
        <f>VLOOKUP($H53,Leistungswerte!$A$8:$E$29,3,FALSE)</f>
        <v>5</v>
      </c>
      <c r="J53" s="233">
        <f>VLOOKUP($H53,Leistungswerte!$A$8:$E$29,4,FALSE)</f>
        <v>0</v>
      </c>
      <c r="K53" s="233">
        <f>VLOOKUP($H53,Leistungswerte!$A$8:$E$29,5,FALSE)</f>
        <v>0</v>
      </c>
      <c r="L53" s="82">
        <f t="shared" si="0"/>
        <v>2522.52</v>
      </c>
      <c r="M53" s="234">
        <f>VLOOKUP($H53,Leistungswerte!$A$8:$G$29,$P$2,FALSE)</f>
        <v>0</v>
      </c>
      <c r="N53" s="83">
        <f t="shared" si="1"/>
        <v>0</v>
      </c>
      <c r="O53" s="79">
        <f t="shared" si="2"/>
        <v>0</v>
      </c>
      <c r="P53" s="235">
        <f t="shared" ca="1" si="3"/>
        <v>0</v>
      </c>
      <c r="Q53" s="84">
        <f t="shared" ca="1" si="4"/>
        <v>0</v>
      </c>
    </row>
    <row r="54" spans="1:17" ht="24" customHeight="1" x14ac:dyDescent="0.2">
      <c r="A54" s="80">
        <f t="shared" si="5"/>
        <v>32</v>
      </c>
      <c r="B54" s="81" t="s">
        <v>320</v>
      </c>
      <c r="C54" s="81" t="s">
        <v>292</v>
      </c>
      <c r="D54" s="81"/>
      <c r="E54" s="81" t="s">
        <v>321</v>
      </c>
      <c r="F54" s="81" t="s">
        <v>258</v>
      </c>
      <c r="G54" s="82">
        <v>39.81</v>
      </c>
      <c r="H54" s="232" t="s">
        <v>195</v>
      </c>
      <c r="I54" s="233">
        <f>VLOOKUP($H54,Leistungswerte!$A$8:$E$29,3,FALSE)</f>
        <v>5</v>
      </c>
      <c r="J54" s="233">
        <f>VLOOKUP($H54,Leistungswerte!$A$8:$E$29,4,FALSE)</f>
        <v>0</v>
      </c>
      <c r="K54" s="233">
        <f>VLOOKUP($H54,Leistungswerte!$A$8:$E$29,5,FALSE)</f>
        <v>0</v>
      </c>
      <c r="L54" s="82">
        <f t="shared" si="0"/>
        <v>7802.76</v>
      </c>
      <c r="M54" s="234">
        <f>VLOOKUP($H54,Leistungswerte!$A$8:$G$29,$P$2,FALSE)</f>
        <v>0</v>
      </c>
      <c r="N54" s="83">
        <f t="shared" si="1"/>
        <v>0</v>
      </c>
      <c r="O54" s="79">
        <f t="shared" si="2"/>
        <v>0</v>
      </c>
      <c r="P54" s="235">
        <f t="shared" ca="1" si="3"/>
        <v>0</v>
      </c>
      <c r="Q54" s="84">
        <f t="shared" ca="1" si="4"/>
        <v>0</v>
      </c>
    </row>
    <row r="55" spans="1:17" ht="24" customHeight="1" x14ac:dyDescent="0.2">
      <c r="A55" s="80">
        <f t="shared" si="5"/>
        <v>33</v>
      </c>
      <c r="B55" s="81" t="s">
        <v>320</v>
      </c>
      <c r="C55" s="81" t="s">
        <v>292</v>
      </c>
      <c r="D55" s="81"/>
      <c r="E55" s="81" t="s">
        <v>322</v>
      </c>
      <c r="F55" s="81" t="s">
        <v>258</v>
      </c>
      <c r="G55" s="82">
        <v>103.64</v>
      </c>
      <c r="H55" s="232" t="s">
        <v>195</v>
      </c>
      <c r="I55" s="233">
        <f>VLOOKUP($H55,Leistungswerte!$A$8:$E$29,3,FALSE)</f>
        <v>5</v>
      </c>
      <c r="J55" s="233">
        <f>VLOOKUP($H55,Leistungswerte!$A$8:$E$29,4,FALSE)</f>
        <v>0</v>
      </c>
      <c r="K55" s="233">
        <f>VLOOKUP($H55,Leistungswerte!$A$8:$E$29,5,FALSE)</f>
        <v>0</v>
      </c>
      <c r="L55" s="82">
        <f t="shared" si="0"/>
        <v>20313.439999999999</v>
      </c>
      <c r="M55" s="234">
        <f>VLOOKUP($H55,Leistungswerte!$A$8:$G$29,$P$2,FALSE)</f>
        <v>0</v>
      </c>
      <c r="N55" s="83">
        <f t="shared" si="1"/>
        <v>0</v>
      </c>
      <c r="O55" s="79">
        <f t="shared" si="2"/>
        <v>0</v>
      </c>
      <c r="P55" s="235">
        <f t="shared" ca="1" si="3"/>
        <v>0</v>
      </c>
      <c r="Q55" s="84">
        <f t="shared" ca="1" si="4"/>
        <v>0</v>
      </c>
    </row>
    <row r="56" spans="1:17" ht="24" customHeight="1" x14ac:dyDescent="0.2">
      <c r="A56" s="80">
        <f t="shared" si="5"/>
        <v>34</v>
      </c>
      <c r="B56" s="81" t="s">
        <v>320</v>
      </c>
      <c r="C56" s="81" t="s">
        <v>292</v>
      </c>
      <c r="D56" s="81"/>
      <c r="E56" s="81" t="s">
        <v>323</v>
      </c>
      <c r="F56" s="81" t="s">
        <v>258</v>
      </c>
      <c r="G56" s="82">
        <v>63.73</v>
      </c>
      <c r="H56" s="232" t="s">
        <v>177</v>
      </c>
      <c r="I56" s="233">
        <f>VLOOKUP($H56,Leistungswerte!$A$8:$E$29,3,FALSE)</f>
        <v>3</v>
      </c>
      <c r="J56" s="233">
        <f>VLOOKUP($H56,Leistungswerte!$A$8:$E$29,4,FALSE)</f>
        <v>0</v>
      </c>
      <c r="K56" s="233">
        <f>VLOOKUP($H56,Leistungswerte!$A$8:$E$29,5,FALSE)</f>
        <v>0</v>
      </c>
      <c r="L56" s="82">
        <f t="shared" si="0"/>
        <v>7494.6480000000001</v>
      </c>
      <c r="M56" s="234">
        <f>VLOOKUP($H56,Leistungswerte!$A$8:$G$29,$P$2,FALSE)</f>
        <v>0</v>
      </c>
      <c r="N56" s="83">
        <f t="shared" si="1"/>
        <v>0</v>
      </c>
      <c r="O56" s="79">
        <f t="shared" si="2"/>
        <v>0</v>
      </c>
      <c r="P56" s="235">
        <f t="shared" ca="1" si="3"/>
        <v>0</v>
      </c>
      <c r="Q56" s="84">
        <f t="shared" ca="1" si="4"/>
        <v>0</v>
      </c>
    </row>
    <row r="57" spans="1:17" ht="24" customHeight="1" x14ac:dyDescent="0.2">
      <c r="A57" s="80">
        <f t="shared" si="5"/>
        <v>35</v>
      </c>
      <c r="B57" s="81" t="s">
        <v>320</v>
      </c>
      <c r="C57" s="81" t="s">
        <v>292</v>
      </c>
      <c r="D57" s="81"/>
      <c r="E57" s="81" t="s">
        <v>324</v>
      </c>
      <c r="F57" s="81" t="s">
        <v>258</v>
      </c>
      <c r="G57" s="82">
        <v>21</v>
      </c>
      <c r="H57" s="232" t="s">
        <v>177</v>
      </c>
      <c r="I57" s="233">
        <f>VLOOKUP($H57,Leistungswerte!$A$8:$E$29,3,FALSE)</f>
        <v>3</v>
      </c>
      <c r="J57" s="233">
        <f>VLOOKUP($H57,Leistungswerte!$A$8:$E$29,4,FALSE)</f>
        <v>0</v>
      </c>
      <c r="K57" s="233">
        <f>VLOOKUP($H57,Leistungswerte!$A$8:$E$29,5,FALSE)</f>
        <v>0</v>
      </c>
      <c r="L57" s="82">
        <f t="shared" si="0"/>
        <v>2469.6000000000004</v>
      </c>
      <c r="M57" s="234">
        <f>VLOOKUP($H57,Leistungswerte!$A$8:$G$29,$P$2,FALSE)</f>
        <v>0</v>
      </c>
      <c r="N57" s="83">
        <f t="shared" si="1"/>
        <v>0</v>
      </c>
      <c r="O57" s="79">
        <f>($G$5/$G$6*I57+J57*12+K57)*N57*24</f>
        <v>0</v>
      </c>
      <c r="P57" s="235">
        <f t="shared" ca="1" si="3"/>
        <v>0</v>
      </c>
      <c r="Q57" s="84">
        <f t="shared" ca="1" si="4"/>
        <v>0</v>
      </c>
    </row>
    <row r="58" spans="1:17" ht="24" customHeight="1" x14ac:dyDescent="0.2">
      <c r="A58" s="80">
        <f t="shared" si="5"/>
        <v>36</v>
      </c>
      <c r="B58" s="81" t="s">
        <v>320</v>
      </c>
      <c r="C58" s="81" t="s">
        <v>292</v>
      </c>
      <c r="D58" s="81"/>
      <c r="E58" s="81" t="s">
        <v>325</v>
      </c>
      <c r="F58" s="81" t="s">
        <v>258</v>
      </c>
      <c r="G58" s="82">
        <v>65.05</v>
      </c>
      <c r="H58" s="232" t="s">
        <v>177</v>
      </c>
      <c r="I58" s="233">
        <f>VLOOKUP($H58,Leistungswerte!$A$8:$E$29,3,FALSE)</f>
        <v>3</v>
      </c>
      <c r="J58" s="233">
        <f>VLOOKUP($H58,Leistungswerte!$A$8:$E$29,4,FALSE)</f>
        <v>0</v>
      </c>
      <c r="K58" s="233">
        <f>VLOOKUP($H58,Leistungswerte!$A$8:$E$29,5,FALSE)</f>
        <v>0</v>
      </c>
      <c r="L58" s="82">
        <f t="shared" si="0"/>
        <v>7649.88</v>
      </c>
      <c r="M58" s="234">
        <f>VLOOKUP($H58,Leistungswerte!$A$8:$G$29,$P$2,FALSE)</f>
        <v>0</v>
      </c>
      <c r="N58" s="83">
        <f t="shared" si="1"/>
        <v>0</v>
      </c>
      <c r="O58" s="79">
        <f t="shared" si="2"/>
        <v>0</v>
      </c>
      <c r="P58" s="235">
        <f t="shared" ca="1" si="3"/>
        <v>0</v>
      </c>
      <c r="Q58" s="84">
        <f t="shared" ca="1" si="4"/>
        <v>0</v>
      </c>
    </row>
    <row r="59" spans="1:17" ht="24" customHeight="1" x14ac:dyDescent="0.2">
      <c r="A59" s="80">
        <f t="shared" si="5"/>
        <v>37</v>
      </c>
      <c r="B59" s="81" t="s">
        <v>320</v>
      </c>
      <c r="C59" s="81" t="s">
        <v>292</v>
      </c>
      <c r="D59" s="81"/>
      <c r="E59" s="81" t="s">
        <v>300</v>
      </c>
      <c r="F59" s="81" t="s">
        <v>262</v>
      </c>
      <c r="G59" s="82">
        <v>4.9000000000000004</v>
      </c>
      <c r="H59" s="232" t="s">
        <v>199</v>
      </c>
      <c r="I59" s="233">
        <f>VLOOKUP($H59,Leistungswerte!$A$8:$E$29,3,FALSE)</f>
        <v>5</v>
      </c>
      <c r="J59" s="233">
        <f>VLOOKUP($H59,Leistungswerte!$A$8:$E$29,4,FALSE)</f>
        <v>0</v>
      </c>
      <c r="K59" s="233">
        <f>VLOOKUP($H59,Leistungswerte!$A$8:$E$29,5,FALSE)</f>
        <v>0</v>
      </c>
      <c r="L59" s="82">
        <f t="shared" si="0"/>
        <v>960.40000000000009</v>
      </c>
      <c r="M59" s="234">
        <f>VLOOKUP($H59,Leistungswerte!$A$8:$G$29,$P$2,FALSE)</f>
        <v>0</v>
      </c>
      <c r="N59" s="83">
        <f t="shared" si="1"/>
        <v>0</v>
      </c>
      <c r="O59" s="79">
        <f t="shared" si="2"/>
        <v>0</v>
      </c>
      <c r="P59" s="235">
        <f t="shared" ca="1" si="3"/>
        <v>0</v>
      </c>
      <c r="Q59" s="84">
        <f t="shared" ca="1" si="4"/>
        <v>0</v>
      </c>
    </row>
    <row r="60" spans="1:17" ht="24" customHeight="1" x14ac:dyDescent="0.2">
      <c r="A60" s="80">
        <f t="shared" si="5"/>
        <v>38</v>
      </c>
      <c r="B60" s="81" t="s">
        <v>320</v>
      </c>
      <c r="C60" s="81" t="s">
        <v>292</v>
      </c>
      <c r="D60" s="81"/>
      <c r="E60" s="81" t="s">
        <v>263</v>
      </c>
      <c r="F60" s="81" t="s">
        <v>262</v>
      </c>
      <c r="G60" s="82">
        <v>9.3800000000000008</v>
      </c>
      <c r="H60" s="232" t="s">
        <v>199</v>
      </c>
      <c r="I60" s="233">
        <f>VLOOKUP($H60,Leistungswerte!$A$8:$E$29,3,FALSE)</f>
        <v>5</v>
      </c>
      <c r="J60" s="233">
        <f>VLOOKUP($H60,Leistungswerte!$A$8:$E$29,4,FALSE)</f>
        <v>0</v>
      </c>
      <c r="K60" s="233">
        <f>VLOOKUP($H60,Leistungswerte!$A$8:$E$29,5,FALSE)</f>
        <v>0</v>
      </c>
      <c r="L60" s="82">
        <f t="shared" si="0"/>
        <v>1838.4800000000002</v>
      </c>
      <c r="M60" s="234">
        <f>VLOOKUP($H60,Leistungswerte!$A$8:$G$29,$P$2,FALSE)</f>
        <v>0</v>
      </c>
      <c r="N60" s="83">
        <f t="shared" si="1"/>
        <v>0</v>
      </c>
      <c r="O60" s="79">
        <f t="shared" si="2"/>
        <v>0</v>
      </c>
      <c r="P60" s="235">
        <f t="shared" ca="1" si="3"/>
        <v>0</v>
      </c>
      <c r="Q60" s="84">
        <f t="shared" ca="1" si="4"/>
        <v>0</v>
      </c>
    </row>
    <row r="61" spans="1:17" ht="24" customHeight="1" x14ac:dyDescent="0.2">
      <c r="A61" s="80">
        <f t="shared" si="5"/>
        <v>39</v>
      </c>
      <c r="B61" s="81" t="s">
        <v>320</v>
      </c>
      <c r="C61" s="81" t="s">
        <v>292</v>
      </c>
      <c r="D61" s="81"/>
      <c r="E61" s="81" t="s">
        <v>264</v>
      </c>
      <c r="F61" s="81" t="s">
        <v>262</v>
      </c>
      <c r="G61" s="82">
        <v>9.36</v>
      </c>
      <c r="H61" s="232" t="s">
        <v>199</v>
      </c>
      <c r="I61" s="233">
        <f>VLOOKUP($H61,Leistungswerte!$A$8:$E$29,3,FALSE)</f>
        <v>5</v>
      </c>
      <c r="J61" s="233">
        <f>VLOOKUP($H61,Leistungswerte!$A$8:$E$29,4,FALSE)</f>
        <v>0</v>
      </c>
      <c r="K61" s="233">
        <f>VLOOKUP($H61,Leistungswerte!$A$8:$E$29,5,FALSE)</f>
        <v>0</v>
      </c>
      <c r="L61" s="82">
        <f t="shared" si="0"/>
        <v>1834.56</v>
      </c>
      <c r="M61" s="234">
        <f>VLOOKUP($H61,Leistungswerte!$A$8:$G$29,$P$2,FALSE)</f>
        <v>0</v>
      </c>
      <c r="N61" s="83">
        <f t="shared" si="1"/>
        <v>0</v>
      </c>
      <c r="O61" s="79">
        <f t="shared" si="2"/>
        <v>0</v>
      </c>
      <c r="P61" s="235">
        <f t="shared" ca="1" si="3"/>
        <v>0</v>
      </c>
      <c r="Q61" s="84">
        <f t="shared" ca="1" si="4"/>
        <v>0</v>
      </c>
    </row>
    <row r="62" spans="1:17" ht="24" customHeight="1" x14ac:dyDescent="0.2">
      <c r="A62" s="80">
        <f t="shared" si="5"/>
        <v>40</v>
      </c>
      <c r="B62" s="81" t="s">
        <v>320</v>
      </c>
      <c r="C62" s="81" t="s">
        <v>292</v>
      </c>
      <c r="D62" s="150"/>
      <c r="E62" s="81" t="s">
        <v>301</v>
      </c>
      <c r="F62" s="81" t="s">
        <v>262</v>
      </c>
      <c r="G62" s="82">
        <v>4.8899999999999997</v>
      </c>
      <c r="H62" s="232" t="s">
        <v>199</v>
      </c>
      <c r="I62" s="233">
        <f>VLOOKUP($H62,Leistungswerte!$A$8:$E$29,3,FALSE)</f>
        <v>5</v>
      </c>
      <c r="J62" s="233">
        <f>VLOOKUP($H62,Leistungswerte!$A$8:$E$29,4,FALSE)</f>
        <v>0</v>
      </c>
      <c r="K62" s="233">
        <f>VLOOKUP($H62,Leistungswerte!$A$8:$E$29,5,FALSE)</f>
        <v>0</v>
      </c>
      <c r="L62" s="82">
        <f t="shared" si="0"/>
        <v>958.43999999999994</v>
      </c>
      <c r="M62" s="234">
        <f>VLOOKUP($H62,Leistungswerte!$A$8:$G$29,$P$2,FALSE)</f>
        <v>0</v>
      </c>
      <c r="N62" s="83">
        <f t="shared" si="1"/>
        <v>0</v>
      </c>
      <c r="O62" s="79">
        <f t="shared" si="2"/>
        <v>0</v>
      </c>
      <c r="P62" s="235">
        <f t="shared" ca="1" si="3"/>
        <v>0</v>
      </c>
      <c r="Q62" s="84">
        <f t="shared" ca="1" si="4"/>
        <v>0</v>
      </c>
    </row>
    <row r="63" spans="1:17" ht="24" customHeight="1" x14ac:dyDescent="0.2">
      <c r="A63" s="80">
        <f t="shared" si="5"/>
        <v>41</v>
      </c>
      <c r="B63" s="81" t="s">
        <v>320</v>
      </c>
      <c r="C63" s="81" t="s">
        <v>292</v>
      </c>
      <c r="D63" s="81"/>
      <c r="E63" s="81" t="s">
        <v>326</v>
      </c>
      <c r="F63" s="81" t="s">
        <v>258</v>
      </c>
      <c r="G63" s="82">
        <v>0.65</v>
      </c>
      <c r="H63" s="232" t="s">
        <v>211</v>
      </c>
      <c r="I63" s="233">
        <f>VLOOKUP($H63,Leistungswerte!$A$8:$E$29,3,FALSE)</f>
        <v>0</v>
      </c>
      <c r="J63" s="233">
        <f>VLOOKUP($H63,Leistungswerte!$A$8:$E$29,4,FALSE)</f>
        <v>0</v>
      </c>
      <c r="K63" s="233">
        <f>VLOOKUP($H63,Leistungswerte!$A$8:$E$29,5,FALSE)</f>
        <v>0</v>
      </c>
      <c r="L63" s="82">
        <f t="shared" si="0"/>
        <v>0</v>
      </c>
      <c r="M63" s="234">
        <f>VLOOKUP($H63,Leistungswerte!$A$8:$G$29,$P$2,FALSE)</f>
        <v>0</v>
      </c>
      <c r="N63" s="83">
        <f t="shared" si="1"/>
        <v>0</v>
      </c>
      <c r="O63" s="79">
        <f t="shared" si="2"/>
        <v>0</v>
      </c>
      <c r="P63" s="235">
        <f t="shared" ca="1" si="3"/>
        <v>0</v>
      </c>
      <c r="Q63" s="84">
        <f t="shared" ca="1" si="4"/>
        <v>0</v>
      </c>
    </row>
    <row r="64" spans="1:17" ht="24" customHeight="1" x14ac:dyDescent="0.2">
      <c r="A64" s="80">
        <f t="shared" si="5"/>
        <v>42</v>
      </c>
      <c r="B64" s="81" t="s">
        <v>320</v>
      </c>
      <c r="C64" s="81" t="s">
        <v>292</v>
      </c>
      <c r="D64" s="81"/>
      <c r="E64" s="81" t="s">
        <v>327</v>
      </c>
      <c r="F64" s="81" t="s">
        <v>258</v>
      </c>
      <c r="G64" s="82">
        <v>65.02</v>
      </c>
      <c r="H64" s="232" t="s">
        <v>177</v>
      </c>
      <c r="I64" s="233">
        <f>VLOOKUP($H64,Leistungswerte!$A$8:$E$29,3,FALSE)</f>
        <v>3</v>
      </c>
      <c r="J64" s="233">
        <f>VLOOKUP($H64,Leistungswerte!$A$8:$E$29,4,FALSE)</f>
        <v>0</v>
      </c>
      <c r="K64" s="233">
        <f>VLOOKUP($H64,Leistungswerte!$A$8:$E$29,5,FALSE)</f>
        <v>0</v>
      </c>
      <c r="L64" s="82">
        <f t="shared" si="0"/>
        <v>7646.3519999999999</v>
      </c>
      <c r="M64" s="234">
        <f>VLOOKUP($H64,Leistungswerte!$A$8:$G$29,$P$2,FALSE)</f>
        <v>0</v>
      </c>
      <c r="N64" s="83">
        <f t="shared" si="1"/>
        <v>0</v>
      </c>
      <c r="O64" s="79">
        <f t="shared" si="2"/>
        <v>0</v>
      </c>
      <c r="P64" s="235">
        <f t="shared" ca="1" si="3"/>
        <v>0</v>
      </c>
      <c r="Q64" s="84">
        <f t="shared" ca="1" si="4"/>
        <v>0</v>
      </c>
    </row>
    <row r="65" spans="1:17" ht="24" customHeight="1" x14ac:dyDescent="0.2">
      <c r="A65" s="80">
        <f t="shared" si="5"/>
        <v>43</v>
      </c>
      <c r="B65" s="81" t="s">
        <v>320</v>
      </c>
      <c r="C65" s="81" t="s">
        <v>292</v>
      </c>
      <c r="D65" s="81"/>
      <c r="E65" s="81" t="s">
        <v>328</v>
      </c>
      <c r="F65" s="81" t="s">
        <v>258</v>
      </c>
      <c r="G65" s="82">
        <v>21</v>
      </c>
      <c r="H65" s="232" t="s">
        <v>177</v>
      </c>
      <c r="I65" s="233">
        <f>VLOOKUP($H65,Leistungswerte!$A$8:$E$29,3,FALSE)</f>
        <v>3</v>
      </c>
      <c r="J65" s="233">
        <f>VLOOKUP($H65,Leistungswerte!$A$8:$E$29,4,FALSE)</f>
        <v>0</v>
      </c>
      <c r="K65" s="233">
        <f>VLOOKUP($H65,Leistungswerte!$A$8:$E$29,5,FALSE)</f>
        <v>0</v>
      </c>
      <c r="L65" s="82">
        <f t="shared" si="0"/>
        <v>2469.6000000000004</v>
      </c>
      <c r="M65" s="234">
        <f>VLOOKUP($H65,Leistungswerte!$A$8:$G$29,$P$2,FALSE)</f>
        <v>0</v>
      </c>
      <c r="N65" s="83">
        <f t="shared" si="1"/>
        <v>0</v>
      </c>
      <c r="O65" s="79">
        <f t="shared" si="2"/>
        <v>0</v>
      </c>
      <c r="P65" s="235">
        <f t="shared" ca="1" si="3"/>
        <v>0</v>
      </c>
      <c r="Q65" s="84">
        <f t="shared" ca="1" si="4"/>
        <v>0</v>
      </c>
    </row>
    <row r="66" spans="1:17" ht="24" customHeight="1" x14ac:dyDescent="0.2">
      <c r="A66" s="80">
        <f t="shared" si="5"/>
        <v>44</v>
      </c>
      <c r="B66" s="81" t="s">
        <v>320</v>
      </c>
      <c r="C66" s="81" t="s">
        <v>292</v>
      </c>
      <c r="D66" s="81"/>
      <c r="E66" s="81" t="s">
        <v>329</v>
      </c>
      <c r="F66" s="81" t="s">
        <v>258</v>
      </c>
      <c r="G66" s="82">
        <v>65.05</v>
      </c>
      <c r="H66" s="232" t="s">
        <v>177</v>
      </c>
      <c r="I66" s="233">
        <f>VLOOKUP($H66,Leistungswerte!$A$8:$E$29,3,FALSE)</f>
        <v>3</v>
      </c>
      <c r="J66" s="233">
        <f>VLOOKUP($H66,Leistungswerte!$A$8:$E$29,4,FALSE)</f>
        <v>0</v>
      </c>
      <c r="K66" s="233">
        <f>VLOOKUP($H66,Leistungswerte!$A$8:$E$29,5,FALSE)</f>
        <v>0</v>
      </c>
      <c r="L66" s="82">
        <f t="shared" si="0"/>
        <v>7649.88</v>
      </c>
      <c r="M66" s="234">
        <f>VLOOKUP($H66,Leistungswerte!$A$8:$G$29,$P$2,FALSE)</f>
        <v>0</v>
      </c>
      <c r="N66" s="83">
        <f t="shared" si="1"/>
        <v>0</v>
      </c>
      <c r="O66" s="79">
        <f t="shared" si="2"/>
        <v>0</v>
      </c>
      <c r="P66" s="235">
        <f t="shared" ca="1" si="3"/>
        <v>0</v>
      </c>
      <c r="Q66" s="84">
        <f t="shared" ca="1" si="4"/>
        <v>0</v>
      </c>
    </row>
    <row r="67" spans="1:17" ht="24" customHeight="1" x14ac:dyDescent="0.2">
      <c r="A67" s="80">
        <f t="shared" si="5"/>
        <v>45</v>
      </c>
      <c r="B67" s="81" t="s">
        <v>320</v>
      </c>
      <c r="C67" s="81" t="s">
        <v>292</v>
      </c>
      <c r="D67" s="81"/>
      <c r="E67" s="81" t="s">
        <v>306</v>
      </c>
      <c r="F67" s="81" t="s">
        <v>271</v>
      </c>
      <c r="G67" s="82">
        <v>11.07</v>
      </c>
      <c r="H67" s="232" t="s">
        <v>197</v>
      </c>
      <c r="I67" s="233">
        <f>VLOOKUP($H67,Leistungswerte!$A$8:$E$29,3,FALSE)</f>
        <v>5</v>
      </c>
      <c r="J67" s="233">
        <f>VLOOKUP($H67,Leistungswerte!$A$8:$E$29,4,FALSE)</f>
        <v>0</v>
      </c>
      <c r="K67" s="233">
        <f>VLOOKUP($H67,Leistungswerte!$A$8:$E$29,5,FALSE)</f>
        <v>0</v>
      </c>
      <c r="L67" s="82">
        <f t="shared" si="0"/>
        <v>2169.7200000000003</v>
      </c>
      <c r="M67" s="234">
        <f>VLOOKUP($H67,Leistungswerte!$A$8:$G$29,$P$2,FALSE)</f>
        <v>0</v>
      </c>
      <c r="N67" s="83">
        <f t="shared" si="1"/>
        <v>0</v>
      </c>
      <c r="O67" s="79">
        <f t="shared" si="2"/>
        <v>0</v>
      </c>
      <c r="P67" s="235">
        <f t="shared" ca="1" si="3"/>
        <v>0</v>
      </c>
      <c r="Q67" s="84">
        <f t="shared" ca="1" si="4"/>
        <v>0</v>
      </c>
    </row>
    <row r="68" spans="1:17" ht="24" customHeight="1" x14ac:dyDescent="0.2">
      <c r="A68" s="80">
        <f t="shared" si="5"/>
        <v>46</v>
      </c>
      <c r="B68" s="81" t="s">
        <v>320</v>
      </c>
      <c r="C68" s="81" t="s">
        <v>292</v>
      </c>
      <c r="D68" s="81"/>
      <c r="E68" s="81" t="s">
        <v>330</v>
      </c>
      <c r="F68" s="81" t="s">
        <v>258</v>
      </c>
      <c r="G68" s="82">
        <v>55.07</v>
      </c>
      <c r="H68" s="232" t="s">
        <v>195</v>
      </c>
      <c r="I68" s="233">
        <f>VLOOKUP($H68,Leistungswerte!$A$8:$E$29,3,FALSE)</f>
        <v>5</v>
      </c>
      <c r="J68" s="233">
        <f>VLOOKUP($H68,Leistungswerte!$A$8:$E$29,4,FALSE)</f>
        <v>0</v>
      </c>
      <c r="K68" s="233">
        <f>VLOOKUP($H68,Leistungswerte!$A$8:$E$29,5,FALSE)</f>
        <v>0</v>
      </c>
      <c r="L68" s="82">
        <f t="shared" si="0"/>
        <v>10793.72</v>
      </c>
      <c r="M68" s="234">
        <f>VLOOKUP($H68,Leistungswerte!$A$8:$G$29,$P$2,FALSE)</f>
        <v>0</v>
      </c>
      <c r="N68" s="83">
        <f t="shared" si="1"/>
        <v>0</v>
      </c>
      <c r="O68" s="79">
        <f t="shared" si="2"/>
        <v>0</v>
      </c>
      <c r="P68" s="235">
        <f t="shared" ca="1" si="3"/>
        <v>0</v>
      </c>
      <c r="Q68" s="84">
        <f t="shared" ca="1" si="4"/>
        <v>0</v>
      </c>
    </row>
    <row r="69" spans="1:17" ht="24" customHeight="1" x14ac:dyDescent="0.2">
      <c r="A69" s="80">
        <f t="shared" si="5"/>
        <v>47</v>
      </c>
      <c r="B69" s="81" t="s">
        <v>320</v>
      </c>
      <c r="C69" s="81" t="s">
        <v>292</v>
      </c>
      <c r="D69" s="81"/>
      <c r="E69" s="81" t="s">
        <v>331</v>
      </c>
      <c r="F69" s="81" t="s">
        <v>258</v>
      </c>
      <c r="G69" s="82">
        <v>13.08</v>
      </c>
      <c r="H69" s="232" t="s">
        <v>183</v>
      </c>
      <c r="I69" s="233">
        <f>VLOOKUP($H69,Leistungswerte!$A$8:$E$29,3,FALSE)</f>
        <v>1</v>
      </c>
      <c r="J69" s="233">
        <f>VLOOKUP($H69,Leistungswerte!$A$8:$E$29,4,FALSE)</f>
        <v>0</v>
      </c>
      <c r="K69" s="233">
        <f>VLOOKUP($H69,Leistungswerte!$A$8:$E$29,5,FALSE)</f>
        <v>0</v>
      </c>
      <c r="L69" s="82">
        <f t="shared" si="0"/>
        <v>512.73599999999999</v>
      </c>
      <c r="M69" s="234">
        <f>VLOOKUP($H69,Leistungswerte!$A$8:$G$29,$P$2,FALSE)</f>
        <v>0</v>
      </c>
      <c r="N69" s="83">
        <f t="shared" si="1"/>
        <v>0</v>
      </c>
      <c r="O69" s="79">
        <f t="shared" si="2"/>
        <v>0</v>
      </c>
      <c r="P69" s="235">
        <f t="shared" ca="1" si="3"/>
        <v>0</v>
      </c>
      <c r="Q69" s="84">
        <f t="shared" ca="1" si="4"/>
        <v>0</v>
      </c>
    </row>
    <row r="70" spans="1:17" ht="24" customHeight="1" x14ac:dyDescent="0.2">
      <c r="A70" s="80">
        <f t="shared" si="5"/>
        <v>48</v>
      </c>
      <c r="B70" s="81" t="s">
        <v>320</v>
      </c>
      <c r="C70" s="81" t="s">
        <v>292</v>
      </c>
      <c r="D70" s="81"/>
      <c r="E70" s="81" t="s">
        <v>332</v>
      </c>
      <c r="F70" s="81" t="s">
        <v>258</v>
      </c>
      <c r="G70" s="82">
        <v>19.77</v>
      </c>
      <c r="H70" s="232" t="s">
        <v>183</v>
      </c>
      <c r="I70" s="233">
        <f>VLOOKUP($H70,Leistungswerte!$A$8:$E$29,3,FALSE)</f>
        <v>1</v>
      </c>
      <c r="J70" s="233">
        <f>VLOOKUP($H70,Leistungswerte!$A$8:$E$29,4,FALSE)</f>
        <v>0</v>
      </c>
      <c r="K70" s="233">
        <f>VLOOKUP($H70,Leistungswerte!$A$8:$E$29,5,FALSE)</f>
        <v>0</v>
      </c>
      <c r="L70" s="82">
        <f t="shared" si="0"/>
        <v>774.98400000000004</v>
      </c>
      <c r="M70" s="234">
        <f>VLOOKUP($H70,Leistungswerte!$A$8:$G$29,$P$2,FALSE)</f>
        <v>0</v>
      </c>
      <c r="N70" s="83">
        <f t="shared" si="1"/>
        <v>0</v>
      </c>
      <c r="O70" s="79">
        <f t="shared" si="2"/>
        <v>0</v>
      </c>
      <c r="P70" s="235">
        <f t="shared" ca="1" si="3"/>
        <v>0</v>
      </c>
      <c r="Q70" s="84">
        <f t="shared" ca="1" si="4"/>
        <v>0</v>
      </c>
    </row>
    <row r="71" spans="1:17" ht="24" customHeight="1" x14ac:dyDescent="0.2">
      <c r="A71" s="80">
        <f t="shared" si="5"/>
        <v>49</v>
      </c>
      <c r="B71" s="81" t="s">
        <v>320</v>
      </c>
      <c r="C71" s="81" t="s">
        <v>292</v>
      </c>
      <c r="D71" s="81"/>
      <c r="E71" s="81" t="s">
        <v>333</v>
      </c>
      <c r="F71" s="81" t="s">
        <v>258</v>
      </c>
      <c r="G71" s="82">
        <v>13.31</v>
      </c>
      <c r="H71" s="232" t="s">
        <v>183</v>
      </c>
      <c r="I71" s="233">
        <f>VLOOKUP($H71,Leistungswerte!$A$8:$E$29,3,FALSE)</f>
        <v>1</v>
      </c>
      <c r="J71" s="233">
        <f>VLOOKUP($H71,Leistungswerte!$A$8:$E$29,4,FALSE)</f>
        <v>0</v>
      </c>
      <c r="K71" s="233">
        <f>VLOOKUP($H71,Leistungswerte!$A$8:$E$29,5,FALSE)</f>
        <v>0</v>
      </c>
      <c r="L71" s="82">
        <f t="shared" si="0"/>
        <v>521.75200000000007</v>
      </c>
      <c r="M71" s="234">
        <f>VLOOKUP($H71,Leistungswerte!$A$8:$G$29,$P$2,FALSE)</f>
        <v>0</v>
      </c>
      <c r="N71" s="83">
        <f t="shared" si="1"/>
        <v>0</v>
      </c>
      <c r="O71" s="79">
        <f t="shared" si="2"/>
        <v>0</v>
      </c>
      <c r="P71" s="235">
        <f t="shared" ca="1" si="3"/>
        <v>0</v>
      </c>
      <c r="Q71" s="84">
        <f t="shared" ca="1" si="4"/>
        <v>0</v>
      </c>
    </row>
    <row r="72" spans="1:17" ht="24" customHeight="1" x14ac:dyDescent="0.2">
      <c r="A72" s="80">
        <f t="shared" si="5"/>
        <v>50</v>
      </c>
      <c r="B72" s="81" t="s">
        <v>320</v>
      </c>
      <c r="C72" s="81" t="s">
        <v>292</v>
      </c>
      <c r="D72" s="81"/>
      <c r="E72" s="81" t="s">
        <v>334</v>
      </c>
      <c r="F72" s="81" t="s">
        <v>258</v>
      </c>
      <c r="G72" s="82">
        <v>4.13</v>
      </c>
      <c r="H72" s="232" t="s">
        <v>191</v>
      </c>
      <c r="I72" s="233">
        <f>VLOOKUP($H72,Leistungswerte!$A$8:$E$29,3,FALSE)</f>
        <v>5</v>
      </c>
      <c r="J72" s="233">
        <f>VLOOKUP($H72,Leistungswerte!$A$8:$E$29,4,FALSE)</f>
        <v>0</v>
      </c>
      <c r="K72" s="233">
        <f>VLOOKUP($H72,Leistungswerte!$A$8:$E$29,5,FALSE)</f>
        <v>0</v>
      </c>
      <c r="L72" s="82">
        <f t="shared" si="0"/>
        <v>809.48</v>
      </c>
      <c r="M72" s="234">
        <f>VLOOKUP($H72,Leistungswerte!$A$8:$G$29,$P$2,FALSE)</f>
        <v>0</v>
      </c>
      <c r="N72" s="83">
        <f t="shared" si="1"/>
        <v>0</v>
      </c>
      <c r="O72" s="79">
        <f t="shared" si="2"/>
        <v>0</v>
      </c>
      <c r="P72" s="235">
        <f t="shared" ca="1" si="3"/>
        <v>0</v>
      </c>
      <c r="Q72" s="84">
        <f t="shared" ca="1" si="4"/>
        <v>0</v>
      </c>
    </row>
    <row r="73" spans="1:17" ht="24" customHeight="1" x14ac:dyDescent="0.2">
      <c r="A73" s="80">
        <f t="shared" si="5"/>
        <v>51</v>
      </c>
      <c r="B73" s="81" t="s">
        <v>320</v>
      </c>
      <c r="C73" s="81" t="s">
        <v>292</v>
      </c>
      <c r="D73" s="81"/>
      <c r="E73" s="81" t="s">
        <v>335</v>
      </c>
      <c r="F73" s="81" t="s">
        <v>258</v>
      </c>
      <c r="G73" s="82">
        <v>13.25</v>
      </c>
      <c r="H73" s="232" t="s">
        <v>189</v>
      </c>
      <c r="I73" s="233">
        <f>VLOOKUP($H73,Leistungswerte!$A$8:$E$29,3,FALSE)</f>
        <v>2</v>
      </c>
      <c r="J73" s="233">
        <f>VLOOKUP($H73,Leistungswerte!$A$8:$E$29,4,FALSE)</f>
        <v>0</v>
      </c>
      <c r="K73" s="233">
        <f>VLOOKUP($H73,Leistungswerte!$A$8:$E$29,5,FALSE)</f>
        <v>0</v>
      </c>
      <c r="L73" s="82">
        <f t="shared" si="0"/>
        <v>1038.8000000000002</v>
      </c>
      <c r="M73" s="234">
        <f>VLOOKUP($H73,Leistungswerte!$A$8:$G$29,$P$2,FALSE)</f>
        <v>0</v>
      </c>
      <c r="N73" s="83">
        <f t="shared" si="1"/>
        <v>0</v>
      </c>
      <c r="O73" s="79">
        <f t="shared" si="2"/>
        <v>0</v>
      </c>
      <c r="P73" s="235">
        <f t="shared" ca="1" si="3"/>
        <v>0</v>
      </c>
      <c r="Q73" s="84">
        <f t="shared" ca="1" si="4"/>
        <v>0</v>
      </c>
    </row>
    <row r="74" spans="1:17" ht="24" customHeight="1" x14ac:dyDescent="0.2">
      <c r="A74" s="80">
        <f t="shared" si="5"/>
        <v>52</v>
      </c>
      <c r="B74" s="81" t="s">
        <v>320</v>
      </c>
      <c r="C74" s="81" t="s">
        <v>292</v>
      </c>
      <c r="D74" s="81"/>
      <c r="E74" s="263" t="s">
        <v>336</v>
      </c>
      <c r="F74" s="81" t="s">
        <v>258</v>
      </c>
      <c r="G74" s="82">
        <v>56.35</v>
      </c>
      <c r="H74" s="232" t="s">
        <v>191</v>
      </c>
      <c r="I74" s="233">
        <f>VLOOKUP($H74,Leistungswerte!$A$8:$E$29,3,FALSE)</f>
        <v>5</v>
      </c>
      <c r="J74" s="233">
        <f>VLOOKUP($H74,Leistungswerte!$A$8:$E$29,4,FALSE)</f>
        <v>0</v>
      </c>
      <c r="K74" s="233">
        <f>VLOOKUP($H74,Leistungswerte!$A$8:$E$29,5,FALSE)</f>
        <v>0</v>
      </c>
      <c r="L74" s="82">
        <f t="shared" si="0"/>
        <v>11044.6</v>
      </c>
      <c r="M74" s="234">
        <f>VLOOKUP($H74,Leistungswerte!$A$8:$G$29,$P$2,FALSE)</f>
        <v>0</v>
      </c>
      <c r="N74" s="83">
        <f t="shared" si="1"/>
        <v>0</v>
      </c>
      <c r="O74" s="79">
        <f t="shared" si="2"/>
        <v>0</v>
      </c>
      <c r="P74" s="235">
        <f t="shared" ca="1" si="3"/>
        <v>0</v>
      </c>
      <c r="Q74" s="84">
        <f t="shared" ca="1" si="4"/>
        <v>0</v>
      </c>
    </row>
    <row r="75" spans="1:17" ht="24" customHeight="1" x14ac:dyDescent="0.2">
      <c r="A75" s="80">
        <f t="shared" si="5"/>
        <v>53</v>
      </c>
      <c r="B75" s="81" t="s">
        <v>320</v>
      </c>
      <c r="C75" s="81" t="s">
        <v>292</v>
      </c>
      <c r="D75" s="81"/>
      <c r="E75" s="81" t="s">
        <v>337</v>
      </c>
      <c r="F75" s="81" t="s">
        <v>258</v>
      </c>
      <c r="G75" s="82">
        <v>0.45</v>
      </c>
      <c r="H75" s="232" t="s">
        <v>211</v>
      </c>
      <c r="I75" s="233">
        <f>VLOOKUP($H75,Leistungswerte!$A$8:$E$29,3,FALSE)</f>
        <v>0</v>
      </c>
      <c r="J75" s="233">
        <f>VLOOKUP($H75,Leistungswerte!$A$8:$E$29,4,FALSE)</f>
        <v>0</v>
      </c>
      <c r="K75" s="233">
        <f>VLOOKUP($H75,Leistungswerte!$A$8:$E$29,5,FALSE)</f>
        <v>0</v>
      </c>
      <c r="L75" s="82">
        <f t="shared" si="0"/>
        <v>0</v>
      </c>
      <c r="M75" s="234">
        <f>VLOOKUP($H75,Leistungswerte!$A$8:$G$29,$P$2,FALSE)</f>
        <v>0</v>
      </c>
      <c r="N75" s="83">
        <f t="shared" si="1"/>
        <v>0</v>
      </c>
      <c r="O75" s="79">
        <f t="shared" si="2"/>
        <v>0</v>
      </c>
      <c r="P75" s="235">
        <f t="shared" ca="1" si="3"/>
        <v>0</v>
      </c>
      <c r="Q75" s="84">
        <f t="shared" ca="1" si="4"/>
        <v>0</v>
      </c>
    </row>
    <row r="76" spans="1:17" ht="24" customHeight="1" x14ac:dyDescent="0.2">
      <c r="A76" s="80">
        <f t="shared" si="5"/>
        <v>54</v>
      </c>
      <c r="B76" s="81" t="s">
        <v>320</v>
      </c>
      <c r="C76" s="81" t="s">
        <v>292</v>
      </c>
      <c r="D76" s="81"/>
      <c r="E76" s="81" t="s">
        <v>338</v>
      </c>
      <c r="F76" s="81" t="s">
        <v>262</v>
      </c>
      <c r="G76" s="82">
        <v>7.3</v>
      </c>
      <c r="H76" s="232" t="s">
        <v>199</v>
      </c>
      <c r="I76" s="233">
        <f>VLOOKUP($H76,Leistungswerte!$A$8:$E$29,3,FALSE)</f>
        <v>5</v>
      </c>
      <c r="J76" s="233">
        <f>VLOOKUP($H76,Leistungswerte!$A$8:$E$29,4,FALSE)</f>
        <v>0</v>
      </c>
      <c r="K76" s="233">
        <f>VLOOKUP($H76,Leistungswerte!$A$8:$E$29,5,FALSE)</f>
        <v>0</v>
      </c>
      <c r="L76" s="82">
        <f t="shared" si="0"/>
        <v>1430.8</v>
      </c>
      <c r="M76" s="234">
        <f>VLOOKUP($H76,Leistungswerte!$A$8:$G$29,$P$2,FALSE)</f>
        <v>0</v>
      </c>
      <c r="N76" s="83">
        <f t="shared" si="1"/>
        <v>0</v>
      </c>
      <c r="O76" s="79">
        <f t="shared" si="2"/>
        <v>0</v>
      </c>
      <c r="P76" s="235">
        <f t="shared" ca="1" si="3"/>
        <v>0</v>
      </c>
      <c r="Q76" s="84">
        <f t="shared" ca="1" si="4"/>
        <v>0</v>
      </c>
    </row>
    <row r="77" spans="1:17" ht="24" customHeight="1" x14ac:dyDescent="0.2">
      <c r="A77" s="80">
        <f t="shared" si="5"/>
        <v>55</v>
      </c>
      <c r="B77" s="81" t="s">
        <v>320</v>
      </c>
      <c r="C77" s="81" t="s">
        <v>292</v>
      </c>
      <c r="D77" s="81"/>
      <c r="E77" s="81" t="s">
        <v>339</v>
      </c>
      <c r="F77" s="81" t="s">
        <v>262</v>
      </c>
      <c r="G77" s="82">
        <v>4.79</v>
      </c>
      <c r="H77" s="232" t="s">
        <v>199</v>
      </c>
      <c r="I77" s="233">
        <f>VLOOKUP($H77,Leistungswerte!$A$8:$E$29,3,FALSE)</f>
        <v>5</v>
      </c>
      <c r="J77" s="233">
        <f>VLOOKUP($H77,Leistungswerte!$A$8:$E$29,4,FALSE)</f>
        <v>0</v>
      </c>
      <c r="K77" s="233">
        <f>VLOOKUP($H77,Leistungswerte!$A$8:$E$29,5,FALSE)</f>
        <v>0</v>
      </c>
      <c r="L77" s="82">
        <f t="shared" si="0"/>
        <v>938.84</v>
      </c>
      <c r="M77" s="234">
        <f>VLOOKUP($H77,Leistungswerte!$A$8:$G$29,$P$2,FALSE)</f>
        <v>0</v>
      </c>
      <c r="N77" s="83">
        <f t="shared" si="1"/>
        <v>0</v>
      </c>
      <c r="O77" s="79">
        <f t="shared" si="2"/>
        <v>0</v>
      </c>
      <c r="P77" s="235">
        <f t="shared" ca="1" si="3"/>
        <v>0</v>
      </c>
      <c r="Q77" s="84">
        <f t="shared" ca="1" si="4"/>
        <v>0</v>
      </c>
    </row>
    <row r="78" spans="1:17" ht="24" customHeight="1" x14ac:dyDescent="0.2">
      <c r="A78" s="80">
        <f t="shared" si="5"/>
        <v>56</v>
      </c>
      <c r="B78" s="81" t="s">
        <v>320</v>
      </c>
      <c r="C78" s="81" t="s">
        <v>292</v>
      </c>
      <c r="D78" s="81"/>
      <c r="E78" s="81" t="s">
        <v>340</v>
      </c>
      <c r="F78" s="81" t="s">
        <v>258</v>
      </c>
      <c r="G78" s="82">
        <v>13.78</v>
      </c>
      <c r="H78" s="232" t="s">
        <v>189</v>
      </c>
      <c r="I78" s="233">
        <f>VLOOKUP($H78,Leistungswerte!$A$8:$E$29,3,FALSE)</f>
        <v>2</v>
      </c>
      <c r="J78" s="233">
        <f>VLOOKUP($H78,Leistungswerte!$A$8:$E$29,4,FALSE)</f>
        <v>0</v>
      </c>
      <c r="K78" s="233">
        <f>VLOOKUP($H78,Leistungswerte!$A$8:$E$29,5,FALSE)</f>
        <v>0</v>
      </c>
      <c r="L78" s="82">
        <f t="shared" si="0"/>
        <v>1080.3520000000001</v>
      </c>
      <c r="M78" s="234">
        <f>VLOOKUP($H78,Leistungswerte!$A$8:$G$29,$P$2,FALSE)</f>
        <v>0</v>
      </c>
      <c r="N78" s="83">
        <f t="shared" si="1"/>
        <v>0</v>
      </c>
      <c r="O78" s="79">
        <f t="shared" si="2"/>
        <v>0</v>
      </c>
      <c r="P78" s="235">
        <f t="shared" ca="1" si="3"/>
        <v>0</v>
      </c>
      <c r="Q78" s="84">
        <f t="shared" ca="1" si="4"/>
        <v>0</v>
      </c>
    </row>
    <row r="79" spans="1:17" ht="24" customHeight="1" x14ac:dyDescent="0.2">
      <c r="A79" s="80">
        <f t="shared" si="5"/>
        <v>57</v>
      </c>
      <c r="B79" s="81" t="s">
        <v>320</v>
      </c>
      <c r="C79" s="81" t="s">
        <v>292</v>
      </c>
      <c r="D79" s="81"/>
      <c r="E79" s="81" t="s">
        <v>341</v>
      </c>
      <c r="F79" s="81" t="s">
        <v>258</v>
      </c>
      <c r="G79" s="82">
        <v>20.37</v>
      </c>
      <c r="H79" s="232" t="s">
        <v>189</v>
      </c>
      <c r="I79" s="233">
        <f>VLOOKUP($H79,Leistungswerte!$A$8:$E$29,3,FALSE)</f>
        <v>2</v>
      </c>
      <c r="J79" s="233">
        <f>VLOOKUP($H79,Leistungswerte!$A$8:$E$29,4,FALSE)</f>
        <v>0</v>
      </c>
      <c r="K79" s="233">
        <f>VLOOKUP($H79,Leistungswerte!$A$8:$E$29,5,FALSE)</f>
        <v>0</v>
      </c>
      <c r="L79" s="82">
        <f t="shared" si="0"/>
        <v>1597.0080000000003</v>
      </c>
      <c r="M79" s="234">
        <f>VLOOKUP($H79,Leistungswerte!$A$8:$G$29,$P$2,FALSE)</f>
        <v>0</v>
      </c>
      <c r="N79" s="83">
        <f t="shared" si="1"/>
        <v>0</v>
      </c>
      <c r="O79" s="79">
        <f t="shared" si="2"/>
        <v>0</v>
      </c>
      <c r="P79" s="235">
        <f t="shared" ca="1" si="3"/>
        <v>0</v>
      </c>
      <c r="Q79" s="84">
        <f t="shared" ca="1" si="4"/>
        <v>0</v>
      </c>
    </row>
    <row r="80" spans="1:17" ht="24" customHeight="1" x14ac:dyDescent="0.2">
      <c r="A80" s="80">
        <f t="shared" si="5"/>
        <v>58</v>
      </c>
      <c r="B80" s="81" t="s">
        <v>320</v>
      </c>
      <c r="C80" s="81" t="s">
        <v>292</v>
      </c>
      <c r="D80" s="81"/>
      <c r="E80" s="81" t="s">
        <v>342</v>
      </c>
      <c r="F80" s="81" t="s">
        <v>258</v>
      </c>
      <c r="G80" s="82">
        <v>19.71</v>
      </c>
      <c r="H80" s="232" t="s">
        <v>191</v>
      </c>
      <c r="I80" s="233">
        <f>VLOOKUP($H80,Leistungswerte!$A$8:$E$29,3,FALSE)</f>
        <v>5</v>
      </c>
      <c r="J80" s="233">
        <f>VLOOKUP($H80,Leistungswerte!$A$8:$E$29,4,FALSE)</f>
        <v>0</v>
      </c>
      <c r="K80" s="233">
        <f>VLOOKUP($H80,Leistungswerte!$A$8:$E$29,5,FALSE)</f>
        <v>0</v>
      </c>
      <c r="L80" s="82">
        <f t="shared" si="0"/>
        <v>3863.1600000000003</v>
      </c>
      <c r="M80" s="234">
        <f>VLOOKUP($H80,Leistungswerte!$A$8:$G$29,$P$2,FALSE)</f>
        <v>0</v>
      </c>
      <c r="N80" s="83">
        <f t="shared" si="1"/>
        <v>0</v>
      </c>
      <c r="O80" s="79">
        <f t="shared" si="2"/>
        <v>0</v>
      </c>
      <c r="P80" s="235">
        <f t="shared" ca="1" si="3"/>
        <v>0</v>
      </c>
      <c r="Q80" s="84">
        <f t="shared" ca="1" si="4"/>
        <v>0</v>
      </c>
    </row>
    <row r="81" spans="1:17" ht="3.75" customHeight="1" thickBot="1" x14ac:dyDescent="0.25">
      <c r="A81" s="85"/>
      <c r="B81" s="86"/>
      <c r="C81" s="86"/>
      <c r="D81" s="86"/>
      <c r="E81" s="86"/>
      <c r="F81" s="86"/>
      <c r="G81" s="87"/>
      <c r="H81" s="88"/>
      <c r="I81" s="89"/>
      <c r="J81" s="89"/>
      <c r="K81" s="89"/>
      <c r="L81" s="87"/>
      <c r="M81" s="90"/>
      <c r="N81" s="86"/>
      <c r="O81" s="91"/>
      <c r="P81" s="92"/>
      <c r="Q81" s="93"/>
    </row>
    <row r="82" spans="1:17" s="45" customFormat="1" ht="25.5" customHeight="1" thickBot="1" x14ac:dyDescent="0.25">
      <c r="A82" s="39" t="s">
        <v>277</v>
      </c>
      <c r="B82" s="94"/>
      <c r="C82" s="94"/>
      <c r="D82" s="94"/>
      <c r="E82" s="94"/>
      <c r="F82" s="95"/>
      <c r="G82" s="96">
        <f>SUBTOTAL(9,G23:G81)</f>
        <v>1617.6799999999998</v>
      </c>
      <c r="H82" s="97"/>
      <c r="I82" s="98"/>
      <c r="J82" s="98"/>
      <c r="K82" s="98"/>
      <c r="L82" s="96">
        <f>SUBTOTAL(9,L23:L81)</f>
        <v>223970.36800000005</v>
      </c>
      <c r="M82" s="99" t="e">
        <f>L82/O82</f>
        <v>#DIV/0!</v>
      </c>
      <c r="N82" s="94"/>
      <c r="O82" s="100">
        <f>SUBTOTAL(9,O23:O81)</f>
        <v>0</v>
      </c>
      <c r="P82" s="101"/>
      <c r="Q82" s="214">
        <f ca="1">SUBTOTAL(9,Q23:Q81)</f>
        <v>0</v>
      </c>
    </row>
    <row r="84" spans="1:17" ht="13.5" thickBot="1" x14ac:dyDescent="0.25"/>
    <row r="85" spans="1:17" s="57" customFormat="1" x14ac:dyDescent="0.2">
      <c r="A85" s="49" t="s">
        <v>4</v>
      </c>
      <c r="B85" s="50" t="s">
        <v>232</v>
      </c>
      <c r="C85" s="50"/>
      <c r="D85" s="50" t="s">
        <v>234</v>
      </c>
      <c r="E85" s="51" t="s">
        <v>235</v>
      </c>
      <c r="F85" s="51" t="s">
        <v>236</v>
      </c>
      <c r="G85" s="52" t="s">
        <v>237</v>
      </c>
      <c r="H85" s="51" t="s">
        <v>238</v>
      </c>
      <c r="I85" s="386" t="s">
        <v>239</v>
      </c>
      <c r="J85" s="386"/>
      <c r="K85" s="386"/>
      <c r="L85" s="52" t="s">
        <v>240</v>
      </c>
      <c r="M85" s="53" t="s">
        <v>241</v>
      </c>
      <c r="N85" s="51" t="s">
        <v>242</v>
      </c>
      <c r="O85" s="54" t="s">
        <v>243</v>
      </c>
      <c r="P85" s="55" t="s">
        <v>244</v>
      </c>
      <c r="Q85" s="56" t="s">
        <v>245</v>
      </c>
    </row>
    <row r="86" spans="1:17" s="57" customFormat="1" ht="25.5" customHeight="1" thickBot="1" x14ac:dyDescent="0.25">
      <c r="A86" s="58"/>
      <c r="B86" s="59"/>
      <c r="C86" s="59"/>
      <c r="D86" s="59"/>
      <c r="E86" s="60" t="s">
        <v>246</v>
      </c>
      <c r="F86" s="60"/>
      <c r="G86" s="61" t="s">
        <v>247</v>
      </c>
      <c r="H86" s="60"/>
      <c r="I86" s="62" t="s">
        <v>172</v>
      </c>
      <c r="J86" s="62" t="s">
        <v>173</v>
      </c>
      <c r="K86" s="62" t="s">
        <v>174</v>
      </c>
      <c r="L86" s="61" t="s">
        <v>248</v>
      </c>
      <c r="M86" s="63" t="s">
        <v>249</v>
      </c>
      <c r="N86" s="60" t="s">
        <v>250</v>
      </c>
      <c r="O86" s="64" t="s">
        <v>251</v>
      </c>
      <c r="P86" s="65" t="s">
        <v>252</v>
      </c>
      <c r="Q86" s="66" t="s">
        <v>253</v>
      </c>
    </row>
    <row r="87" spans="1:17" ht="3.75" customHeight="1" x14ac:dyDescent="0.2">
      <c r="A87" s="67" t="s">
        <v>254</v>
      </c>
      <c r="B87" s="68" t="s">
        <v>254</v>
      </c>
      <c r="C87" s="68"/>
      <c r="D87" s="68" t="s">
        <v>254</v>
      </c>
      <c r="E87" s="68" t="s">
        <v>254</v>
      </c>
      <c r="F87" s="68" t="s">
        <v>254</v>
      </c>
      <c r="G87" s="69" t="s">
        <v>254</v>
      </c>
      <c r="H87" s="70" t="s">
        <v>254</v>
      </c>
      <c r="I87" s="71" t="s">
        <v>254</v>
      </c>
      <c r="J87" s="71" t="s">
        <v>254</v>
      </c>
      <c r="K87" s="71" t="s">
        <v>254</v>
      </c>
      <c r="L87" s="69" t="s">
        <v>254</v>
      </c>
      <c r="M87" s="72" t="s">
        <v>254</v>
      </c>
      <c r="N87" s="73" t="s">
        <v>254</v>
      </c>
      <c r="O87" s="74" t="s">
        <v>254</v>
      </c>
      <c r="P87" s="75" t="s">
        <v>254</v>
      </c>
      <c r="Q87" s="76" t="s">
        <v>254</v>
      </c>
    </row>
    <row r="88" spans="1:17" ht="24" customHeight="1" x14ac:dyDescent="0.2">
      <c r="A88" s="80">
        <f>A80+1</f>
        <v>59</v>
      </c>
      <c r="B88" s="81"/>
      <c r="C88" s="81"/>
      <c r="D88" s="81"/>
      <c r="E88" s="81" t="s">
        <v>365</v>
      </c>
      <c r="F88" s="81"/>
      <c r="G88" s="82">
        <f>IF($O$5="JA",SUM($G$22:G81),0)</f>
        <v>1617.6799999999998</v>
      </c>
      <c r="H88" s="77" t="s">
        <v>366</v>
      </c>
      <c r="I88" s="233">
        <f>VLOOKUP($H88,Leistungswerte!$A$8:$E$29,3,FALSE)</f>
        <v>0</v>
      </c>
      <c r="J88" s="233">
        <f>VLOOKUP($H88,Leistungswerte!$A$8:$E$29,4,FALSE)</f>
        <v>0</v>
      </c>
      <c r="K88" s="233">
        <f>VLOOKUP($H88,Leistungswerte!$A$8:$E$29,5,FALSE)</f>
        <v>1</v>
      </c>
      <c r="L88" s="82">
        <f>($G$5/$G$6*I88+J88*12+K88)*G88</f>
        <v>1617.6799999999998</v>
      </c>
      <c r="M88" s="234">
        <f>VLOOKUP($H88,Leistungswerte!$A$8:$G$29,$P$2,FALSE)</f>
        <v>0</v>
      </c>
      <c r="N88" s="83">
        <f>IF(M88&lt;&gt;0,G88/M88/24,0)</f>
        <v>0</v>
      </c>
      <c r="O88" s="79">
        <f>IF(M88&lt;&gt;0,L88/M88,0)</f>
        <v>0</v>
      </c>
      <c r="P88" s="160">
        <f ca="1">SVS_GR</f>
        <v>0</v>
      </c>
      <c r="Q88" s="84">
        <f ca="1">O88*P88</f>
        <v>0</v>
      </c>
    </row>
    <row r="89" spans="1:17" ht="3.75" customHeight="1" thickBot="1" x14ac:dyDescent="0.25">
      <c r="A89" s="102"/>
      <c r="B89" s="103"/>
      <c r="C89" s="103"/>
      <c r="D89" s="103"/>
      <c r="E89" s="103"/>
      <c r="F89" s="103"/>
      <c r="G89" s="104"/>
      <c r="H89" s="105"/>
      <c r="I89" s="106"/>
      <c r="J89" s="106"/>
      <c r="K89" s="106"/>
      <c r="L89" s="104"/>
      <c r="M89" s="107"/>
      <c r="N89" s="103"/>
      <c r="O89" s="108"/>
      <c r="P89" s="109"/>
      <c r="Q89" s="110"/>
    </row>
    <row r="90" spans="1:17" s="45" customFormat="1" ht="25.5" customHeight="1" thickBot="1" x14ac:dyDescent="0.25">
      <c r="A90" s="39" t="s">
        <v>367</v>
      </c>
      <c r="B90" s="94"/>
      <c r="C90" s="94"/>
      <c r="D90" s="94"/>
      <c r="E90" s="94"/>
      <c r="F90" s="95"/>
      <c r="G90" s="96">
        <f>SUM(G88:G89)</f>
        <v>1617.6799999999998</v>
      </c>
      <c r="H90" s="97"/>
      <c r="I90" s="98"/>
      <c r="J90" s="98"/>
      <c r="K90" s="98"/>
      <c r="L90" s="96">
        <f>SUM(L88:L89)</f>
        <v>1617.6799999999998</v>
      </c>
      <c r="M90" s="99" t="e">
        <f>L90/O90</f>
        <v>#DIV/0!</v>
      </c>
      <c r="N90" s="94"/>
      <c r="O90" s="100">
        <f>SUM(O88:O89)</f>
        <v>0</v>
      </c>
      <c r="P90" s="101"/>
      <c r="Q90" s="214">
        <f ca="1">SUM(Q88:Q89)</f>
        <v>0</v>
      </c>
    </row>
    <row r="92" spans="1:17" ht="13.5" thickBot="1" x14ac:dyDescent="0.25"/>
    <row r="93" spans="1:17" ht="18" customHeight="1" thickBot="1" x14ac:dyDescent="0.25">
      <c r="E93" s="387" t="s">
        <v>278</v>
      </c>
      <c r="F93" s="388"/>
      <c r="G93" s="388"/>
      <c r="H93" s="388"/>
      <c r="I93" s="388"/>
      <c r="J93" s="388"/>
      <c r="K93" s="388"/>
      <c r="L93" s="388"/>
      <c r="M93" s="388"/>
      <c r="N93" s="388"/>
      <c r="O93" s="389"/>
    </row>
    <row r="94" spans="1:17" ht="18" customHeight="1" x14ac:dyDescent="0.2">
      <c r="E94" s="252" t="s">
        <v>279</v>
      </c>
      <c r="F94" s="394" t="s">
        <v>343</v>
      </c>
      <c r="G94" s="394"/>
      <c r="H94" s="394"/>
      <c r="I94" s="394"/>
      <c r="J94" s="394"/>
      <c r="K94" s="394"/>
      <c r="L94" s="394"/>
      <c r="M94" s="394"/>
      <c r="N94" s="394"/>
      <c r="O94" s="395"/>
    </row>
    <row r="95" spans="1:17" ht="18" customHeight="1" x14ac:dyDescent="0.2">
      <c r="E95" s="250" t="s">
        <v>281</v>
      </c>
      <c r="F95" s="396" t="s">
        <v>282</v>
      </c>
      <c r="G95" s="396"/>
      <c r="H95" s="396"/>
      <c r="I95" s="396"/>
      <c r="J95" s="396"/>
      <c r="K95" s="396"/>
      <c r="L95" s="396"/>
      <c r="M95" s="396"/>
      <c r="N95" s="396"/>
      <c r="O95" s="397"/>
    </row>
    <row r="96" spans="1:17" ht="18" customHeight="1" x14ac:dyDescent="0.2">
      <c r="E96" s="250" t="s">
        <v>283</v>
      </c>
      <c r="F96" s="390" t="s">
        <v>284</v>
      </c>
      <c r="G96" s="390"/>
      <c r="H96" s="390"/>
      <c r="I96" s="390"/>
      <c r="J96" s="390"/>
      <c r="K96" s="390"/>
      <c r="L96" s="390"/>
      <c r="M96" s="390"/>
      <c r="N96" s="390"/>
      <c r="O96" s="391"/>
    </row>
    <row r="97" spans="5:15" ht="18" customHeight="1" x14ac:dyDescent="0.2">
      <c r="E97" s="250" t="s">
        <v>285</v>
      </c>
      <c r="F97" s="390" t="s">
        <v>218</v>
      </c>
      <c r="G97" s="390"/>
      <c r="H97" s="390"/>
      <c r="I97" s="390"/>
      <c r="J97" s="390"/>
      <c r="K97" s="390"/>
      <c r="L97" s="390"/>
      <c r="M97" s="390"/>
      <c r="N97" s="390"/>
      <c r="O97" s="391"/>
    </row>
    <row r="98" spans="5:15" ht="18" customHeight="1" x14ac:dyDescent="0.2">
      <c r="E98" s="250" t="s">
        <v>286</v>
      </c>
      <c r="F98" s="390" t="s">
        <v>287</v>
      </c>
      <c r="G98" s="390"/>
      <c r="H98" s="390"/>
      <c r="I98" s="390"/>
      <c r="J98" s="390"/>
      <c r="K98" s="390"/>
      <c r="L98" s="390"/>
      <c r="M98" s="390"/>
      <c r="N98" s="390"/>
      <c r="O98" s="391"/>
    </row>
    <row r="99" spans="5:15" ht="18" customHeight="1" x14ac:dyDescent="0.2">
      <c r="E99" s="250" t="s">
        <v>288</v>
      </c>
      <c r="F99" s="390" t="s">
        <v>289</v>
      </c>
      <c r="G99" s="390"/>
      <c r="H99" s="390"/>
      <c r="I99" s="390"/>
      <c r="J99" s="390"/>
      <c r="K99" s="390"/>
      <c r="L99" s="390"/>
      <c r="M99" s="390"/>
      <c r="N99" s="390"/>
      <c r="O99" s="391"/>
    </row>
    <row r="100" spans="5:15" ht="18" customHeight="1" thickBot="1" x14ac:dyDescent="0.25">
      <c r="E100" s="251" t="s">
        <v>290</v>
      </c>
      <c r="F100" s="392" t="s">
        <v>289</v>
      </c>
      <c r="G100" s="392"/>
      <c r="H100" s="392"/>
      <c r="I100" s="392"/>
      <c r="J100" s="392"/>
      <c r="K100" s="392"/>
      <c r="L100" s="392"/>
      <c r="M100" s="392"/>
      <c r="N100" s="392"/>
      <c r="O100" s="393"/>
    </row>
  </sheetData>
  <sheetProtection algorithmName="SHA-512" hashValue="sH152Gtltb8dEy9OwN1n6E1rFBpE08KJUuF9umFDLDMhDn9S4Qo+vkVCMV3aNOhSvtXJDemzv6rGRGWCTC9aqg==" saltValue="v3v1mvzA3tqgw3zxEtxTrQ==" spinCount="100000" sheet="1" autoFilter="0"/>
  <autoFilter ref="A21:Q80" xr:uid="{00000000-0009-0000-0000-000006000000}"/>
  <mergeCells count="12">
    <mergeCell ref="F100:O100"/>
    <mergeCell ref="F94:O94"/>
    <mergeCell ref="F95:O95"/>
    <mergeCell ref="F96:O96"/>
    <mergeCell ref="F97:O97"/>
    <mergeCell ref="F98:O98"/>
    <mergeCell ref="E18:G18"/>
    <mergeCell ref="L18:O18"/>
    <mergeCell ref="I20:K20"/>
    <mergeCell ref="E93:O93"/>
    <mergeCell ref="F99:O99"/>
    <mergeCell ref="I85:K85"/>
  </mergeCells>
  <phoneticPr fontId="4" type="noConversion"/>
  <conditionalFormatting sqref="I23:K80">
    <cfRule type="cellIs" dxfId="7" priority="8" stopIfTrue="1" operator="equal">
      <formula>0</formula>
    </cfRule>
  </conditionalFormatting>
  <conditionalFormatting sqref="I88:K88">
    <cfRule type="cellIs" dxfId="6" priority="1" stopIfTrue="1" operator="equal">
      <formula>0</formula>
    </cfRule>
  </conditionalFormatting>
  <conditionalFormatting sqref="O7:O16">
    <cfRule type="cellIs" dxfId="5" priority="2" stopIfTrue="1" operator="equal">
      <formula>0</formula>
    </cfRule>
  </conditionalFormatting>
  <hyperlinks>
    <hyperlink ref="E18:G18" location="Angebotsübersicht!A1" display="Zur Angebotsübersicht" xr:uid="{00000000-0004-0000-0600-000000000000}"/>
    <hyperlink ref="L18:O18" location="Leistungswerte!A1" display="Zu den Leistungswerten" xr:uid="{00000000-0004-0000-0600-000001000000}"/>
  </hyperlinks>
  <printOptions horizontalCentered="1"/>
  <pageMargins left="0.55118110236220474" right="0.35433070866141736" top="0.31496062992125984" bottom="0.51181102362204722" header="0.19685039370078741" footer="0.31496062992125984"/>
  <pageSetup paperSize="9" scale="67" fitToHeight="0" orientation="landscape" r:id="rId1"/>
  <headerFooter alignWithMargins="0">
    <oddFooter>&amp;L&amp;8Ausschreibung Unterhaltsreinigung
&amp;A&amp;R&amp;8© Lean Consulting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zoomScale="84" zoomScaleNormal="84" workbookViewId="0"/>
  </sheetViews>
  <sheetFormatPr baseColWidth="10" defaultColWidth="11.42578125" defaultRowHeight="12.75" x14ac:dyDescent="0.2"/>
  <cols>
    <col min="1" max="1" width="5.140625" style="1" customWidth="1"/>
    <col min="2" max="2" width="6.5703125" style="1" customWidth="1"/>
    <col min="3" max="3" width="10.85546875" style="1" customWidth="1"/>
    <col min="4" max="4" width="7.140625" style="1" customWidth="1"/>
    <col min="5" max="5" width="36.7109375" style="1" customWidth="1"/>
    <col min="6" max="6" width="17.42578125" style="1" customWidth="1"/>
    <col min="7" max="7" width="16.5703125" style="26" bestFit="1" customWidth="1"/>
    <col min="8" max="8" width="7.140625" style="27" customWidth="1"/>
    <col min="9" max="11" width="6.85546875" style="28" customWidth="1"/>
    <col min="12" max="12" width="17.140625" style="26" customWidth="1"/>
    <col min="13" max="13" width="12.85546875" style="29" customWidth="1"/>
    <col min="14" max="14" width="15.28515625" style="1" customWidth="1"/>
    <col min="15" max="15" width="20.7109375" style="30" customWidth="1"/>
    <col min="16" max="16" width="11.42578125" style="31"/>
    <col min="17" max="17" width="14.28515625" style="31" customWidth="1"/>
    <col min="18" max="16384" width="11.42578125" style="1"/>
  </cols>
  <sheetData>
    <row r="1" spans="5:17" ht="13.5" thickBot="1" x14ac:dyDescent="0.25"/>
    <row r="2" spans="5:17" s="38" customFormat="1" ht="25.5" customHeight="1" thickBot="1" x14ac:dyDescent="0.25">
      <c r="E2" s="32"/>
      <c r="F2" s="33"/>
      <c r="G2" s="34" t="str">
        <f>IF(Bieter&lt;&gt;"",Bieter,"Bietername fehlt !")</f>
        <v>Bietername fehlt !</v>
      </c>
      <c r="H2" s="162"/>
      <c r="I2" s="35"/>
      <c r="J2" s="35"/>
      <c r="K2" s="35"/>
      <c r="L2" s="32"/>
      <c r="M2" s="33"/>
      <c r="N2" s="36"/>
      <c r="O2" s="34" t="s">
        <v>344</v>
      </c>
      <c r="P2" s="151">
        <v>7</v>
      </c>
      <c r="Q2" s="37"/>
    </row>
    <row r="3" spans="5:17" ht="13.5" thickBot="1" x14ac:dyDescent="0.25"/>
    <row r="4" spans="5:17" s="41" customFormat="1" ht="25.5" customHeight="1" thickBot="1" x14ac:dyDescent="0.25">
      <c r="E4" s="115" t="s">
        <v>214</v>
      </c>
      <c r="F4" s="117"/>
      <c r="G4" s="118"/>
      <c r="H4" s="40"/>
      <c r="K4" s="42"/>
      <c r="L4" s="116" t="s">
        <v>215</v>
      </c>
      <c r="M4" s="137"/>
      <c r="N4" s="137"/>
      <c r="O4" s="138"/>
      <c r="P4" s="43"/>
      <c r="Q4" s="43"/>
    </row>
    <row r="5" spans="5:17" s="41" customFormat="1" ht="18.75" customHeight="1" x14ac:dyDescent="0.2">
      <c r="E5" s="119" t="s">
        <v>216</v>
      </c>
      <c r="F5" s="120"/>
      <c r="G5" s="121">
        <f>RT_Schule</f>
        <v>196</v>
      </c>
      <c r="H5" s="40"/>
      <c r="I5" s="44"/>
      <c r="L5" s="119" t="s">
        <v>217</v>
      </c>
      <c r="M5" s="120"/>
      <c r="N5" s="139"/>
      <c r="O5" s="140" t="s">
        <v>289</v>
      </c>
      <c r="P5" s="43"/>
      <c r="Q5" s="43"/>
    </row>
    <row r="6" spans="5:17" s="41" customFormat="1" ht="18.75" customHeight="1" x14ac:dyDescent="0.2">
      <c r="E6" s="119" t="s">
        <v>219</v>
      </c>
      <c r="F6" s="120"/>
      <c r="G6" s="121">
        <v>5</v>
      </c>
      <c r="H6" s="40"/>
      <c r="I6" s="44"/>
      <c r="L6" s="119"/>
      <c r="M6" s="120"/>
      <c r="N6" s="139"/>
      <c r="O6" s="141"/>
      <c r="P6" s="43"/>
      <c r="Q6" s="43"/>
    </row>
    <row r="7" spans="5:17" s="41" customFormat="1" ht="18.75" customHeight="1" x14ac:dyDescent="0.2">
      <c r="E7" s="119" t="s">
        <v>220</v>
      </c>
      <c r="F7" s="120"/>
      <c r="G7" s="122">
        <f>SUM($G$23:$G$43)</f>
        <v>816.56999999999994</v>
      </c>
      <c r="H7" s="40"/>
      <c r="I7" s="44"/>
      <c r="J7" s="44"/>
      <c r="L7" s="119" t="s">
        <v>220</v>
      </c>
      <c r="M7" s="120"/>
      <c r="N7" s="120"/>
      <c r="O7" s="142">
        <f>IF($O$5="JA",$G$52,0)</f>
        <v>816.56999999999994</v>
      </c>
      <c r="P7" s="43"/>
      <c r="Q7" s="43"/>
    </row>
    <row r="8" spans="5:17" s="41" customFormat="1" ht="18.75" customHeight="1" x14ac:dyDescent="0.2">
      <c r="E8" s="119" t="s">
        <v>221</v>
      </c>
      <c r="F8" s="120"/>
      <c r="G8" s="122">
        <f>SUM($L$23:$L$43)</f>
        <v>140146.90399999998</v>
      </c>
      <c r="H8" s="40"/>
      <c r="I8" s="44"/>
      <c r="J8" s="44"/>
      <c r="L8" s="119" t="s">
        <v>221</v>
      </c>
      <c r="M8" s="120"/>
      <c r="N8" s="120"/>
      <c r="O8" s="142">
        <f>IF($O$5="JA",$L$52,0)</f>
        <v>816.56999999999994</v>
      </c>
      <c r="P8" s="43"/>
      <c r="Q8" s="43"/>
    </row>
    <row r="9" spans="5:17" s="41" customFormat="1" ht="18.75" customHeight="1" x14ac:dyDescent="0.2">
      <c r="E9" s="119" t="s">
        <v>222</v>
      </c>
      <c r="F9" s="120"/>
      <c r="G9" s="123">
        <f>SUM($O$23:$O$43)</f>
        <v>0</v>
      </c>
      <c r="H9" s="40"/>
      <c r="I9" s="44"/>
      <c r="J9" s="44"/>
      <c r="L9" s="119" t="s">
        <v>222</v>
      </c>
      <c r="M9" s="120"/>
      <c r="N9" s="120"/>
      <c r="O9" s="123">
        <f>IF($O$5="JA",$O$52,0)</f>
        <v>0</v>
      </c>
      <c r="P9" s="43"/>
      <c r="Q9" s="43"/>
    </row>
    <row r="10" spans="5:17" s="41" customFormat="1" ht="18.75" customHeight="1" x14ac:dyDescent="0.2">
      <c r="E10" s="119" t="s">
        <v>223</v>
      </c>
      <c r="F10" s="120"/>
      <c r="G10" s="123">
        <f>G9/G5</f>
        <v>0</v>
      </c>
      <c r="H10" s="40"/>
      <c r="I10" s="44"/>
      <c r="J10" s="44"/>
      <c r="L10" s="119"/>
      <c r="M10" s="120"/>
      <c r="N10" s="120"/>
      <c r="O10" s="143"/>
      <c r="P10" s="43"/>
      <c r="Q10" s="43"/>
    </row>
    <row r="11" spans="5:17" s="41" customFormat="1" ht="18.75" customHeight="1" x14ac:dyDescent="0.2">
      <c r="E11" s="119" t="s">
        <v>224</v>
      </c>
      <c r="F11" s="120"/>
      <c r="G11" s="124">
        <f>IF(G9&gt;0,G8/G9,0)</f>
        <v>0</v>
      </c>
      <c r="H11" s="40"/>
      <c r="I11" s="44"/>
      <c r="J11" s="44"/>
      <c r="L11" s="119" t="s">
        <v>224</v>
      </c>
      <c r="M11" s="120"/>
      <c r="N11" s="120"/>
      <c r="O11" s="124" t="e">
        <f>IF($O$5="JA",$O$8/$O$9,0)</f>
        <v>#DIV/0!</v>
      </c>
      <c r="P11" s="43"/>
      <c r="Q11" s="43"/>
    </row>
    <row r="12" spans="5:17" s="41" customFormat="1" ht="18.75" customHeight="1" thickBot="1" x14ac:dyDescent="0.25">
      <c r="E12" s="125" t="s">
        <v>225</v>
      </c>
      <c r="F12" s="126"/>
      <c r="G12" s="127">
        <f>IF(G9&gt;0,G14/G9,0)</f>
        <v>0</v>
      </c>
      <c r="H12" s="40"/>
      <c r="I12" s="44"/>
      <c r="J12" s="44"/>
      <c r="L12" s="125" t="s">
        <v>225</v>
      </c>
      <c r="M12" s="126"/>
      <c r="N12" s="126"/>
      <c r="O12" s="144" t="e">
        <f ca="1">IF($O$5="JA",$O$14/$O$9,0)</f>
        <v>#DIV/0!</v>
      </c>
      <c r="P12" s="43"/>
      <c r="Q12" s="43"/>
    </row>
    <row r="13" spans="5:17" s="41" customFormat="1" ht="6.75" customHeight="1" thickBot="1" x14ac:dyDescent="0.25">
      <c r="E13" s="120"/>
      <c r="F13" s="120"/>
      <c r="G13" s="128"/>
      <c r="H13" s="40"/>
      <c r="I13" s="44"/>
      <c r="J13" s="44"/>
      <c r="L13" s="120"/>
      <c r="M13" s="120"/>
      <c r="N13" s="120"/>
      <c r="O13" s="145"/>
      <c r="P13" s="43"/>
      <c r="Q13" s="43"/>
    </row>
    <row r="14" spans="5:17" s="41" customFormat="1" ht="18.75" customHeight="1" x14ac:dyDescent="0.2">
      <c r="E14" s="129" t="s">
        <v>226</v>
      </c>
      <c r="F14" s="130">
        <f ca="1">G14/G5</f>
        <v>0</v>
      </c>
      <c r="G14" s="131">
        <f ca="1">SUM(Q23:Q43)</f>
        <v>0</v>
      </c>
      <c r="H14" s="40"/>
      <c r="I14" s="44"/>
      <c r="J14" s="44"/>
      <c r="K14" s="45"/>
      <c r="L14" s="129" t="s">
        <v>227</v>
      </c>
      <c r="M14" s="146"/>
      <c r="N14" s="146"/>
      <c r="O14" s="147">
        <f ca="1">IF($O$5="JA",$Q$52,0)</f>
        <v>0</v>
      </c>
      <c r="P14" s="43"/>
      <c r="Q14" s="43"/>
    </row>
    <row r="15" spans="5:17" s="41" customFormat="1" ht="18.75" customHeight="1" x14ac:dyDescent="0.2">
      <c r="E15" s="132" t="s">
        <v>228</v>
      </c>
      <c r="F15" s="128"/>
      <c r="G15" s="133">
        <f ca="1">G14*0.19</f>
        <v>0</v>
      </c>
      <c r="H15" s="40"/>
      <c r="I15" s="44"/>
      <c r="J15" s="44"/>
      <c r="K15" s="45"/>
      <c r="L15" s="132" t="s">
        <v>228</v>
      </c>
      <c r="M15" s="120"/>
      <c r="N15" s="120"/>
      <c r="O15" s="148">
        <f ca="1">IF($O$5="JA",O14*0.19,0)</f>
        <v>0</v>
      </c>
      <c r="P15" s="43"/>
      <c r="Q15" s="43"/>
    </row>
    <row r="16" spans="5:17" s="41" customFormat="1" ht="18.75" customHeight="1" thickBot="1" x14ac:dyDescent="0.25">
      <c r="E16" s="134" t="s">
        <v>229</v>
      </c>
      <c r="F16" s="135"/>
      <c r="G16" s="136">
        <f ca="1">G14+G15</f>
        <v>0</v>
      </c>
      <c r="H16" s="40"/>
      <c r="I16" s="44"/>
      <c r="J16" s="44"/>
      <c r="K16" s="45"/>
      <c r="L16" s="134" t="s">
        <v>229</v>
      </c>
      <c r="M16" s="126"/>
      <c r="N16" s="126"/>
      <c r="O16" s="149">
        <f ca="1">IF(O14&lt;&gt;0,SUM(O14:O15),0)</f>
        <v>0</v>
      </c>
      <c r="P16" s="43"/>
      <c r="Q16" s="43"/>
    </row>
    <row r="17" spans="1:17" ht="6" customHeight="1" thickBot="1" x14ac:dyDescent="0.25">
      <c r="M17" s="1"/>
    </row>
    <row r="18" spans="1:17" ht="18" customHeight="1" thickBot="1" x14ac:dyDescent="0.25">
      <c r="A18" s="45"/>
      <c r="B18" s="45"/>
      <c r="C18" s="45"/>
      <c r="D18" s="45"/>
      <c r="E18" s="380" t="s">
        <v>230</v>
      </c>
      <c r="F18" s="381"/>
      <c r="G18" s="382"/>
      <c r="H18" s="46"/>
      <c r="I18" s="47"/>
      <c r="J18" s="47"/>
      <c r="K18" s="47"/>
      <c r="L18" s="383" t="s">
        <v>231</v>
      </c>
      <c r="M18" s="384"/>
      <c r="N18" s="384"/>
      <c r="O18" s="385"/>
      <c r="P18" s="48"/>
      <c r="Q18" s="48"/>
    </row>
    <row r="19" spans="1:17" ht="6" customHeight="1" thickBot="1" x14ac:dyDescent="0.25"/>
    <row r="20" spans="1:17" s="57" customFormat="1" x14ac:dyDescent="0.2">
      <c r="A20" s="49" t="s">
        <v>4</v>
      </c>
      <c r="B20" s="50" t="s">
        <v>232</v>
      </c>
      <c r="C20" s="50" t="s">
        <v>233</v>
      </c>
      <c r="D20" s="50" t="s">
        <v>234</v>
      </c>
      <c r="E20" s="51" t="s">
        <v>235</v>
      </c>
      <c r="F20" s="51" t="s">
        <v>236</v>
      </c>
      <c r="G20" s="52" t="s">
        <v>237</v>
      </c>
      <c r="H20" s="51" t="s">
        <v>238</v>
      </c>
      <c r="I20" s="386" t="s">
        <v>239</v>
      </c>
      <c r="J20" s="386"/>
      <c r="K20" s="386"/>
      <c r="L20" s="52" t="s">
        <v>240</v>
      </c>
      <c r="M20" s="53" t="s">
        <v>241</v>
      </c>
      <c r="N20" s="51" t="s">
        <v>242</v>
      </c>
      <c r="O20" s="54" t="s">
        <v>243</v>
      </c>
      <c r="P20" s="55" t="s">
        <v>244</v>
      </c>
      <c r="Q20" s="56" t="s">
        <v>245</v>
      </c>
    </row>
    <row r="21" spans="1:17" s="57" customFormat="1" ht="25.5" customHeight="1" thickBot="1" x14ac:dyDescent="0.25">
      <c r="A21" s="17"/>
      <c r="B21" s="18"/>
      <c r="C21" s="18"/>
      <c r="D21" s="18"/>
      <c r="E21" s="19" t="s">
        <v>246</v>
      </c>
      <c r="F21" s="19"/>
      <c r="G21" s="20" t="s">
        <v>247</v>
      </c>
      <c r="H21" s="19"/>
      <c r="I21" s="21" t="s">
        <v>172</v>
      </c>
      <c r="J21" s="21" t="s">
        <v>173</v>
      </c>
      <c r="K21" s="21" t="s">
        <v>174</v>
      </c>
      <c r="L21" s="20" t="s">
        <v>248</v>
      </c>
      <c r="M21" s="22" t="s">
        <v>249</v>
      </c>
      <c r="N21" s="19" t="s">
        <v>250</v>
      </c>
      <c r="O21" s="23" t="s">
        <v>251</v>
      </c>
      <c r="P21" s="24" t="s">
        <v>252</v>
      </c>
      <c r="Q21" s="25" t="s">
        <v>253</v>
      </c>
    </row>
    <row r="22" spans="1:17" ht="3.75" customHeight="1" x14ac:dyDescent="0.2">
      <c r="A22" s="67" t="s">
        <v>254</v>
      </c>
      <c r="B22" s="68" t="s">
        <v>254</v>
      </c>
      <c r="C22" s="68"/>
      <c r="D22" s="68" t="s">
        <v>254</v>
      </c>
      <c r="E22" s="68" t="s">
        <v>254</v>
      </c>
      <c r="F22" s="68" t="s">
        <v>254</v>
      </c>
      <c r="G22" s="69" t="s">
        <v>254</v>
      </c>
      <c r="H22" s="70" t="s">
        <v>254</v>
      </c>
      <c r="I22" s="71" t="s">
        <v>254</v>
      </c>
      <c r="J22" s="71" t="s">
        <v>254</v>
      </c>
      <c r="K22" s="71" t="s">
        <v>254</v>
      </c>
      <c r="L22" s="69" t="s">
        <v>254</v>
      </c>
      <c r="M22" s="72" t="s">
        <v>254</v>
      </c>
      <c r="N22" s="73" t="s">
        <v>254</v>
      </c>
      <c r="O22" s="74" t="s">
        <v>254</v>
      </c>
      <c r="P22" s="75" t="s">
        <v>254</v>
      </c>
      <c r="Q22" s="76" t="s">
        <v>254</v>
      </c>
    </row>
    <row r="23" spans="1:17" ht="24" customHeight="1" x14ac:dyDescent="0.2">
      <c r="A23" s="80">
        <v>1</v>
      </c>
      <c r="B23" s="81"/>
      <c r="C23" s="81" t="s">
        <v>345</v>
      </c>
      <c r="D23" s="81"/>
      <c r="E23" s="81" t="s">
        <v>257</v>
      </c>
      <c r="F23" s="81" t="s">
        <v>271</v>
      </c>
      <c r="G23" s="82">
        <v>43.13</v>
      </c>
      <c r="H23" s="232" t="s">
        <v>195</v>
      </c>
      <c r="I23" s="233">
        <f>VLOOKUP($H23,Leistungswerte!$A$8:$E$29,3,FALSE)</f>
        <v>5</v>
      </c>
      <c r="J23" s="233">
        <f>VLOOKUP($H23,Leistungswerte!$A$8:$E$29,4,FALSE)</f>
        <v>0</v>
      </c>
      <c r="K23" s="233">
        <f>VLOOKUP($H23,Leistungswerte!$A$8:$E$29,5,FALSE)</f>
        <v>0</v>
      </c>
      <c r="L23" s="82">
        <f t="shared" ref="L23:L42" si="0">($G$5/$G$6*I23+J23*12+K23)*G23</f>
        <v>8453.4800000000014</v>
      </c>
      <c r="M23" s="234">
        <f>VLOOKUP($H23,Leistungswerte!$A$8:$G$29,$P$2,FALSE)</f>
        <v>0</v>
      </c>
      <c r="N23" s="83">
        <f t="shared" ref="N23:N42" si="1">IF(M23&lt;&gt;0,G23/M23/24,0)</f>
        <v>0</v>
      </c>
      <c r="O23" s="79">
        <f t="shared" ref="O23:O42" si="2">IF(M23&lt;&gt;0,L23/M23,0)</f>
        <v>0</v>
      </c>
      <c r="P23" s="235">
        <f ca="1">SVS_UR</f>
        <v>0</v>
      </c>
      <c r="Q23" s="84">
        <f t="shared" ref="Q23:Q42" ca="1" si="3">O23*P23</f>
        <v>0</v>
      </c>
    </row>
    <row r="24" spans="1:17" ht="24" customHeight="1" x14ac:dyDescent="0.2">
      <c r="A24" s="80">
        <f t="shared" ref="A24:A42" si="4">A23+1</f>
        <v>2</v>
      </c>
      <c r="B24" s="81"/>
      <c r="C24" s="81" t="s">
        <v>345</v>
      </c>
      <c r="D24" s="81"/>
      <c r="E24" s="81" t="s">
        <v>346</v>
      </c>
      <c r="F24" s="81" t="s">
        <v>347</v>
      </c>
      <c r="G24" s="82">
        <v>33.479999999999997</v>
      </c>
      <c r="H24" s="232" t="s">
        <v>192</v>
      </c>
      <c r="I24" s="233">
        <f>VLOOKUP($H24,Leistungswerte!$A$8:$E$29,3,FALSE)</f>
        <v>5</v>
      </c>
      <c r="J24" s="233">
        <f>VLOOKUP($H24,Leistungswerte!$A$8:$E$29,4,FALSE)</f>
        <v>0</v>
      </c>
      <c r="K24" s="233">
        <f>VLOOKUP($H24,Leistungswerte!$A$8:$E$29,5,FALSE)</f>
        <v>0</v>
      </c>
      <c r="L24" s="82">
        <f t="shared" si="0"/>
        <v>6562.079999999999</v>
      </c>
      <c r="M24" s="234">
        <f>VLOOKUP($H24,Leistungswerte!$A$8:$G$29,$P$2,FALSE)</f>
        <v>0</v>
      </c>
      <c r="N24" s="83">
        <f t="shared" si="1"/>
        <v>0</v>
      </c>
      <c r="O24" s="79">
        <f t="shared" si="2"/>
        <v>0</v>
      </c>
      <c r="P24" s="235">
        <f t="shared" ref="P24:P42" ca="1" si="5">SVS_UR</f>
        <v>0</v>
      </c>
      <c r="Q24" s="84">
        <f t="shared" ca="1" si="3"/>
        <v>0</v>
      </c>
    </row>
    <row r="25" spans="1:17" ht="24" customHeight="1" x14ac:dyDescent="0.2">
      <c r="A25" s="80">
        <f t="shared" si="4"/>
        <v>3</v>
      </c>
      <c r="B25" s="81"/>
      <c r="C25" s="81" t="s">
        <v>345</v>
      </c>
      <c r="D25" s="81"/>
      <c r="E25" s="81" t="s">
        <v>348</v>
      </c>
      <c r="F25" s="81" t="s">
        <v>262</v>
      </c>
      <c r="G25" s="82">
        <v>3.8</v>
      </c>
      <c r="H25" s="232" t="s">
        <v>199</v>
      </c>
      <c r="I25" s="233">
        <f>VLOOKUP($H25,Leistungswerte!$A$8:$E$29,3,FALSE)</f>
        <v>5</v>
      </c>
      <c r="J25" s="233">
        <f>VLOOKUP($H25,Leistungswerte!$A$8:$E$29,4,FALSE)</f>
        <v>0</v>
      </c>
      <c r="K25" s="233">
        <f>VLOOKUP($H25,Leistungswerte!$A$8:$E$29,5,FALSE)</f>
        <v>0</v>
      </c>
      <c r="L25" s="82">
        <f t="shared" si="0"/>
        <v>744.8</v>
      </c>
      <c r="M25" s="234">
        <f>VLOOKUP($H25,Leistungswerte!$A$8:$G$29,$P$2,FALSE)</f>
        <v>0</v>
      </c>
      <c r="N25" s="83">
        <f t="shared" si="1"/>
        <v>0</v>
      </c>
      <c r="O25" s="79">
        <f t="shared" si="2"/>
        <v>0</v>
      </c>
      <c r="P25" s="235">
        <f t="shared" ca="1" si="5"/>
        <v>0</v>
      </c>
      <c r="Q25" s="84">
        <f t="shared" ca="1" si="3"/>
        <v>0</v>
      </c>
    </row>
    <row r="26" spans="1:17" ht="24" customHeight="1" x14ac:dyDescent="0.2">
      <c r="A26" s="80">
        <f t="shared" si="4"/>
        <v>4</v>
      </c>
      <c r="B26" s="81"/>
      <c r="C26" s="81" t="s">
        <v>345</v>
      </c>
      <c r="D26" s="81"/>
      <c r="E26" s="81" t="s">
        <v>349</v>
      </c>
      <c r="F26" s="81" t="s">
        <v>262</v>
      </c>
      <c r="G26" s="82">
        <v>2.1800000000000002</v>
      </c>
      <c r="H26" s="232" t="s">
        <v>199</v>
      </c>
      <c r="I26" s="233">
        <f>VLOOKUP($H26,Leistungswerte!$A$8:$E$29,3,FALSE)</f>
        <v>5</v>
      </c>
      <c r="J26" s="233">
        <f>VLOOKUP($H26,Leistungswerte!$A$8:$E$29,4,FALSE)</f>
        <v>0</v>
      </c>
      <c r="K26" s="233">
        <f>VLOOKUP($H26,Leistungswerte!$A$8:$E$29,5,FALSE)</f>
        <v>0</v>
      </c>
      <c r="L26" s="82">
        <f t="shared" si="0"/>
        <v>427.28000000000003</v>
      </c>
      <c r="M26" s="234">
        <f>VLOOKUP($H26,Leistungswerte!$A$8:$G$29,$P$2,FALSE)</f>
        <v>0</v>
      </c>
      <c r="N26" s="83">
        <f t="shared" si="1"/>
        <v>0</v>
      </c>
      <c r="O26" s="79">
        <f t="shared" si="2"/>
        <v>0</v>
      </c>
      <c r="P26" s="235">
        <f t="shared" ca="1" si="5"/>
        <v>0</v>
      </c>
      <c r="Q26" s="84">
        <f t="shared" ca="1" si="3"/>
        <v>0</v>
      </c>
    </row>
    <row r="27" spans="1:17" ht="24" customHeight="1" x14ac:dyDescent="0.2">
      <c r="A27" s="80">
        <f t="shared" si="4"/>
        <v>5</v>
      </c>
      <c r="B27" s="81"/>
      <c r="C27" s="81" t="s">
        <v>345</v>
      </c>
      <c r="D27" s="81"/>
      <c r="E27" s="81" t="s">
        <v>350</v>
      </c>
      <c r="F27" s="81" t="s">
        <v>262</v>
      </c>
      <c r="G27" s="82">
        <v>24.26</v>
      </c>
      <c r="H27" s="232" t="s">
        <v>199</v>
      </c>
      <c r="I27" s="233">
        <f>VLOOKUP($H27,Leistungswerte!$A$8:$E$29,3,FALSE)</f>
        <v>5</v>
      </c>
      <c r="J27" s="233">
        <f>VLOOKUP($H27,Leistungswerte!$A$8:$E$29,4,FALSE)</f>
        <v>0</v>
      </c>
      <c r="K27" s="233">
        <f>VLOOKUP($H27,Leistungswerte!$A$8:$E$29,5,FALSE)</f>
        <v>0</v>
      </c>
      <c r="L27" s="82">
        <f t="shared" si="0"/>
        <v>4754.96</v>
      </c>
      <c r="M27" s="234">
        <f>VLOOKUP($H27,Leistungswerte!$A$8:$G$29,$P$2,FALSE)</f>
        <v>0</v>
      </c>
      <c r="N27" s="83">
        <f t="shared" si="1"/>
        <v>0</v>
      </c>
      <c r="O27" s="79">
        <f t="shared" si="2"/>
        <v>0</v>
      </c>
      <c r="P27" s="235">
        <f t="shared" ca="1" si="5"/>
        <v>0</v>
      </c>
      <c r="Q27" s="84">
        <f t="shared" ca="1" si="3"/>
        <v>0</v>
      </c>
    </row>
    <row r="28" spans="1:17" ht="24" customHeight="1" x14ac:dyDescent="0.2">
      <c r="A28" s="80">
        <f t="shared" si="4"/>
        <v>6</v>
      </c>
      <c r="B28" s="81"/>
      <c r="C28" s="81" t="s">
        <v>345</v>
      </c>
      <c r="D28" s="81"/>
      <c r="E28" s="81" t="s">
        <v>346</v>
      </c>
      <c r="F28" s="81" t="s">
        <v>347</v>
      </c>
      <c r="G28" s="82">
        <v>33.479999999999997</v>
      </c>
      <c r="H28" s="232" t="s">
        <v>192</v>
      </c>
      <c r="I28" s="233">
        <f>VLOOKUP($H28,Leistungswerte!$A$8:$E$29,3,FALSE)</f>
        <v>5</v>
      </c>
      <c r="J28" s="233">
        <f>VLOOKUP($H28,Leistungswerte!$A$8:$E$29,4,FALSE)</f>
        <v>0</v>
      </c>
      <c r="K28" s="233">
        <f>VLOOKUP($H28,Leistungswerte!$A$8:$E$29,5,FALSE)</f>
        <v>0</v>
      </c>
      <c r="L28" s="82">
        <f t="shared" si="0"/>
        <v>6562.079999999999</v>
      </c>
      <c r="M28" s="234">
        <f>VLOOKUP($H28,Leistungswerte!$A$8:$G$29,$P$2,FALSE)</f>
        <v>0</v>
      </c>
      <c r="N28" s="83">
        <f t="shared" si="1"/>
        <v>0</v>
      </c>
      <c r="O28" s="79">
        <f t="shared" si="2"/>
        <v>0</v>
      </c>
      <c r="P28" s="235">
        <f t="shared" ca="1" si="5"/>
        <v>0</v>
      </c>
      <c r="Q28" s="84">
        <f t="shared" ca="1" si="3"/>
        <v>0</v>
      </c>
    </row>
    <row r="29" spans="1:17" ht="24" customHeight="1" x14ac:dyDescent="0.2">
      <c r="A29" s="80">
        <f t="shared" si="4"/>
        <v>7</v>
      </c>
      <c r="B29" s="81"/>
      <c r="C29" s="81" t="s">
        <v>345</v>
      </c>
      <c r="D29" s="81"/>
      <c r="E29" s="81" t="s">
        <v>348</v>
      </c>
      <c r="F29" s="81" t="s">
        <v>262</v>
      </c>
      <c r="G29" s="82">
        <v>3.8</v>
      </c>
      <c r="H29" s="232" t="s">
        <v>199</v>
      </c>
      <c r="I29" s="233">
        <f>VLOOKUP($H29,Leistungswerte!$A$8:$E$29,3,FALSE)</f>
        <v>5</v>
      </c>
      <c r="J29" s="233">
        <f>VLOOKUP($H29,Leistungswerte!$A$8:$E$29,4,FALSE)</f>
        <v>0</v>
      </c>
      <c r="K29" s="233">
        <f>VLOOKUP($H29,Leistungswerte!$A$8:$E$29,5,FALSE)</f>
        <v>0</v>
      </c>
      <c r="L29" s="82">
        <f t="shared" si="0"/>
        <v>744.8</v>
      </c>
      <c r="M29" s="234">
        <f>VLOOKUP($H29,Leistungswerte!$A$8:$G$29,$P$2,FALSE)</f>
        <v>0</v>
      </c>
      <c r="N29" s="83">
        <f t="shared" si="1"/>
        <v>0</v>
      </c>
      <c r="O29" s="79">
        <f t="shared" si="2"/>
        <v>0</v>
      </c>
      <c r="P29" s="235">
        <f t="shared" ca="1" si="5"/>
        <v>0</v>
      </c>
      <c r="Q29" s="84">
        <f t="shared" ca="1" si="3"/>
        <v>0</v>
      </c>
    </row>
    <row r="30" spans="1:17" ht="24" customHeight="1" x14ac:dyDescent="0.2">
      <c r="A30" s="80">
        <f t="shared" si="4"/>
        <v>8</v>
      </c>
      <c r="B30" s="81"/>
      <c r="C30" s="81" t="s">
        <v>345</v>
      </c>
      <c r="D30" s="81"/>
      <c r="E30" s="81" t="s">
        <v>349</v>
      </c>
      <c r="F30" s="81" t="s">
        <v>262</v>
      </c>
      <c r="G30" s="82">
        <v>2.1800000000000002</v>
      </c>
      <c r="H30" s="232" t="s">
        <v>199</v>
      </c>
      <c r="I30" s="233">
        <f>VLOOKUP($H30,Leistungswerte!$A$8:$E$29,3,FALSE)</f>
        <v>5</v>
      </c>
      <c r="J30" s="233">
        <f>VLOOKUP($H30,Leistungswerte!$A$8:$E$29,4,FALSE)</f>
        <v>0</v>
      </c>
      <c r="K30" s="233">
        <f>VLOOKUP($H30,Leistungswerte!$A$8:$E$29,5,FALSE)</f>
        <v>0</v>
      </c>
      <c r="L30" s="82">
        <f t="shared" si="0"/>
        <v>427.28000000000003</v>
      </c>
      <c r="M30" s="234">
        <f>VLOOKUP($H30,Leistungswerte!$A$8:$G$29,$P$2,FALSE)</f>
        <v>0</v>
      </c>
      <c r="N30" s="83">
        <f t="shared" si="1"/>
        <v>0</v>
      </c>
      <c r="O30" s="79">
        <f t="shared" si="2"/>
        <v>0</v>
      </c>
      <c r="P30" s="235">
        <f t="shared" ca="1" si="5"/>
        <v>0</v>
      </c>
      <c r="Q30" s="84">
        <f t="shared" ca="1" si="3"/>
        <v>0</v>
      </c>
    </row>
    <row r="31" spans="1:17" ht="24" customHeight="1" x14ac:dyDescent="0.2">
      <c r="A31" s="80">
        <f t="shared" si="4"/>
        <v>9</v>
      </c>
      <c r="B31" s="81"/>
      <c r="C31" s="81" t="s">
        <v>345</v>
      </c>
      <c r="D31" s="81"/>
      <c r="E31" s="81" t="s">
        <v>350</v>
      </c>
      <c r="F31" s="81" t="s">
        <v>262</v>
      </c>
      <c r="G31" s="82">
        <v>24.26</v>
      </c>
      <c r="H31" s="232" t="s">
        <v>199</v>
      </c>
      <c r="I31" s="233">
        <f>VLOOKUP($H31,Leistungswerte!$A$8:$E$29,3,FALSE)</f>
        <v>5</v>
      </c>
      <c r="J31" s="233">
        <f>VLOOKUP($H31,Leistungswerte!$A$8:$E$29,4,FALSE)</f>
        <v>0</v>
      </c>
      <c r="K31" s="233">
        <f>VLOOKUP($H31,Leistungswerte!$A$8:$E$29,5,FALSE)</f>
        <v>0</v>
      </c>
      <c r="L31" s="82">
        <f t="shared" si="0"/>
        <v>4754.96</v>
      </c>
      <c r="M31" s="234">
        <f>VLOOKUP($H31,Leistungswerte!$A$8:$G$29,$P$2,FALSE)</f>
        <v>0</v>
      </c>
      <c r="N31" s="83">
        <f t="shared" si="1"/>
        <v>0</v>
      </c>
      <c r="O31" s="79">
        <f t="shared" si="2"/>
        <v>0</v>
      </c>
      <c r="P31" s="235">
        <f t="shared" ca="1" si="5"/>
        <v>0</v>
      </c>
      <c r="Q31" s="84">
        <f t="shared" ca="1" si="3"/>
        <v>0</v>
      </c>
    </row>
    <row r="32" spans="1:17" ht="24" customHeight="1" x14ac:dyDescent="0.2">
      <c r="A32" s="80">
        <f t="shared" si="4"/>
        <v>10</v>
      </c>
      <c r="B32" s="81"/>
      <c r="C32" s="81" t="s">
        <v>345</v>
      </c>
      <c r="D32" s="81"/>
      <c r="E32" s="81" t="s">
        <v>307</v>
      </c>
      <c r="F32" s="81" t="s">
        <v>347</v>
      </c>
      <c r="G32" s="82">
        <v>38.82</v>
      </c>
      <c r="H32" s="232" t="s">
        <v>195</v>
      </c>
      <c r="I32" s="233">
        <f>VLOOKUP($H32,Leistungswerte!$A$8:$E$29,3,FALSE)</f>
        <v>5</v>
      </c>
      <c r="J32" s="233">
        <f>VLOOKUP($H32,Leistungswerte!$A$8:$E$29,4,FALSE)</f>
        <v>0</v>
      </c>
      <c r="K32" s="233">
        <f>VLOOKUP($H32,Leistungswerte!$A$8:$E$29,5,FALSE)</f>
        <v>0</v>
      </c>
      <c r="L32" s="82">
        <f t="shared" si="0"/>
        <v>7608.72</v>
      </c>
      <c r="M32" s="234">
        <f>VLOOKUP($H32,Leistungswerte!$A$8:$G$29,$P$2,FALSE)</f>
        <v>0</v>
      </c>
      <c r="N32" s="83">
        <f t="shared" si="1"/>
        <v>0</v>
      </c>
      <c r="O32" s="79">
        <f t="shared" si="2"/>
        <v>0</v>
      </c>
      <c r="P32" s="235">
        <f t="shared" ca="1" si="5"/>
        <v>0</v>
      </c>
      <c r="Q32" s="84">
        <f t="shared" ca="1" si="3"/>
        <v>0</v>
      </c>
    </row>
    <row r="33" spans="1:17" ht="24" customHeight="1" x14ac:dyDescent="0.2">
      <c r="A33" s="80">
        <f t="shared" si="4"/>
        <v>11</v>
      </c>
      <c r="B33" s="81"/>
      <c r="C33" s="81" t="s">
        <v>345</v>
      </c>
      <c r="D33" s="81"/>
      <c r="E33" s="81" t="s">
        <v>351</v>
      </c>
      <c r="F33" s="81" t="s">
        <v>352</v>
      </c>
      <c r="G33" s="82">
        <v>11.49</v>
      </c>
      <c r="H33" s="232" t="s">
        <v>211</v>
      </c>
      <c r="I33" s="233">
        <f>VLOOKUP($H33,Leistungswerte!$A$8:$E$29,3,FALSE)</f>
        <v>0</v>
      </c>
      <c r="J33" s="233">
        <f>VLOOKUP($H33,Leistungswerte!$A$8:$E$29,4,FALSE)</f>
        <v>0</v>
      </c>
      <c r="K33" s="233">
        <f>VLOOKUP($H33,Leistungswerte!$A$8:$E$29,5,FALSE)</f>
        <v>0</v>
      </c>
      <c r="L33" s="82">
        <f t="shared" si="0"/>
        <v>0</v>
      </c>
      <c r="M33" s="234">
        <f>VLOOKUP($H33,Leistungswerte!$A$8:$G$29,$P$2,FALSE)</f>
        <v>0</v>
      </c>
      <c r="N33" s="83">
        <f t="shared" si="1"/>
        <v>0</v>
      </c>
      <c r="O33" s="79">
        <f t="shared" si="2"/>
        <v>0</v>
      </c>
      <c r="P33" s="235">
        <f t="shared" ca="1" si="5"/>
        <v>0</v>
      </c>
      <c r="Q33" s="84">
        <f t="shared" ca="1" si="3"/>
        <v>0</v>
      </c>
    </row>
    <row r="34" spans="1:17" ht="24" customHeight="1" x14ac:dyDescent="0.2">
      <c r="A34" s="80">
        <f t="shared" si="4"/>
        <v>12</v>
      </c>
      <c r="B34" s="81"/>
      <c r="C34" s="81" t="s">
        <v>345</v>
      </c>
      <c r="D34" s="81"/>
      <c r="E34" s="81" t="s">
        <v>274</v>
      </c>
      <c r="F34" s="81" t="s">
        <v>271</v>
      </c>
      <c r="G34" s="82">
        <v>43.61</v>
      </c>
      <c r="H34" s="232" t="s">
        <v>195</v>
      </c>
      <c r="I34" s="233">
        <f>VLOOKUP($H34,Leistungswerte!$A$8:$E$29,3,FALSE)</f>
        <v>5</v>
      </c>
      <c r="J34" s="233">
        <f>VLOOKUP($H34,Leistungswerte!$A$8:$E$29,4,FALSE)</f>
        <v>0</v>
      </c>
      <c r="K34" s="233">
        <f>VLOOKUP($H34,Leistungswerte!$A$8:$E$29,5,FALSE)</f>
        <v>0</v>
      </c>
      <c r="L34" s="82">
        <f t="shared" si="0"/>
        <v>8547.56</v>
      </c>
      <c r="M34" s="234">
        <f>VLOOKUP($H34,Leistungswerte!$A$8:$G$29,$P$2,FALSE)</f>
        <v>0</v>
      </c>
      <c r="N34" s="83">
        <f t="shared" si="1"/>
        <v>0</v>
      </c>
      <c r="O34" s="79">
        <f t="shared" si="2"/>
        <v>0</v>
      </c>
      <c r="P34" s="235">
        <f t="shared" ca="1" si="5"/>
        <v>0</v>
      </c>
      <c r="Q34" s="84">
        <f t="shared" ca="1" si="3"/>
        <v>0</v>
      </c>
    </row>
    <row r="35" spans="1:17" ht="24" customHeight="1" x14ac:dyDescent="0.2">
      <c r="A35" s="80">
        <f t="shared" si="4"/>
        <v>13</v>
      </c>
      <c r="B35" s="81"/>
      <c r="C35" s="81" t="s">
        <v>345</v>
      </c>
      <c r="D35" s="81"/>
      <c r="E35" s="81" t="s">
        <v>353</v>
      </c>
      <c r="F35" s="81" t="s">
        <v>347</v>
      </c>
      <c r="G35" s="82">
        <v>9.27</v>
      </c>
      <c r="H35" s="232" t="s">
        <v>211</v>
      </c>
      <c r="I35" s="233">
        <f>VLOOKUP($H35,Leistungswerte!$A$8:$E$29,3,FALSE)</f>
        <v>0</v>
      </c>
      <c r="J35" s="233">
        <f>VLOOKUP($H35,Leistungswerte!$A$8:$E$29,4,FALSE)</f>
        <v>0</v>
      </c>
      <c r="K35" s="233">
        <f>VLOOKUP($H35,Leistungswerte!$A$8:$E$29,5,FALSE)</f>
        <v>0</v>
      </c>
      <c r="L35" s="82">
        <f t="shared" si="0"/>
        <v>0</v>
      </c>
      <c r="M35" s="234">
        <f>VLOOKUP($H35,Leistungswerte!$A$8:$G$29,$P$2,FALSE)</f>
        <v>0</v>
      </c>
      <c r="N35" s="83">
        <f t="shared" si="1"/>
        <v>0</v>
      </c>
      <c r="O35" s="79">
        <f t="shared" si="2"/>
        <v>0</v>
      </c>
      <c r="P35" s="235">
        <f t="shared" ca="1" si="5"/>
        <v>0</v>
      </c>
      <c r="Q35" s="84">
        <f t="shared" ca="1" si="3"/>
        <v>0</v>
      </c>
    </row>
    <row r="36" spans="1:17" ht="24" customHeight="1" x14ac:dyDescent="0.2">
      <c r="A36" s="80">
        <f t="shared" si="4"/>
        <v>14</v>
      </c>
      <c r="B36" s="81"/>
      <c r="C36" s="81" t="s">
        <v>345</v>
      </c>
      <c r="D36" s="81"/>
      <c r="E36" s="81" t="s">
        <v>264</v>
      </c>
      <c r="F36" s="81" t="s">
        <v>262</v>
      </c>
      <c r="G36" s="82">
        <v>10.96</v>
      </c>
      <c r="H36" s="232" t="s">
        <v>199</v>
      </c>
      <c r="I36" s="233">
        <f>VLOOKUP($H36,Leistungswerte!$A$8:$E$29,3,FALSE)</f>
        <v>5</v>
      </c>
      <c r="J36" s="233">
        <f>VLOOKUP($H36,Leistungswerte!$A$8:$E$29,4,FALSE)</f>
        <v>0</v>
      </c>
      <c r="K36" s="233">
        <f>VLOOKUP($H36,Leistungswerte!$A$8:$E$29,5,FALSE)</f>
        <v>0</v>
      </c>
      <c r="L36" s="82">
        <f t="shared" si="0"/>
        <v>2148.1600000000003</v>
      </c>
      <c r="M36" s="234">
        <f>VLOOKUP($H36,Leistungswerte!$A$8:$G$29,$P$2,FALSE)</f>
        <v>0</v>
      </c>
      <c r="N36" s="83">
        <f t="shared" si="1"/>
        <v>0</v>
      </c>
      <c r="O36" s="79">
        <f t="shared" si="2"/>
        <v>0</v>
      </c>
      <c r="P36" s="235">
        <f t="shared" ca="1" si="5"/>
        <v>0</v>
      </c>
      <c r="Q36" s="84">
        <f t="shared" ca="1" si="3"/>
        <v>0</v>
      </c>
    </row>
    <row r="37" spans="1:17" ht="24" customHeight="1" x14ac:dyDescent="0.2">
      <c r="A37" s="80">
        <f t="shared" si="4"/>
        <v>15</v>
      </c>
      <c r="B37" s="81"/>
      <c r="C37" s="81" t="s">
        <v>345</v>
      </c>
      <c r="D37" s="81"/>
      <c r="E37" s="81" t="s">
        <v>263</v>
      </c>
      <c r="F37" s="81" t="s">
        <v>262</v>
      </c>
      <c r="G37" s="82">
        <v>8.61</v>
      </c>
      <c r="H37" s="232" t="s">
        <v>199</v>
      </c>
      <c r="I37" s="233">
        <f>VLOOKUP($H37,Leistungswerte!$A$8:$E$29,3,FALSE)</f>
        <v>5</v>
      </c>
      <c r="J37" s="233">
        <f>VLOOKUP($H37,Leistungswerte!$A$8:$E$29,4,FALSE)</f>
        <v>0</v>
      </c>
      <c r="K37" s="233">
        <f>VLOOKUP($H37,Leistungswerte!$A$8:$E$29,5,FALSE)</f>
        <v>0</v>
      </c>
      <c r="L37" s="82">
        <f>($G$5/$G$6*I37+J37*12+K37)*G37</f>
        <v>1687.56</v>
      </c>
      <c r="M37" s="234">
        <f>VLOOKUP($H37,Leistungswerte!$A$8:$G$29,$P$2,FALSE)</f>
        <v>0</v>
      </c>
      <c r="N37" s="83">
        <f t="shared" si="1"/>
        <v>0</v>
      </c>
      <c r="O37" s="79">
        <f t="shared" si="2"/>
        <v>0</v>
      </c>
      <c r="P37" s="235">
        <f t="shared" ca="1" si="5"/>
        <v>0</v>
      </c>
      <c r="Q37" s="84">
        <f t="shared" ca="1" si="3"/>
        <v>0</v>
      </c>
    </row>
    <row r="38" spans="1:17" ht="24" customHeight="1" x14ac:dyDescent="0.2">
      <c r="A38" s="80">
        <f t="shared" si="4"/>
        <v>16</v>
      </c>
      <c r="B38" s="81"/>
      <c r="C38" s="81" t="s">
        <v>345</v>
      </c>
      <c r="D38" s="81"/>
      <c r="E38" s="81" t="s">
        <v>354</v>
      </c>
      <c r="F38" s="81" t="s">
        <v>347</v>
      </c>
      <c r="G38" s="82">
        <v>11.69</v>
      </c>
      <c r="H38" s="232" t="s">
        <v>192</v>
      </c>
      <c r="I38" s="233">
        <f>VLOOKUP($H38,Leistungswerte!$A$8:$E$29,3,FALSE)</f>
        <v>5</v>
      </c>
      <c r="J38" s="233">
        <f>VLOOKUP($H38,Leistungswerte!$A$8:$E$29,4,FALSE)</f>
        <v>0</v>
      </c>
      <c r="K38" s="233">
        <f>VLOOKUP($H38,Leistungswerte!$A$8:$E$29,5,FALSE)</f>
        <v>0</v>
      </c>
      <c r="L38" s="82">
        <f t="shared" si="0"/>
        <v>2291.2399999999998</v>
      </c>
      <c r="M38" s="234">
        <f>VLOOKUP($H38,Leistungswerte!$A$8:$G$29,$P$2,FALSE)</f>
        <v>0</v>
      </c>
      <c r="N38" s="83">
        <f t="shared" si="1"/>
        <v>0</v>
      </c>
      <c r="O38" s="79">
        <f t="shared" si="2"/>
        <v>0</v>
      </c>
      <c r="P38" s="235">
        <f t="shared" ca="1" si="5"/>
        <v>0</v>
      </c>
      <c r="Q38" s="84">
        <f t="shared" ca="1" si="3"/>
        <v>0</v>
      </c>
    </row>
    <row r="39" spans="1:17" ht="24" customHeight="1" x14ac:dyDescent="0.2">
      <c r="A39" s="80">
        <f t="shared" si="4"/>
        <v>17</v>
      </c>
      <c r="B39" s="81"/>
      <c r="C39" s="81" t="s">
        <v>345</v>
      </c>
      <c r="D39" s="81"/>
      <c r="E39" s="263" t="s">
        <v>355</v>
      </c>
      <c r="F39" s="81" t="s">
        <v>347</v>
      </c>
      <c r="G39" s="82">
        <v>11.69</v>
      </c>
      <c r="H39" s="232" t="s">
        <v>193</v>
      </c>
      <c r="I39" s="233">
        <f>VLOOKUP($H39,Leistungswerte!$A$8:$E$29,3,FALSE)</f>
        <v>3</v>
      </c>
      <c r="J39" s="233">
        <f>VLOOKUP($H39,Leistungswerte!$A$8:$E$29,4,FALSE)</f>
        <v>0</v>
      </c>
      <c r="K39" s="233">
        <f>VLOOKUP($H39,Leistungswerte!$A$8:$E$29,5,FALSE)</f>
        <v>0</v>
      </c>
      <c r="L39" s="82">
        <f t="shared" si="0"/>
        <v>1374.7440000000001</v>
      </c>
      <c r="M39" s="234">
        <f>VLOOKUP($H39,Leistungswerte!$A$8:$G$29,$P$2,FALSE)</f>
        <v>0</v>
      </c>
      <c r="N39" s="83">
        <f t="shared" si="1"/>
        <v>0</v>
      </c>
      <c r="O39" s="79">
        <f t="shared" si="2"/>
        <v>0</v>
      </c>
      <c r="P39" s="235">
        <f t="shared" ca="1" si="5"/>
        <v>0</v>
      </c>
      <c r="Q39" s="84">
        <f t="shared" ca="1" si="3"/>
        <v>0</v>
      </c>
    </row>
    <row r="40" spans="1:17" ht="24" customHeight="1" x14ac:dyDescent="0.2">
      <c r="A40" s="80">
        <f t="shared" si="4"/>
        <v>18</v>
      </c>
      <c r="B40" s="81"/>
      <c r="C40" s="81" t="s">
        <v>345</v>
      </c>
      <c r="D40" s="81"/>
      <c r="E40" s="81" t="s">
        <v>345</v>
      </c>
      <c r="F40" s="81" t="s">
        <v>347</v>
      </c>
      <c r="G40" s="82">
        <v>419.61</v>
      </c>
      <c r="H40" s="232" t="s">
        <v>185</v>
      </c>
      <c r="I40" s="233">
        <f>VLOOKUP($H40,Leistungswerte!$A$8:$E$29,3,FALSE)</f>
        <v>5</v>
      </c>
      <c r="J40" s="233">
        <f>VLOOKUP($H40,Leistungswerte!$A$8:$E$29,4,FALSE)</f>
        <v>0</v>
      </c>
      <c r="K40" s="233">
        <f>VLOOKUP($H40,Leistungswerte!$A$8:$E$29,5,FALSE)</f>
        <v>0</v>
      </c>
      <c r="L40" s="82">
        <f t="shared" si="0"/>
        <v>82243.56</v>
      </c>
      <c r="M40" s="234">
        <f>VLOOKUP($H40,Leistungswerte!$A$8:$G$29,$P$2,FALSE)</f>
        <v>0</v>
      </c>
      <c r="N40" s="83">
        <f t="shared" si="1"/>
        <v>0</v>
      </c>
      <c r="O40" s="79">
        <f t="shared" si="2"/>
        <v>0</v>
      </c>
      <c r="P40" s="235">
        <f t="shared" ca="1" si="5"/>
        <v>0</v>
      </c>
      <c r="Q40" s="84">
        <f t="shared" ca="1" si="3"/>
        <v>0</v>
      </c>
    </row>
    <row r="41" spans="1:17" ht="24" customHeight="1" x14ac:dyDescent="0.2">
      <c r="A41" s="80">
        <f t="shared" si="4"/>
        <v>19</v>
      </c>
      <c r="B41" s="81"/>
      <c r="C41" s="81" t="s">
        <v>345</v>
      </c>
      <c r="D41" s="81"/>
      <c r="E41" s="81" t="s">
        <v>356</v>
      </c>
      <c r="F41" s="81" t="s">
        <v>347</v>
      </c>
      <c r="G41" s="82">
        <v>61.58</v>
      </c>
      <c r="H41" s="262" t="s">
        <v>206</v>
      </c>
      <c r="I41" s="233">
        <f>VLOOKUP($H41,Leistungswerte!$A$8:$E$29,3,FALSE)</f>
        <v>0</v>
      </c>
      <c r="J41" s="233">
        <f>VLOOKUP($H41,Leistungswerte!$A$8:$E$29,4,FALSE)</f>
        <v>1</v>
      </c>
      <c r="K41" s="233">
        <f>VLOOKUP($H41,Leistungswerte!$A$8:$E$29,5,FALSE)</f>
        <v>0</v>
      </c>
      <c r="L41" s="82">
        <f t="shared" si="0"/>
        <v>738.96</v>
      </c>
      <c r="M41" s="234">
        <f>VLOOKUP($H41,Leistungswerte!$A$8:$G$29,$P$2,FALSE)</f>
        <v>0</v>
      </c>
      <c r="N41" s="83">
        <f t="shared" si="1"/>
        <v>0</v>
      </c>
      <c r="O41" s="79">
        <f t="shared" si="2"/>
        <v>0</v>
      </c>
      <c r="P41" s="235">
        <f t="shared" ca="1" si="5"/>
        <v>0</v>
      </c>
      <c r="Q41" s="84">
        <f t="shared" ca="1" si="3"/>
        <v>0</v>
      </c>
    </row>
    <row r="42" spans="1:17" ht="24" customHeight="1" x14ac:dyDescent="0.2">
      <c r="A42" s="80">
        <f t="shared" si="4"/>
        <v>20</v>
      </c>
      <c r="B42" s="81"/>
      <c r="C42" s="81" t="s">
        <v>345</v>
      </c>
      <c r="D42" s="81"/>
      <c r="E42" s="81" t="s">
        <v>357</v>
      </c>
      <c r="F42" s="81" t="s">
        <v>352</v>
      </c>
      <c r="G42" s="82">
        <v>18.670000000000002</v>
      </c>
      <c r="H42" s="262" t="s">
        <v>204</v>
      </c>
      <c r="I42" s="233">
        <f>VLOOKUP($H42,Leistungswerte!$A$8:$E$29,3,FALSE)</f>
        <v>0</v>
      </c>
      <c r="J42" s="233">
        <f>VLOOKUP($H42,Leistungswerte!$A$8:$E$29,4,FALSE)</f>
        <v>0</v>
      </c>
      <c r="K42" s="233">
        <f>VLOOKUP($H42,Leistungswerte!$A$8:$E$29,5,FALSE)</f>
        <v>4</v>
      </c>
      <c r="L42" s="82">
        <f t="shared" si="0"/>
        <v>74.680000000000007</v>
      </c>
      <c r="M42" s="234">
        <f>VLOOKUP($H42,Leistungswerte!$A$8:$G$29,$P$2,FALSE)</f>
        <v>0</v>
      </c>
      <c r="N42" s="83">
        <f t="shared" si="1"/>
        <v>0</v>
      </c>
      <c r="O42" s="79">
        <f t="shared" si="2"/>
        <v>0</v>
      </c>
      <c r="P42" s="235">
        <f t="shared" ca="1" si="5"/>
        <v>0</v>
      </c>
      <c r="Q42" s="84">
        <f t="shared" ca="1" si="3"/>
        <v>0</v>
      </c>
    </row>
    <row r="43" spans="1:17" ht="3.75" customHeight="1" thickBot="1" x14ac:dyDescent="0.25">
      <c r="A43" s="85"/>
      <c r="B43" s="86"/>
      <c r="C43" s="86"/>
      <c r="D43" s="86"/>
      <c r="E43" s="86"/>
      <c r="F43" s="86"/>
      <c r="G43" s="87"/>
      <c r="H43" s="88"/>
      <c r="I43" s="89"/>
      <c r="J43" s="89"/>
      <c r="K43" s="89"/>
      <c r="L43" s="87"/>
      <c r="M43" s="90"/>
      <c r="N43" s="86"/>
      <c r="O43" s="91"/>
      <c r="P43" s="92"/>
      <c r="Q43" s="93"/>
    </row>
    <row r="44" spans="1:17" s="45" customFormat="1" ht="25.5" customHeight="1" thickBot="1" x14ac:dyDescent="0.25">
      <c r="A44" s="39" t="s">
        <v>277</v>
      </c>
      <c r="B44" s="94"/>
      <c r="C44" s="94"/>
      <c r="D44" s="94"/>
      <c r="E44" s="94"/>
      <c r="F44" s="95"/>
      <c r="G44" s="96">
        <f>SUBTOTAL(9,G23:G43)</f>
        <v>816.56999999999994</v>
      </c>
      <c r="H44" s="97"/>
      <c r="I44" s="98"/>
      <c r="J44" s="98"/>
      <c r="K44" s="98"/>
      <c r="L44" s="96">
        <f>SUBTOTAL(9,L23:L43)</f>
        <v>140146.90399999998</v>
      </c>
      <c r="M44" s="99" t="e">
        <f>L44/O44</f>
        <v>#DIV/0!</v>
      </c>
      <c r="N44" s="94"/>
      <c r="O44" s="100">
        <f>SUBTOTAL(9,O23:O43)</f>
        <v>0</v>
      </c>
      <c r="P44" s="101"/>
      <c r="Q44" s="214">
        <f ca="1">SUBTOTAL(9,Q23:Q43)</f>
        <v>0</v>
      </c>
    </row>
    <row r="46" spans="1:17" ht="13.5" thickBot="1" x14ac:dyDescent="0.25"/>
    <row r="47" spans="1:17" s="57" customFormat="1" x14ac:dyDescent="0.2">
      <c r="A47" s="49" t="s">
        <v>4</v>
      </c>
      <c r="B47" s="50" t="s">
        <v>232</v>
      </c>
      <c r="C47" s="50"/>
      <c r="D47" s="50" t="s">
        <v>234</v>
      </c>
      <c r="E47" s="51" t="s">
        <v>235</v>
      </c>
      <c r="F47" s="51" t="s">
        <v>236</v>
      </c>
      <c r="G47" s="52" t="s">
        <v>237</v>
      </c>
      <c r="H47" s="51" t="s">
        <v>238</v>
      </c>
      <c r="I47" s="386" t="s">
        <v>239</v>
      </c>
      <c r="J47" s="386"/>
      <c r="K47" s="386"/>
      <c r="L47" s="52" t="s">
        <v>240</v>
      </c>
      <c r="M47" s="53" t="s">
        <v>241</v>
      </c>
      <c r="N47" s="51" t="s">
        <v>242</v>
      </c>
      <c r="O47" s="54" t="s">
        <v>243</v>
      </c>
      <c r="P47" s="55" t="s">
        <v>244</v>
      </c>
      <c r="Q47" s="56" t="s">
        <v>245</v>
      </c>
    </row>
    <row r="48" spans="1:17" s="57" customFormat="1" ht="25.5" customHeight="1" thickBot="1" x14ac:dyDescent="0.25">
      <c r="A48" s="58"/>
      <c r="B48" s="59"/>
      <c r="C48" s="59"/>
      <c r="D48" s="59"/>
      <c r="E48" s="60" t="s">
        <v>246</v>
      </c>
      <c r="F48" s="60"/>
      <c r="G48" s="61" t="s">
        <v>247</v>
      </c>
      <c r="H48" s="60"/>
      <c r="I48" s="62" t="s">
        <v>172</v>
      </c>
      <c r="J48" s="62" t="s">
        <v>173</v>
      </c>
      <c r="K48" s="62" t="s">
        <v>174</v>
      </c>
      <c r="L48" s="61" t="s">
        <v>248</v>
      </c>
      <c r="M48" s="63" t="s">
        <v>249</v>
      </c>
      <c r="N48" s="60" t="s">
        <v>250</v>
      </c>
      <c r="O48" s="64" t="s">
        <v>251</v>
      </c>
      <c r="P48" s="65" t="s">
        <v>252</v>
      </c>
      <c r="Q48" s="66" t="s">
        <v>253</v>
      </c>
    </row>
    <row r="49" spans="1:17" ht="3.75" customHeight="1" x14ac:dyDescent="0.2">
      <c r="A49" s="67" t="s">
        <v>254</v>
      </c>
      <c r="B49" s="68" t="s">
        <v>254</v>
      </c>
      <c r="C49" s="68"/>
      <c r="D49" s="68" t="s">
        <v>254</v>
      </c>
      <c r="E49" s="68" t="s">
        <v>254</v>
      </c>
      <c r="F49" s="68" t="s">
        <v>254</v>
      </c>
      <c r="G49" s="69" t="s">
        <v>254</v>
      </c>
      <c r="H49" s="70" t="s">
        <v>254</v>
      </c>
      <c r="I49" s="71" t="s">
        <v>254</v>
      </c>
      <c r="J49" s="71" t="s">
        <v>254</v>
      </c>
      <c r="K49" s="71" t="s">
        <v>254</v>
      </c>
      <c r="L49" s="69" t="s">
        <v>254</v>
      </c>
      <c r="M49" s="72" t="s">
        <v>254</v>
      </c>
      <c r="N49" s="73" t="s">
        <v>254</v>
      </c>
      <c r="O49" s="74" t="s">
        <v>254</v>
      </c>
      <c r="P49" s="75" t="s">
        <v>254</v>
      </c>
      <c r="Q49" s="76" t="s">
        <v>254</v>
      </c>
    </row>
    <row r="50" spans="1:17" ht="24" customHeight="1" x14ac:dyDescent="0.2">
      <c r="A50" s="80">
        <f>A42+1</f>
        <v>21</v>
      </c>
      <c r="B50" s="81"/>
      <c r="C50" s="81"/>
      <c r="D50" s="81"/>
      <c r="E50" s="81" t="s">
        <v>365</v>
      </c>
      <c r="F50" s="81"/>
      <c r="G50" s="82">
        <f>IF($O$5="JA",SUM($G$22:G43),0)</f>
        <v>816.56999999999994</v>
      </c>
      <c r="H50" s="77" t="s">
        <v>366</v>
      </c>
      <c r="I50" s="233">
        <f>VLOOKUP($H50,Leistungswerte!$A$8:$E$29,3,FALSE)</f>
        <v>0</v>
      </c>
      <c r="J50" s="233">
        <f>VLOOKUP($H50,Leistungswerte!$A$8:$E$29,4,FALSE)</f>
        <v>0</v>
      </c>
      <c r="K50" s="233">
        <f>VLOOKUP($H50,Leistungswerte!$A$8:$E$29,5,FALSE)</f>
        <v>1</v>
      </c>
      <c r="L50" s="82">
        <f>($G$5/$G$6*I50+J50*12+K50)*G50</f>
        <v>816.56999999999994</v>
      </c>
      <c r="M50" s="234">
        <f>VLOOKUP($H50,Leistungswerte!$A$8:$G$29,$P$2,FALSE)</f>
        <v>0</v>
      </c>
      <c r="N50" s="83">
        <f>IF(M50&lt;&gt;0,G50/M50/24,0)</f>
        <v>0</v>
      </c>
      <c r="O50" s="79">
        <f>IF(M50&lt;&gt;0,L50/M50,0)</f>
        <v>0</v>
      </c>
      <c r="P50" s="160">
        <f ca="1">SVS_GR</f>
        <v>0</v>
      </c>
      <c r="Q50" s="84">
        <f ca="1">O50*P50</f>
        <v>0</v>
      </c>
    </row>
    <row r="51" spans="1:17" ht="3.75" customHeight="1" thickBot="1" x14ac:dyDescent="0.25">
      <c r="A51" s="102"/>
      <c r="B51" s="103"/>
      <c r="C51" s="103"/>
      <c r="D51" s="103"/>
      <c r="E51" s="103"/>
      <c r="F51" s="103"/>
      <c r="G51" s="104"/>
      <c r="H51" s="105"/>
      <c r="I51" s="106"/>
      <c r="J51" s="106"/>
      <c r="K51" s="106"/>
      <c r="L51" s="104"/>
      <c r="M51" s="107"/>
      <c r="N51" s="103"/>
      <c r="O51" s="108"/>
      <c r="P51" s="109"/>
      <c r="Q51" s="110"/>
    </row>
    <row r="52" spans="1:17" s="45" customFormat="1" ht="25.5" customHeight="1" thickBot="1" x14ac:dyDescent="0.25">
      <c r="A52" s="39" t="s">
        <v>367</v>
      </c>
      <c r="B52" s="94"/>
      <c r="C52" s="94"/>
      <c r="D52" s="94"/>
      <c r="E52" s="94"/>
      <c r="F52" s="95"/>
      <c r="G52" s="96">
        <f>SUM(G50:G51)</f>
        <v>816.56999999999994</v>
      </c>
      <c r="H52" s="97"/>
      <c r="I52" s="98"/>
      <c r="J52" s="98"/>
      <c r="K52" s="98"/>
      <c r="L52" s="96">
        <f>SUM(L50:L51)</f>
        <v>816.56999999999994</v>
      </c>
      <c r="M52" s="99" t="e">
        <f>L52/O52</f>
        <v>#DIV/0!</v>
      </c>
      <c r="N52" s="94"/>
      <c r="O52" s="100">
        <f>SUM(O50:O51)</f>
        <v>0</v>
      </c>
      <c r="P52" s="101"/>
      <c r="Q52" s="214">
        <f ca="1">SUM(Q50:Q51)</f>
        <v>0</v>
      </c>
    </row>
    <row r="54" spans="1:17" ht="13.5" thickBot="1" x14ac:dyDescent="0.25"/>
    <row r="55" spans="1:17" ht="18" customHeight="1" thickBot="1" x14ac:dyDescent="0.25">
      <c r="E55" s="387" t="s">
        <v>278</v>
      </c>
      <c r="F55" s="388"/>
      <c r="G55" s="388"/>
      <c r="H55" s="388"/>
      <c r="I55" s="388"/>
      <c r="J55" s="388"/>
      <c r="K55" s="388"/>
      <c r="L55" s="388"/>
      <c r="M55" s="388"/>
      <c r="N55" s="388"/>
      <c r="O55" s="389"/>
    </row>
    <row r="56" spans="1:17" ht="18" customHeight="1" x14ac:dyDescent="0.2">
      <c r="E56" s="252" t="s">
        <v>279</v>
      </c>
      <c r="F56" s="394" t="s">
        <v>358</v>
      </c>
      <c r="G56" s="394"/>
      <c r="H56" s="394"/>
      <c r="I56" s="394"/>
      <c r="J56" s="394"/>
      <c r="K56" s="394"/>
      <c r="L56" s="394"/>
      <c r="M56" s="394"/>
      <c r="N56" s="394"/>
      <c r="O56" s="395"/>
    </row>
    <row r="57" spans="1:17" ht="18" customHeight="1" x14ac:dyDescent="0.2">
      <c r="E57" s="250" t="s">
        <v>281</v>
      </c>
      <c r="F57" s="396" t="s">
        <v>282</v>
      </c>
      <c r="G57" s="396"/>
      <c r="H57" s="396"/>
      <c r="I57" s="396"/>
      <c r="J57" s="396"/>
      <c r="K57" s="396"/>
      <c r="L57" s="396"/>
      <c r="M57" s="396"/>
      <c r="N57" s="396"/>
      <c r="O57" s="397"/>
    </row>
    <row r="58" spans="1:17" ht="18" customHeight="1" x14ac:dyDescent="0.2">
      <c r="E58" s="250" t="s">
        <v>283</v>
      </c>
      <c r="F58" s="390" t="s">
        <v>359</v>
      </c>
      <c r="G58" s="390"/>
      <c r="H58" s="390"/>
      <c r="I58" s="390"/>
      <c r="J58" s="390"/>
      <c r="K58" s="390"/>
      <c r="L58" s="390"/>
      <c r="M58" s="390"/>
      <c r="N58" s="390"/>
      <c r="O58" s="391"/>
    </row>
    <row r="59" spans="1:17" ht="18" customHeight="1" x14ac:dyDescent="0.2">
      <c r="E59" s="250" t="s">
        <v>285</v>
      </c>
      <c r="F59" s="390" t="s">
        <v>218</v>
      </c>
      <c r="G59" s="390"/>
      <c r="H59" s="390"/>
      <c r="I59" s="390"/>
      <c r="J59" s="390"/>
      <c r="K59" s="390"/>
      <c r="L59" s="390"/>
      <c r="M59" s="390"/>
      <c r="N59" s="390"/>
      <c r="O59" s="391"/>
    </row>
    <row r="60" spans="1:17" ht="18" customHeight="1" x14ac:dyDescent="0.2">
      <c r="E60" s="250" t="s">
        <v>286</v>
      </c>
      <c r="F60" s="390" t="s">
        <v>287</v>
      </c>
      <c r="G60" s="390"/>
      <c r="H60" s="390"/>
      <c r="I60" s="390"/>
      <c r="J60" s="390"/>
      <c r="K60" s="390"/>
      <c r="L60" s="390"/>
      <c r="M60" s="390"/>
      <c r="N60" s="390"/>
      <c r="O60" s="391"/>
    </row>
    <row r="61" spans="1:17" ht="18" customHeight="1" x14ac:dyDescent="0.2">
      <c r="E61" s="250" t="s">
        <v>288</v>
      </c>
      <c r="F61" s="390" t="s">
        <v>218</v>
      </c>
      <c r="G61" s="390"/>
      <c r="H61" s="390"/>
      <c r="I61" s="390"/>
      <c r="J61" s="390"/>
      <c r="K61" s="390"/>
      <c r="L61" s="390"/>
      <c r="M61" s="390"/>
      <c r="N61" s="390"/>
      <c r="O61" s="391"/>
    </row>
    <row r="62" spans="1:17" ht="18" customHeight="1" thickBot="1" x14ac:dyDescent="0.25">
      <c r="E62" s="251" t="s">
        <v>290</v>
      </c>
      <c r="F62" s="392" t="s">
        <v>289</v>
      </c>
      <c r="G62" s="392"/>
      <c r="H62" s="392"/>
      <c r="I62" s="392"/>
      <c r="J62" s="392"/>
      <c r="K62" s="392"/>
      <c r="L62" s="392"/>
      <c r="M62" s="392"/>
      <c r="N62" s="392"/>
      <c r="O62" s="393"/>
    </row>
  </sheetData>
  <sheetProtection algorithmName="SHA-512" hashValue="udoE4yU0zuEdu6FHbc8m4+YhnLZjzPFrFH20PTODXN52qZd4D5H3BY1NH8BbnZu2QAu2vedbu4l8I3dIXQpt9Q==" saltValue="7/dQjmX9JOi6FpwMFl0j4w==" spinCount="100000" sheet="1" autoFilter="0"/>
  <autoFilter ref="A21:Q42" xr:uid="{00000000-0009-0000-0000-000007000000}"/>
  <mergeCells count="12">
    <mergeCell ref="F62:O62"/>
    <mergeCell ref="E55:O55"/>
    <mergeCell ref="F56:O56"/>
    <mergeCell ref="F57:O57"/>
    <mergeCell ref="F58:O58"/>
    <mergeCell ref="F59:O59"/>
    <mergeCell ref="E18:G18"/>
    <mergeCell ref="L18:O18"/>
    <mergeCell ref="I20:K20"/>
    <mergeCell ref="F60:O60"/>
    <mergeCell ref="F61:O61"/>
    <mergeCell ref="I47:K47"/>
  </mergeCells>
  <phoneticPr fontId="4" type="noConversion"/>
  <conditionalFormatting sqref="I23:K42">
    <cfRule type="cellIs" dxfId="4" priority="7" stopIfTrue="1" operator="equal">
      <formula>0</formula>
    </cfRule>
  </conditionalFormatting>
  <conditionalFormatting sqref="I50:K50">
    <cfRule type="cellIs" dxfId="3" priority="1" stopIfTrue="1" operator="equal">
      <formula>0</formula>
    </cfRule>
  </conditionalFormatting>
  <conditionalFormatting sqref="O7:O16">
    <cfRule type="cellIs" dxfId="2" priority="2" stopIfTrue="1" operator="equal">
      <formula>0</formula>
    </cfRule>
  </conditionalFormatting>
  <hyperlinks>
    <hyperlink ref="E18:G18" location="Angebotsübersicht!A1" display="Zur Angebotsübersicht" xr:uid="{00000000-0004-0000-0700-000000000000}"/>
    <hyperlink ref="L18:O18" location="Leistungswerte!A1" display="Zu den Leistungswerten" xr:uid="{00000000-0004-0000-0700-000001000000}"/>
  </hyperlinks>
  <printOptions horizontalCentered="1"/>
  <pageMargins left="0.55118110236220474" right="0.35433070866141736" top="0.31496062992125984" bottom="0.51181102362204722" header="0.19685039370078741" footer="0.31496062992125984"/>
  <pageSetup paperSize="9" scale="67" fitToHeight="0" orientation="landscape" r:id="rId1"/>
  <headerFooter alignWithMargins="0">
    <oddFooter>&amp;L&amp;8Ausschreibung Unterhaltsreinigung
&amp;A&amp;R&amp;8© Lean Consulting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44"/>
  <sheetViews>
    <sheetView zoomScale="84" zoomScaleNormal="84" workbookViewId="0"/>
  </sheetViews>
  <sheetFormatPr baseColWidth="10" defaultColWidth="11.42578125" defaultRowHeight="12.75" x14ac:dyDescent="0.2"/>
  <cols>
    <col min="1" max="1" width="5.140625" style="1" customWidth="1"/>
    <col min="2" max="2" width="6.5703125" style="1" customWidth="1"/>
    <col min="3" max="3" width="10.85546875" style="1" customWidth="1"/>
    <col min="4" max="4" width="7.140625" style="1" customWidth="1"/>
    <col min="5" max="5" width="36.7109375" style="1" customWidth="1"/>
    <col min="6" max="6" width="17.42578125" style="1" customWidth="1"/>
    <col min="7" max="7" width="16.5703125" style="26" bestFit="1" customWidth="1"/>
    <col min="8" max="8" width="7.140625" style="27" customWidth="1"/>
    <col min="9" max="11" width="6.85546875" style="28" customWidth="1"/>
    <col min="12" max="12" width="17.140625" style="26" customWidth="1"/>
    <col min="13" max="13" width="12.85546875" style="29" customWidth="1"/>
    <col min="14" max="14" width="11.42578125" style="1"/>
    <col min="15" max="15" width="18.5703125" style="30" customWidth="1"/>
    <col min="16" max="16" width="11.42578125" style="31"/>
    <col min="17" max="17" width="14.28515625" style="31" customWidth="1"/>
    <col min="18" max="16384" width="11.42578125" style="1"/>
  </cols>
  <sheetData>
    <row r="1" spans="5:17" ht="13.5" thickBot="1" x14ac:dyDescent="0.25"/>
    <row r="2" spans="5:17" s="38" customFormat="1" ht="25.5" customHeight="1" thickBot="1" x14ac:dyDescent="0.25">
      <c r="E2" s="32"/>
      <c r="F2" s="33"/>
      <c r="G2" s="34" t="str">
        <f>IF(Bieter&lt;&gt;"",Bieter,"Bietername fehlt !")</f>
        <v>Bietername fehlt !</v>
      </c>
      <c r="H2" s="162"/>
      <c r="I2" s="35"/>
      <c r="J2" s="35"/>
      <c r="K2" s="35"/>
      <c r="L2" s="32"/>
      <c r="M2" s="33"/>
      <c r="N2" s="36"/>
      <c r="O2" s="34" t="s">
        <v>360</v>
      </c>
      <c r="P2" s="151">
        <v>10</v>
      </c>
      <c r="Q2" s="37"/>
    </row>
    <row r="3" spans="5:17" ht="13.5" thickBot="1" x14ac:dyDescent="0.25"/>
    <row r="4" spans="5:17" s="41" customFormat="1" ht="25.5" customHeight="1" thickBot="1" x14ac:dyDescent="0.25">
      <c r="E4" s="115" t="s">
        <v>214</v>
      </c>
      <c r="F4" s="117"/>
      <c r="G4" s="118"/>
      <c r="H4" s="40"/>
      <c r="K4" s="42"/>
      <c r="L4" s="116" t="s">
        <v>215</v>
      </c>
      <c r="M4" s="137"/>
      <c r="N4" s="137"/>
      <c r="O4" s="138"/>
      <c r="P4" s="43"/>
      <c r="Q4" s="43"/>
    </row>
    <row r="5" spans="5:17" s="41" customFormat="1" ht="18.75" customHeight="1" x14ac:dyDescent="0.2">
      <c r="E5" s="119" t="s">
        <v>216</v>
      </c>
      <c r="F5" s="120"/>
      <c r="G5" s="121">
        <f>RT_Schule</f>
        <v>196</v>
      </c>
      <c r="H5" s="40"/>
      <c r="I5" s="44"/>
      <c r="L5" s="119" t="s">
        <v>217</v>
      </c>
      <c r="M5" s="120"/>
      <c r="N5" s="139"/>
      <c r="O5" s="140" t="s">
        <v>289</v>
      </c>
      <c r="P5" s="43"/>
      <c r="Q5" s="43"/>
    </row>
    <row r="6" spans="5:17" s="41" customFormat="1" ht="18.75" customHeight="1" x14ac:dyDescent="0.2">
      <c r="E6" s="119" t="s">
        <v>219</v>
      </c>
      <c r="F6" s="120"/>
      <c r="G6" s="121">
        <v>5</v>
      </c>
      <c r="H6" s="40"/>
      <c r="I6" s="44"/>
      <c r="L6" s="119"/>
      <c r="M6" s="120"/>
      <c r="N6" s="139"/>
      <c r="O6" s="141"/>
      <c r="P6" s="43"/>
      <c r="Q6" s="43"/>
    </row>
    <row r="7" spans="5:17" s="41" customFormat="1" ht="18.75" customHeight="1" x14ac:dyDescent="0.2">
      <c r="E7" s="119" t="s">
        <v>220</v>
      </c>
      <c r="F7" s="120"/>
      <c r="G7" s="122">
        <f>SUM($G$23:$G$423)</f>
        <v>0</v>
      </c>
      <c r="H7" s="40"/>
      <c r="I7" s="44"/>
      <c r="J7" s="44"/>
      <c r="L7" s="119" t="s">
        <v>220</v>
      </c>
      <c r="M7" s="120"/>
      <c r="N7" s="120"/>
      <c r="O7" s="142">
        <f>IF($O$5="JA",$G$432,0)</f>
        <v>0</v>
      </c>
      <c r="P7" s="43"/>
      <c r="Q7" s="43"/>
    </row>
    <row r="8" spans="5:17" s="41" customFormat="1" ht="18.75" customHeight="1" x14ac:dyDescent="0.2">
      <c r="E8" s="119" t="s">
        <v>221</v>
      </c>
      <c r="F8" s="120"/>
      <c r="G8" s="122" t="e">
        <f>SUM($L$23:$L$423)</f>
        <v>#N/A</v>
      </c>
      <c r="H8" s="40"/>
      <c r="I8" s="44"/>
      <c r="J8" s="44"/>
      <c r="L8" s="119" t="s">
        <v>221</v>
      </c>
      <c r="M8" s="120"/>
      <c r="N8" s="120"/>
      <c r="O8" s="142">
        <f>IF($O$5="JA",$L$432,0)</f>
        <v>0</v>
      </c>
      <c r="P8" s="43"/>
      <c r="Q8" s="43"/>
    </row>
    <row r="9" spans="5:17" s="41" customFormat="1" ht="18.75" customHeight="1" x14ac:dyDescent="0.2">
      <c r="E9" s="119" t="s">
        <v>222</v>
      </c>
      <c r="F9" s="120"/>
      <c r="G9" s="123" t="e">
        <f>SUM($O$23:$O$423)</f>
        <v>#N/A</v>
      </c>
      <c r="H9" s="40"/>
      <c r="I9" s="44"/>
      <c r="J9" s="44"/>
      <c r="L9" s="119" t="s">
        <v>222</v>
      </c>
      <c r="M9" s="120"/>
      <c r="N9" s="120"/>
      <c r="O9" s="123" t="e">
        <f>IF($O$5="JA",$O$432,0)</f>
        <v>#REF!</v>
      </c>
      <c r="P9" s="43"/>
      <c r="Q9" s="43"/>
    </row>
    <row r="10" spans="5:17" s="41" customFormat="1" ht="18.75" customHeight="1" x14ac:dyDescent="0.2">
      <c r="E10" s="119" t="s">
        <v>223</v>
      </c>
      <c r="F10" s="120"/>
      <c r="G10" s="123" t="e">
        <f>G9/G5</f>
        <v>#N/A</v>
      </c>
      <c r="H10" s="40"/>
      <c r="I10" s="44"/>
      <c r="J10" s="44"/>
      <c r="L10" s="119"/>
      <c r="M10" s="120"/>
      <c r="N10" s="120"/>
      <c r="O10" s="143"/>
      <c r="P10" s="43"/>
      <c r="Q10" s="43"/>
    </row>
    <row r="11" spans="5:17" s="41" customFormat="1" ht="18.75" customHeight="1" x14ac:dyDescent="0.2">
      <c r="E11" s="119" t="s">
        <v>224</v>
      </c>
      <c r="F11" s="120"/>
      <c r="G11" s="124" t="e">
        <f>IF(G9&gt;0,G8/G9,0)</f>
        <v>#N/A</v>
      </c>
      <c r="H11" s="40"/>
      <c r="I11" s="44"/>
      <c r="J11" s="44"/>
      <c r="L11" s="119" t="s">
        <v>224</v>
      </c>
      <c r="M11" s="120"/>
      <c r="N11" s="120"/>
      <c r="O11" s="124" t="e">
        <f>IF($O$5="JA",$O$8/$O$9,0)</f>
        <v>#REF!</v>
      </c>
      <c r="P11" s="43"/>
      <c r="Q11" s="43"/>
    </row>
    <row r="12" spans="5:17" s="41" customFormat="1" ht="18.75" customHeight="1" thickBot="1" x14ac:dyDescent="0.25">
      <c r="E12" s="125" t="s">
        <v>225</v>
      </c>
      <c r="F12" s="126"/>
      <c r="G12" s="127" t="e">
        <f>IF(G9&gt;0,G14/G9,0)</f>
        <v>#N/A</v>
      </c>
      <c r="H12" s="40"/>
      <c r="I12" s="44"/>
      <c r="J12" s="44"/>
      <c r="L12" s="125" t="s">
        <v>225</v>
      </c>
      <c r="M12" s="126"/>
      <c r="N12" s="126"/>
      <c r="O12" s="144" t="e">
        <f ca="1">IF($O$5="JA",$O$14/$O$9,0)</f>
        <v>#REF!</v>
      </c>
      <c r="P12" s="43"/>
      <c r="Q12" s="43"/>
    </row>
    <row r="13" spans="5:17" s="41" customFormat="1" ht="6.75" customHeight="1" thickBot="1" x14ac:dyDescent="0.25">
      <c r="E13" s="120"/>
      <c r="F13" s="120"/>
      <c r="G13" s="128"/>
      <c r="H13" s="40"/>
      <c r="I13" s="44"/>
      <c r="J13" s="44"/>
      <c r="L13" s="120"/>
      <c r="M13" s="120"/>
      <c r="N13" s="120"/>
      <c r="O13" s="145"/>
      <c r="P13" s="43"/>
      <c r="Q13" s="43"/>
    </row>
    <row r="14" spans="5:17" s="41" customFormat="1" ht="18.75" customHeight="1" x14ac:dyDescent="0.2">
      <c r="E14" s="129" t="s">
        <v>226</v>
      </c>
      <c r="F14" s="130" t="e">
        <f ca="1">G14/G5</f>
        <v>#N/A</v>
      </c>
      <c r="G14" s="131" t="e">
        <f ca="1">SUM(Q23:Q423)</f>
        <v>#N/A</v>
      </c>
      <c r="H14" s="40"/>
      <c r="I14" s="44"/>
      <c r="J14" s="44"/>
      <c r="K14" s="45"/>
      <c r="L14" s="129" t="s">
        <v>227</v>
      </c>
      <c r="M14" s="146"/>
      <c r="N14" s="146"/>
      <c r="O14" s="147" t="e">
        <f ca="1">IF($O$5="JA",$Q$432,0)</f>
        <v>#REF!</v>
      </c>
      <c r="P14" s="43"/>
      <c r="Q14" s="43"/>
    </row>
    <row r="15" spans="5:17" s="41" customFormat="1" ht="18.75" customHeight="1" x14ac:dyDescent="0.2">
      <c r="E15" s="132" t="s">
        <v>228</v>
      </c>
      <c r="F15" s="128"/>
      <c r="G15" s="133" t="e">
        <f ca="1">G14*0.19</f>
        <v>#N/A</v>
      </c>
      <c r="H15" s="40"/>
      <c r="I15" s="44"/>
      <c r="J15" s="44"/>
      <c r="K15" s="45"/>
      <c r="L15" s="132" t="s">
        <v>228</v>
      </c>
      <c r="M15" s="120"/>
      <c r="N15" s="120"/>
      <c r="O15" s="148" t="e">
        <f ca="1">IF($O$5="JA",O14*0.19,0)</f>
        <v>#REF!</v>
      </c>
      <c r="P15" s="43"/>
      <c r="Q15" s="43"/>
    </row>
    <row r="16" spans="5:17" s="41" customFormat="1" ht="18.75" customHeight="1" thickBot="1" x14ac:dyDescent="0.25">
      <c r="E16" s="134" t="s">
        <v>229</v>
      </c>
      <c r="F16" s="135"/>
      <c r="G16" s="136" t="e">
        <f ca="1">G14+G15</f>
        <v>#N/A</v>
      </c>
      <c r="H16" s="40"/>
      <c r="I16" s="44"/>
      <c r="J16" s="44"/>
      <c r="K16" s="45"/>
      <c r="L16" s="134" t="s">
        <v>229</v>
      </c>
      <c r="M16" s="126"/>
      <c r="N16" s="126"/>
      <c r="O16" s="149" t="e">
        <f ca="1">IF(O14&lt;&gt;0,SUM(O14:O15),0)</f>
        <v>#REF!</v>
      </c>
      <c r="P16" s="43"/>
      <c r="Q16" s="43"/>
    </row>
    <row r="17" spans="1:17" ht="6" customHeight="1" thickBot="1" x14ac:dyDescent="0.25">
      <c r="M17" s="1"/>
    </row>
    <row r="18" spans="1:17" ht="18" customHeight="1" thickBot="1" x14ac:dyDescent="0.25">
      <c r="A18" s="45"/>
      <c r="B18" s="45"/>
      <c r="C18" s="45"/>
      <c r="D18" s="45"/>
      <c r="E18" s="380" t="s">
        <v>230</v>
      </c>
      <c r="F18" s="381"/>
      <c r="G18" s="382"/>
      <c r="H18" s="46"/>
      <c r="I18" s="47"/>
      <c r="J18" s="47"/>
      <c r="K18" s="47"/>
      <c r="L18" s="383" t="s">
        <v>231</v>
      </c>
      <c r="M18" s="384"/>
      <c r="N18" s="384"/>
      <c r="O18" s="385"/>
      <c r="P18" s="48"/>
      <c r="Q18" s="48"/>
    </row>
    <row r="19" spans="1:17" ht="6" customHeight="1" thickBot="1" x14ac:dyDescent="0.25"/>
    <row r="20" spans="1:17" s="57" customFormat="1" x14ac:dyDescent="0.2">
      <c r="A20" s="49" t="s">
        <v>4</v>
      </c>
      <c r="B20" s="50" t="s">
        <v>232</v>
      </c>
      <c r="C20" s="50" t="s">
        <v>233</v>
      </c>
      <c r="D20" s="50" t="s">
        <v>234</v>
      </c>
      <c r="E20" s="51" t="s">
        <v>235</v>
      </c>
      <c r="F20" s="51" t="s">
        <v>236</v>
      </c>
      <c r="G20" s="52" t="s">
        <v>237</v>
      </c>
      <c r="H20" s="51" t="s">
        <v>238</v>
      </c>
      <c r="I20" s="386" t="s">
        <v>239</v>
      </c>
      <c r="J20" s="386"/>
      <c r="K20" s="386"/>
      <c r="L20" s="52" t="s">
        <v>240</v>
      </c>
      <c r="M20" s="53" t="s">
        <v>241</v>
      </c>
      <c r="N20" s="51" t="s">
        <v>242</v>
      </c>
      <c r="O20" s="54" t="s">
        <v>243</v>
      </c>
      <c r="P20" s="55" t="s">
        <v>244</v>
      </c>
      <c r="Q20" s="56" t="s">
        <v>245</v>
      </c>
    </row>
    <row r="21" spans="1:17" s="57" customFormat="1" ht="25.5" customHeight="1" thickBot="1" x14ac:dyDescent="0.25">
      <c r="A21" s="17"/>
      <c r="B21" s="18"/>
      <c r="C21" s="18"/>
      <c r="D21" s="18"/>
      <c r="E21" s="19" t="s">
        <v>246</v>
      </c>
      <c r="F21" s="19"/>
      <c r="G21" s="20" t="s">
        <v>247</v>
      </c>
      <c r="H21" s="19"/>
      <c r="I21" s="21" t="s">
        <v>172</v>
      </c>
      <c r="J21" s="21" t="s">
        <v>173</v>
      </c>
      <c r="K21" s="21" t="s">
        <v>174</v>
      </c>
      <c r="L21" s="20" t="s">
        <v>248</v>
      </c>
      <c r="M21" s="22" t="s">
        <v>249</v>
      </c>
      <c r="N21" s="19" t="s">
        <v>250</v>
      </c>
      <c r="O21" s="23" t="s">
        <v>251</v>
      </c>
      <c r="P21" s="24" t="s">
        <v>252</v>
      </c>
      <c r="Q21" s="25" t="s">
        <v>253</v>
      </c>
    </row>
    <row r="22" spans="1:17" ht="3.75" customHeight="1" x14ac:dyDescent="0.2">
      <c r="A22" s="67" t="s">
        <v>254</v>
      </c>
      <c r="B22" s="68" t="s">
        <v>254</v>
      </c>
      <c r="C22" s="68"/>
      <c r="D22" s="68" t="s">
        <v>254</v>
      </c>
      <c r="E22" s="68" t="s">
        <v>254</v>
      </c>
      <c r="F22" s="68" t="s">
        <v>254</v>
      </c>
      <c r="G22" s="69" t="s">
        <v>254</v>
      </c>
      <c r="H22" s="70" t="s">
        <v>254</v>
      </c>
      <c r="I22" s="71" t="s">
        <v>254</v>
      </c>
      <c r="J22" s="71" t="s">
        <v>254</v>
      </c>
      <c r="K22" s="71" t="s">
        <v>254</v>
      </c>
      <c r="L22" s="69" t="s">
        <v>254</v>
      </c>
      <c r="M22" s="72" t="s">
        <v>254</v>
      </c>
      <c r="N22" s="73" t="s">
        <v>254</v>
      </c>
      <c r="O22" s="74" t="s">
        <v>254</v>
      </c>
      <c r="P22" s="75" t="s">
        <v>254</v>
      </c>
      <c r="Q22" s="76" t="s">
        <v>254</v>
      </c>
    </row>
    <row r="23" spans="1:17" ht="24" customHeight="1" x14ac:dyDescent="0.2">
      <c r="A23" s="80">
        <v>1</v>
      </c>
      <c r="B23" s="81"/>
      <c r="C23" s="81"/>
      <c r="D23" s="81"/>
      <c r="E23" s="81"/>
      <c r="F23" s="81"/>
      <c r="G23" s="82"/>
      <c r="H23" s="232"/>
      <c r="I23" s="233" t="e">
        <f>VLOOKUP($H23,Leistungswerte!$A$8:$E$29,3,FALSE)</f>
        <v>#N/A</v>
      </c>
      <c r="J23" s="233" t="e">
        <f>VLOOKUP($H23,Leistungswerte!$A$8:$E$29,4,FALSE)</f>
        <v>#N/A</v>
      </c>
      <c r="K23" s="233" t="e">
        <f>VLOOKUP($H23,Leistungswerte!$A$8:$E$29,5,FALSE)</f>
        <v>#N/A</v>
      </c>
      <c r="L23" s="82" t="e">
        <f t="shared" ref="L23:L86" si="0">($G$5/$G$6*I23+J23*12+K23)*G23</f>
        <v>#N/A</v>
      </c>
      <c r="M23" s="234" t="e">
        <f>VLOOKUP($H23,Leistungswerte!$A$8:$G$29,$P$2,FALSE)</f>
        <v>#N/A</v>
      </c>
      <c r="N23" s="83" t="e">
        <f t="shared" ref="N23:N86" si="1">IF(M23&lt;&gt;0,G23/M23/24,0)</f>
        <v>#N/A</v>
      </c>
      <c r="O23" s="79" t="e">
        <f t="shared" ref="O23:O86" si="2">IF(M23&lt;&gt;0,L23/M23,0)</f>
        <v>#N/A</v>
      </c>
      <c r="P23" s="235">
        <f t="shared" ref="P23:P86" ca="1" si="3">SVS_UR</f>
        <v>0</v>
      </c>
      <c r="Q23" s="84" t="e">
        <f t="shared" ref="Q23:Q86" ca="1" si="4">O23*P23</f>
        <v>#N/A</v>
      </c>
    </row>
    <row r="24" spans="1:17" ht="24" customHeight="1" x14ac:dyDescent="0.2">
      <c r="A24" s="80">
        <f t="shared" ref="A24:A87" si="5">A23+1</f>
        <v>2</v>
      </c>
      <c r="B24" s="81"/>
      <c r="C24" s="81"/>
      <c r="D24" s="81"/>
      <c r="E24" s="81"/>
      <c r="F24" s="81"/>
      <c r="G24" s="82"/>
      <c r="H24" s="232"/>
      <c r="I24" s="233" t="e">
        <f>VLOOKUP($H24,Leistungswerte!$A$8:$E$29,3,FALSE)</f>
        <v>#N/A</v>
      </c>
      <c r="J24" s="233" t="e">
        <f>VLOOKUP($H24,Leistungswerte!$A$8:$E$29,4,FALSE)</f>
        <v>#N/A</v>
      </c>
      <c r="K24" s="233" t="e">
        <f>VLOOKUP($H24,Leistungswerte!$A$8:$E$29,5,FALSE)</f>
        <v>#N/A</v>
      </c>
      <c r="L24" s="82" t="e">
        <f t="shared" si="0"/>
        <v>#N/A</v>
      </c>
      <c r="M24" s="234" t="e">
        <f>VLOOKUP($H24,Leistungswerte!$A$8:$G$29,$P$2,FALSE)</f>
        <v>#N/A</v>
      </c>
      <c r="N24" s="83" t="e">
        <f t="shared" si="1"/>
        <v>#N/A</v>
      </c>
      <c r="O24" s="79" t="e">
        <f t="shared" si="2"/>
        <v>#N/A</v>
      </c>
      <c r="P24" s="235">
        <f t="shared" ca="1" si="3"/>
        <v>0</v>
      </c>
      <c r="Q24" s="84" t="e">
        <f t="shared" ca="1" si="4"/>
        <v>#N/A</v>
      </c>
    </row>
    <row r="25" spans="1:17" ht="24" customHeight="1" x14ac:dyDescent="0.2">
      <c r="A25" s="80">
        <f t="shared" si="5"/>
        <v>3</v>
      </c>
      <c r="B25" s="81"/>
      <c r="C25" s="81"/>
      <c r="D25" s="81"/>
      <c r="E25" s="81"/>
      <c r="F25" s="81"/>
      <c r="G25" s="82"/>
      <c r="H25" s="232"/>
      <c r="I25" s="233" t="e">
        <f>VLOOKUP($H25,Leistungswerte!$A$8:$E$29,3,FALSE)</f>
        <v>#N/A</v>
      </c>
      <c r="J25" s="233" t="e">
        <f>VLOOKUP($H25,Leistungswerte!$A$8:$E$29,4,FALSE)</f>
        <v>#N/A</v>
      </c>
      <c r="K25" s="233" t="e">
        <f>VLOOKUP($H25,Leistungswerte!$A$8:$E$29,5,FALSE)</f>
        <v>#N/A</v>
      </c>
      <c r="L25" s="82" t="e">
        <f t="shared" si="0"/>
        <v>#N/A</v>
      </c>
      <c r="M25" s="234" t="e">
        <f>VLOOKUP($H25,Leistungswerte!$A$8:$G$29,$P$2,FALSE)</f>
        <v>#N/A</v>
      </c>
      <c r="N25" s="83" t="e">
        <f t="shared" si="1"/>
        <v>#N/A</v>
      </c>
      <c r="O25" s="79" t="e">
        <f t="shared" si="2"/>
        <v>#N/A</v>
      </c>
      <c r="P25" s="235">
        <f t="shared" ca="1" si="3"/>
        <v>0</v>
      </c>
      <c r="Q25" s="84" t="e">
        <f t="shared" ca="1" si="4"/>
        <v>#N/A</v>
      </c>
    </row>
    <row r="26" spans="1:17" ht="24" customHeight="1" x14ac:dyDescent="0.2">
      <c r="A26" s="80">
        <f t="shared" si="5"/>
        <v>4</v>
      </c>
      <c r="B26" s="81"/>
      <c r="C26" s="81"/>
      <c r="D26" s="81"/>
      <c r="E26" s="81"/>
      <c r="F26" s="81"/>
      <c r="G26" s="82"/>
      <c r="H26" s="232"/>
      <c r="I26" s="233" t="e">
        <f>VLOOKUP($H26,Leistungswerte!$A$8:$E$29,3,FALSE)</f>
        <v>#N/A</v>
      </c>
      <c r="J26" s="233" t="e">
        <f>VLOOKUP($H26,Leistungswerte!$A$8:$E$29,4,FALSE)</f>
        <v>#N/A</v>
      </c>
      <c r="K26" s="233" t="e">
        <f>VLOOKUP($H26,Leistungswerte!$A$8:$E$29,5,FALSE)</f>
        <v>#N/A</v>
      </c>
      <c r="L26" s="82" t="e">
        <f t="shared" si="0"/>
        <v>#N/A</v>
      </c>
      <c r="M26" s="234" t="e">
        <f>VLOOKUP($H26,Leistungswerte!$A$8:$G$29,$P$2,FALSE)</f>
        <v>#N/A</v>
      </c>
      <c r="N26" s="83" t="e">
        <f t="shared" si="1"/>
        <v>#N/A</v>
      </c>
      <c r="O26" s="79" t="e">
        <f t="shared" si="2"/>
        <v>#N/A</v>
      </c>
      <c r="P26" s="235">
        <f t="shared" ca="1" si="3"/>
        <v>0</v>
      </c>
      <c r="Q26" s="84" t="e">
        <f t="shared" ca="1" si="4"/>
        <v>#N/A</v>
      </c>
    </row>
    <row r="27" spans="1:17" ht="24" customHeight="1" x14ac:dyDescent="0.2">
      <c r="A27" s="80">
        <f t="shared" si="5"/>
        <v>5</v>
      </c>
      <c r="B27" s="81"/>
      <c r="C27" s="81"/>
      <c r="D27" s="81"/>
      <c r="E27" s="81"/>
      <c r="F27" s="81"/>
      <c r="G27" s="82"/>
      <c r="H27" s="232"/>
      <c r="I27" s="233" t="e">
        <f>VLOOKUP($H27,Leistungswerte!$A$8:$E$29,3,FALSE)</f>
        <v>#N/A</v>
      </c>
      <c r="J27" s="233" t="e">
        <f>VLOOKUP($H27,Leistungswerte!$A$8:$E$29,4,FALSE)</f>
        <v>#N/A</v>
      </c>
      <c r="K27" s="233" t="e">
        <f>VLOOKUP($H27,Leistungswerte!$A$8:$E$29,5,FALSE)</f>
        <v>#N/A</v>
      </c>
      <c r="L27" s="82" t="e">
        <f t="shared" si="0"/>
        <v>#N/A</v>
      </c>
      <c r="M27" s="234" t="e">
        <f>VLOOKUP($H27,Leistungswerte!$A$8:$G$29,$P$2,FALSE)</f>
        <v>#N/A</v>
      </c>
      <c r="N27" s="83" t="e">
        <f t="shared" si="1"/>
        <v>#N/A</v>
      </c>
      <c r="O27" s="79" t="e">
        <f t="shared" si="2"/>
        <v>#N/A</v>
      </c>
      <c r="P27" s="235">
        <f t="shared" ca="1" si="3"/>
        <v>0</v>
      </c>
      <c r="Q27" s="84" t="e">
        <f t="shared" ca="1" si="4"/>
        <v>#N/A</v>
      </c>
    </row>
    <row r="28" spans="1:17" ht="24" customHeight="1" x14ac:dyDescent="0.2">
      <c r="A28" s="80">
        <f t="shared" si="5"/>
        <v>6</v>
      </c>
      <c r="B28" s="81"/>
      <c r="C28" s="81"/>
      <c r="D28" s="81"/>
      <c r="E28" s="81"/>
      <c r="F28" s="81"/>
      <c r="G28" s="82"/>
      <c r="H28" s="232"/>
      <c r="I28" s="233" t="e">
        <f>VLOOKUP($H28,Leistungswerte!$A$8:$E$29,3,FALSE)</f>
        <v>#N/A</v>
      </c>
      <c r="J28" s="233" t="e">
        <f>VLOOKUP($H28,Leistungswerte!$A$8:$E$29,4,FALSE)</f>
        <v>#N/A</v>
      </c>
      <c r="K28" s="233" t="e">
        <f>VLOOKUP($H28,Leistungswerte!$A$8:$E$29,5,FALSE)</f>
        <v>#N/A</v>
      </c>
      <c r="L28" s="82" t="e">
        <f t="shared" si="0"/>
        <v>#N/A</v>
      </c>
      <c r="M28" s="234" t="e">
        <f>VLOOKUP($H28,Leistungswerte!$A$8:$G$29,$P$2,FALSE)</f>
        <v>#N/A</v>
      </c>
      <c r="N28" s="83" t="e">
        <f t="shared" si="1"/>
        <v>#N/A</v>
      </c>
      <c r="O28" s="79" t="e">
        <f t="shared" si="2"/>
        <v>#N/A</v>
      </c>
      <c r="P28" s="235">
        <f t="shared" ca="1" si="3"/>
        <v>0</v>
      </c>
      <c r="Q28" s="84" t="e">
        <f t="shared" ca="1" si="4"/>
        <v>#N/A</v>
      </c>
    </row>
    <row r="29" spans="1:17" ht="24" customHeight="1" x14ac:dyDescent="0.2">
      <c r="A29" s="80">
        <f t="shared" si="5"/>
        <v>7</v>
      </c>
      <c r="B29" s="81"/>
      <c r="C29" s="81"/>
      <c r="D29" s="81"/>
      <c r="E29" s="81"/>
      <c r="F29" s="81"/>
      <c r="G29" s="82"/>
      <c r="H29" s="232"/>
      <c r="I29" s="233" t="e">
        <f>VLOOKUP($H29,Leistungswerte!$A$8:$E$29,3,FALSE)</f>
        <v>#N/A</v>
      </c>
      <c r="J29" s="233" t="e">
        <f>VLOOKUP($H29,Leistungswerte!$A$8:$E$29,4,FALSE)</f>
        <v>#N/A</v>
      </c>
      <c r="K29" s="233" t="e">
        <f>VLOOKUP($H29,Leistungswerte!$A$8:$E$29,5,FALSE)</f>
        <v>#N/A</v>
      </c>
      <c r="L29" s="82" t="e">
        <f t="shared" si="0"/>
        <v>#N/A</v>
      </c>
      <c r="M29" s="234" t="e">
        <f>VLOOKUP($H29,Leistungswerte!$A$8:$G$29,$P$2,FALSE)</f>
        <v>#N/A</v>
      </c>
      <c r="N29" s="83" t="e">
        <f t="shared" si="1"/>
        <v>#N/A</v>
      </c>
      <c r="O29" s="79" t="e">
        <f t="shared" si="2"/>
        <v>#N/A</v>
      </c>
      <c r="P29" s="235">
        <f t="shared" ca="1" si="3"/>
        <v>0</v>
      </c>
      <c r="Q29" s="84" t="e">
        <f t="shared" ca="1" si="4"/>
        <v>#N/A</v>
      </c>
    </row>
    <row r="30" spans="1:17" ht="24" customHeight="1" x14ac:dyDescent="0.2">
      <c r="A30" s="80">
        <f t="shared" si="5"/>
        <v>8</v>
      </c>
      <c r="B30" s="81"/>
      <c r="C30" s="81"/>
      <c r="D30" s="81"/>
      <c r="E30" s="81"/>
      <c r="F30" s="81"/>
      <c r="G30" s="82"/>
      <c r="H30" s="232"/>
      <c r="I30" s="233" t="e">
        <f>VLOOKUP($H30,Leistungswerte!$A$8:$E$29,3,FALSE)</f>
        <v>#N/A</v>
      </c>
      <c r="J30" s="233" t="e">
        <f>VLOOKUP($H30,Leistungswerte!$A$8:$E$29,4,FALSE)</f>
        <v>#N/A</v>
      </c>
      <c r="K30" s="233" t="e">
        <f>VLOOKUP($H30,Leistungswerte!$A$8:$E$29,5,FALSE)</f>
        <v>#N/A</v>
      </c>
      <c r="L30" s="82" t="e">
        <f t="shared" si="0"/>
        <v>#N/A</v>
      </c>
      <c r="M30" s="234" t="e">
        <f>VLOOKUP($H30,Leistungswerte!$A$8:$G$29,$P$2,FALSE)</f>
        <v>#N/A</v>
      </c>
      <c r="N30" s="83" t="e">
        <f t="shared" si="1"/>
        <v>#N/A</v>
      </c>
      <c r="O30" s="79" t="e">
        <f t="shared" si="2"/>
        <v>#N/A</v>
      </c>
      <c r="P30" s="235">
        <f t="shared" ca="1" si="3"/>
        <v>0</v>
      </c>
      <c r="Q30" s="84" t="e">
        <f t="shared" ca="1" si="4"/>
        <v>#N/A</v>
      </c>
    </row>
    <row r="31" spans="1:17" ht="24" customHeight="1" x14ac:dyDescent="0.2">
      <c r="A31" s="80">
        <f t="shared" si="5"/>
        <v>9</v>
      </c>
      <c r="B31" s="81"/>
      <c r="C31" s="81"/>
      <c r="D31" s="81"/>
      <c r="E31" s="81"/>
      <c r="F31" s="81"/>
      <c r="G31" s="82"/>
      <c r="H31" s="232"/>
      <c r="I31" s="233" t="e">
        <f>VLOOKUP($H31,Leistungswerte!$A$8:$E$29,3,FALSE)</f>
        <v>#N/A</v>
      </c>
      <c r="J31" s="233" t="e">
        <f>VLOOKUP($H31,Leistungswerte!$A$8:$E$29,4,FALSE)</f>
        <v>#N/A</v>
      </c>
      <c r="K31" s="233" t="e">
        <f>VLOOKUP($H31,Leistungswerte!$A$8:$E$29,5,FALSE)</f>
        <v>#N/A</v>
      </c>
      <c r="L31" s="82" t="e">
        <f t="shared" si="0"/>
        <v>#N/A</v>
      </c>
      <c r="M31" s="234" t="e">
        <f>VLOOKUP($H31,Leistungswerte!$A$8:$G$29,$P$2,FALSE)</f>
        <v>#N/A</v>
      </c>
      <c r="N31" s="83" t="e">
        <f t="shared" si="1"/>
        <v>#N/A</v>
      </c>
      <c r="O31" s="79" t="e">
        <f t="shared" si="2"/>
        <v>#N/A</v>
      </c>
      <c r="P31" s="235">
        <f t="shared" ca="1" si="3"/>
        <v>0</v>
      </c>
      <c r="Q31" s="84" t="e">
        <f t="shared" ca="1" si="4"/>
        <v>#N/A</v>
      </c>
    </row>
    <row r="32" spans="1:17" ht="24" customHeight="1" x14ac:dyDescent="0.2">
      <c r="A32" s="80">
        <f t="shared" si="5"/>
        <v>10</v>
      </c>
      <c r="B32" s="81"/>
      <c r="C32" s="81"/>
      <c r="D32" s="81"/>
      <c r="E32" s="81"/>
      <c r="F32" s="81"/>
      <c r="G32" s="82"/>
      <c r="H32" s="232"/>
      <c r="I32" s="233" t="e">
        <f>VLOOKUP($H32,Leistungswerte!$A$8:$E$29,3,FALSE)</f>
        <v>#N/A</v>
      </c>
      <c r="J32" s="233" t="e">
        <f>VLOOKUP($H32,Leistungswerte!$A$8:$E$29,4,FALSE)</f>
        <v>#N/A</v>
      </c>
      <c r="K32" s="233" t="e">
        <f>VLOOKUP($H32,Leistungswerte!$A$8:$E$29,5,FALSE)</f>
        <v>#N/A</v>
      </c>
      <c r="L32" s="82" t="e">
        <f t="shared" si="0"/>
        <v>#N/A</v>
      </c>
      <c r="M32" s="234" t="e">
        <f>VLOOKUP($H32,Leistungswerte!$A$8:$G$29,$P$2,FALSE)</f>
        <v>#N/A</v>
      </c>
      <c r="N32" s="83" t="e">
        <f t="shared" si="1"/>
        <v>#N/A</v>
      </c>
      <c r="O32" s="79" t="e">
        <f t="shared" si="2"/>
        <v>#N/A</v>
      </c>
      <c r="P32" s="235">
        <f t="shared" ca="1" si="3"/>
        <v>0</v>
      </c>
      <c r="Q32" s="84" t="e">
        <f t="shared" ca="1" si="4"/>
        <v>#N/A</v>
      </c>
    </row>
    <row r="33" spans="1:17" ht="24" customHeight="1" x14ac:dyDescent="0.2">
      <c r="A33" s="80">
        <f t="shared" si="5"/>
        <v>11</v>
      </c>
      <c r="B33" s="81"/>
      <c r="C33" s="81"/>
      <c r="D33" s="81"/>
      <c r="E33" s="81"/>
      <c r="F33" s="81"/>
      <c r="G33" s="82"/>
      <c r="H33" s="232"/>
      <c r="I33" s="233" t="e">
        <f>VLOOKUP($H33,Leistungswerte!$A$8:$E$29,3,FALSE)</f>
        <v>#N/A</v>
      </c>
      <c r="J33" s="233" t="e">
        <f>VLOOKUP($H33,Leistungswerte!$A$8:$E$29,4,FALSE)</f>
        <v>#N/A</v>
      </c>
      <c r="K33" s="233" t="e">
        <f>VLOOKUP($H33,Leistungswerte!$A$8:$E$29,5,FALSE)</f>
        <v>#N/A</v>
      </c>
      <c r="L33" s="82" t="e">
        <f t="shared" si="0"/>
        <v>#N/A</v>
      </c>
      <c r="M33" s="234" t="e">
        <f>VLOOKUP($H33,Leistungswerte!$A$8:$G$29,$P$2,FALSE)</f>
        <v>#N/A</v>
      </c>
      <c r="N33" s="83" t="e">
        <f t="shared" si="1"/>
        <v>#N/A</v>
      </c>
      <c r="O33" s="79" t="e">
        <f t="shared" si="2"/>
        <v>#N/A</v>
      </c>
      <c r="P33" s="235">
        <f t="shared" ca="1" si="3"/>
        <v>0</v>
      </c>
      <c r="Q33" s="84" t="e">
        <f t="shared" ca="1" si="4"/>
        <v>#N/A</v>
      </c>
    </row>
    <row r="34" spans="1:17" ht="24" customHeight="1" x14ac:dyDescent="0.2">
      <c r="A34" s="80">
        <f t="shared" si="5"/>
        <v>12</v>
      </c>
      <c r="B34" s="81"/>
      <c r="C34" s="81"/>
      <c r="D34" s="81"/>
      <c r="E34" s="81"/>
      <c r="F34" s="81"/>
      <c r="G34" s="82"/>
      <c r="H34" s="232"/>
      <c r="I34" s="233" t="e">
        <f>VLOOKUP($H34,Leistungswerte!$A$8:$E$29,3,FALSE)</f>
        <v>#N/A</v>
      </c>
      <c r="J34" s="233" t="e">
        <f>VLOOKUP($H34,Leistungswerte!$A$8:$E$29,4,FALSE)</f>
        <v>#N/A</v>
      </c>
      <c r="K34" s="233" t="e">
        <f>VLOOKUP($H34,Leistungswerte!$A$8:$E$29,5,FALSE)</f>
        <v>#N/A</v>
      </c>
      <c r="L34" s="82" t="e">
        <f t="shared" si="0"/>
        <v>#N/A</v>
      </c>
      <c r="M34" s="234" t="e">
        <f>VLOOKUP($H34,Leistungswerte!$A$8:$G$29,$P$2,FALSE)</f>
        <v>#N/A</v>
      </c>
      <c r="N34" s="83" t="e">
        <f t="shared" si="1"/>
        <v>#N/A</v>
      </c>
      <c r="O34" s="79" t="e">
        <f t="shared" si="2"/>
        <v>#N/A</v>
      </c>
      <c r="P34" s="235">
        <f t="shared" ca="1" si="3"/>
        <v>0</v>
      </c>
      <c r="Q34" s="84" t="e">
        <f t="shared" ca="1" si="4"/>
        <v>#N/A</v>
      </c>
    </row>
    <row r="35" spans="1:17" ht="24" customHeight="1" x14ac:dyDescent="0.2">
      <c r="A35" s="80">
        <f t="shared" si="5"/>
        <v>13</v>
      </c>
      <c r="B35" s="81"/>
      <c r="C35" s="81"/>
      <c r="D35" s="81"/>
      <c r="E35" s="81"/>
      <c r="F35" s="81"/>
      <c r="G35" s="82"/>
      <c r="H35" s="232"/>
      <c r="I35" s="233" t="e">
        <f>VLOOKUP($H35,Leistungswerte!$A$8:$E$29,3,FALSE)</f>
        <v>#N/A</v>
      </c>
      <c r="J35" s="233" t="e">
        <f>VLOOKUP($H35,Leistungswerte!$A$8:$E$29,4,FALSE)</f>
        <v>#N/A</v>
      </c>
      <c r="K35" s="233" t="e">
        <f>VLOOKUP($H35,Leistungswerte!$A$8:$E$29,5,FALSE)</f>
        <v>#N/A</v>
      </c>
      <c r="L35" s="82" t="e">
        <f t="shared" si="0"/>
        <v>#N/A</v>
      </c>
      <c r="M35" s="234" t="e">
        <f>VLOOKUP($H35,Leistungswerte!$A$8:$G$29,$P$2,FALSE)</f>
        <v>#N/A</v>
      </c>
      <c r="N35" s="83" t="e">
        <f t="shared" si="1"/>
        <v>#N/A</v>
      </c>
      <c r="O35" s="79" t="e">
        <f t="shared" si="2"/>
        <v>#N/A</v>
      </c>
      <c r="P35" s="235">
        <f t="shared" ca="1" si="3"/>
        <v>0</v>
      </c>
      <c r="Q35" s="84" t="e">
        <f t="shared" ca="1" si="4"/>
        <v>#N/A</v>
      </c>
    </row>
    <row r="36" spans="1:17" ht="24" customHeight="1" x14ac:dyDescent="0.2">
      <c r="A36" s="80">
        <f t="shared" si="5"/>
        <v>14</v>
      </c>
      <c r="B36" s="81"/>
      <c r="C36" s="81"/>
      <c r="D36" s="81"/>
      <c r="E36" s="81"/>
      <c r="F36" s="81"/>
      <c r="G36" s="82"/>
      <c r="H36" s="232"/>
      <c r="I36" s="233" t="e">
        <f>VLOOKUP($H36,Leistungswerte!$A$8:$E$29,3,FALSE)</f>
        <v>#N/A</v>
      </c>
      <c r="J36" s="233" t="e">
        <f>VLOOKUP($H36,Leistungswerte!$A$8:$E$29,4,FALSE)</f>
        <v>#N/A</v>
      </c>
      <c r="K36" s="233" t="e">
        <f>VLOOKUP($H36,Leistungswerte!$A$8:$E$29,5,FALSE)</f>
        <v>#N/A</v>
      </c>
      <c r="L36" s="82" t="e">
        <f t="shared" si="0"/>
        <v>#N/A</v>
      </c>
      <c r="M36" s="234" t="e">
        <f>VLOOKUP($H36,Leistungswerte!$A$8:$G$29,$P$2,FALSE)</f>
        <v>#N/A</v>
      </c>
      <c r="N36" s="83" t="e">
        <f t="shared" si="1"/>
        <v>#N/A</v>
      </c>
      <c r="O36" s="79" t="e">
        <f t="shared" si="2"/>
        <v>#N/A</v>
      </c>
      <c r="P36" s="235">
        <f t="shared" ca="1" si="3"/>
        <v>0</v>
      </c>
      <c r="Q36" s="84" t="e">
        <f t="shared" ca="1" si="4"/>
        <v>#N/A</v>
      </c>
    </row>
    <row r="37" spans="1:17" ht="24" customHeight="1" x14ac:dyDescent="0.2">
      <c r="A37" s="80">
        <f t="shared" si="5"/>
        <v>15</v>
      </c>
      <c r="B37" s="81"/>
      <c r="C37" s="81"/>
      <c r="D37" s="81"/>
      <c r="E37" s="81"/>
      <c r="F37" s="81"/>
      <c r="G37" s="82"/>
      <c r="H37" s="232"/>
      <c r="I37" s="233" t="e">
        <f>VLOOKUP($H37,Leistungswerte!$A$8:$E$29,3,FALSE)</f>
        <v>#N/A</v>
      </c>
      <c r="J37" s="233" t="e">
        <f>VLOOKUP($H37,Leistungswerte!$A$8:$E$29,4,FALSE)</f>
        <v>#N/A</v>
      </c>
      <c r="K37" s="233" t="e">
        <f>VLOOKUP($H37,Leistungswerte!$A$8:$E$29,5,FALSE)</f>
        <v>#N/A</v>
      </c>
      <c r="L37" s="82" t="e">
        <f t="shared" si="0"/>
        <v>#N/A</v>
      </c>
      <c r="M37" s="234" t="e">
        <f>VLOOKUP($H37,Leistungswerte!$A$8:$G$29,$P$2,FALSE)</f>
        <v>#N/A</v>
      </c>
      <c r="N37" s="83" t="e">
        <f t="shared" si="1"/>
        <v>#N/A</v>
      </c>
      <c r="O37" s="79" t="e">
        <f t="shared" si="2"/>
        <v>#N/A</v>
      </c>
      <c r="P37" s="235">
        <f t="shared" ca="1" si="3"/>
        <v>0</v>
      </c>
      <c r="Q37" s="84" t="e">
        <f t="shared" ca="1" si="4"/>
        <v>#N/A</v>
      </c>
    </row>
    <row r="38" spans="1:17" ht="24" customHeight="1" x14ac:dyDescent="0.2">
      <c r="A38" s="80">
        <f t="shared" si="5"/>
        <v>16</v>
      </c>
      <c r="B38" s="81"/>
      <c r="C38" s="81"/>
      <c r="D38" s="81"/>
      <c r="E38" s="81"/>
      <c r="F38" s="81"/>
      <c r="G38" s="82"/>
      <c r="H38" s="232"/>
      <c r="I38" s="233" t="e">
        <f>VLOOKUP($H38,Leistungswerte!$A$8:$E$29,3,FALSE)</f>
        <v>#N/A</v>
      </c>
      <c r="J38" s="233" t="e">
        <f>VLOOKUP($H38,Leistungswerte!$A$8:$E$29,4,FALSE)</f>
        <v>#N/A</v>
      </c>
      <c r="K38" s="233" t="e">
        <f>VLOOKUP($H38,Leistungswerte!$A$8:$E$29,5,FALSE)</f>
        <v>#N/A</v>
      </c>
      <c r="L38" s="82" t="e">
        <f t="shared" si="0"/>
        <v>#N/A</v>
      </c>
      <c r="M38" s="234" t="e">
        <f>VLOOKUP($H38,Leistungswerte!$A$8:$G$29,$P$2,FALSE)</f>
        <v>#N/A</v>
      </c>
      <c r="N38" s="83" t="e">
        <f t="shared" si="1"/>
        <v>#N/A</v>
      </c>
      <c r="O38" s="79" t="e">
        <f t="shared" si="2"/>
        <v>#N/A</v>
      </c>
      <c r="P38" s="235">
        <f t="shared" ca="1" si="3"/>
        <v>0</v>
      </c>
      <c r="Q38" s="84" t="e">
        <f t="shared" ca="1" si="4"/>
        <v>#N/A</v>
      </c>
    </row>
    <row r="39" spans="1:17" ht="24" customHeight="1" x14ac:dyDescent="0.2">
      <c r="A39" s="80">
        <f t="shared" si="5"/>
        <v>17</v>
      </c>
      <c r="B39" s="81"/>
      <c r="C39" s="81"/>
      <c r="D39" s="81"/>
      <c r="E39" s="81"/>
      <c r="F39" s="81"/>
      <c r="G39" s="82"/>
      <c r="H39" s="232"/>
      <c r="I39" s="233" t="e">
        <f>VLOOKUP($H39,Leistungswerte!$A$8:$E$29,3,FALSE)</f>
        <v>#N/A</v>
      </c>
      <c r="J39" s="233" t="e">
        <f>VLOOKUP($H39,Leistungswerte!$A$8:$E$29,4,FALSE)</f>
        <v>#N/A</v>
      </c>
      <c r="K39" s="233" t="e">
        <f>VLOOKUP($H39,Leistungswerte!$A$8:$E$29,5,FALSE)</f>
        <v>#N/A</v>
      </c>
      <c r="L39" s="82" t="e">
        <f t="shared" si="0"/>
        <v>#N/A</v>
      </c>
      <c r="M39" s="234" t="e">
        <f>VLOOKUP($H39,Leistungswerte!$A$8:$G$29,$P$2,FALSE)</f>
        <v>#N/A</v>
      </c>
      <c r="N39" s="83" t="e">
        <f t="shared" si="1"/>
        <v>#N/A</v>
      </c>
      <c r="O39" s="79" t="e">
        <f t="shared" si="2"/>
        <v>#N/A</v>
      </c>
      <c r="P39" s="235">
        <f t="shared" ca="1" si="3"/>
        <v>0</v>
      </c>
      <c r="Q39" s="84" t="e">
        <f t="shared" ca="1" si="4"/>
        <v>#N/A</v>
      </c>
    </row>
    <row r="40" spans="1:17" ht="24" customHeight="1" x14ac:dyDescent="0.2">
      <c r="A40" s="80">
        <f t="shared" si="5"/>
        <v>18</v>
      </c>
      <c r="B40" s="81"/>
      <c r="C40" s="81"/>
      <c r="D40" s="81"/>
      <c r="E40" s="81"/>
      <c r="F40" s="81"/>
      <c r="G40" s="82"/>
      <c r="H40" s="232"/>
      <c r="I40" s="233" t="e">
        <f>VLOOKUP($H40,Leistungswerte!$A$8:$E$29,3,FALSE)</f>
        <v>#N/A</v>
      </c>
      <c r="J40" s="233" t="e">
        <f>VLOOKUP($H40,Leistungswerte!$A$8:$E$29,4,FALSE)</f>
        <v>#N/A</v>
      </c>
      <c r="K40" s="233" t="e">
        <f>VLOOKUP($H40,Leistungswerte!$A$8:$E$29,5,FALSE)</f>
        <v>#N/A</v>
      </c>
      <c r="L40" s="82" t="e">
        <f t="shared" si="0"/>
        <v>#N/A</v>
      </c>
      <c r="M40" s="234" t="e">
        <f>VLOOKUP($H40,Leistungswerte!$A$8:$G$29,$P$2,FALSE)</f>
        <v>#N/A</v>
      </c>
      <c r="N40" s="83" t="e">
        <f t="shared" si="1"/>
        <v>#N/A</v>
      </c>
      <c r="O40" s="79" t="e">
        <f t="shared" si="2"/>
        <v>#N/A</v>
      </c>
      <c r="P40" s="235">
        <f t="shared" ca="1" si="3"/>
        <v>0</v>
      </c>
      <c r="Q40" s="84" t="e">
        <f t="shared" ca="1" si="4"/>
        <v>#N/A</v>
      </c>
    </row>
    <row r="41" spans="1:17" ht="24" customHeight="1" x14ac:dyDescent="0.2">
      <c r="A41" s="80">
        <f t="shared" si="5"/>
        <v>19</v>
      </c>
      <c r="B41" s="81"/>
      <c r="C41" s="81"/>
      <c r="D41" s="81"/>
      <c r="E41" s="81"/>
      <c r="F41" s="81"/>
      <c r="G41" s="82"/>
      <c r="H41" s="232"/>
      <c r="I41" s="233" t="e">
        <f>VLOOKUP($H41,Leistungswerte!$A$8:$E$29,3,FALSE)</f>
        <v>#N/A</v>
      </c>
      <c r="J41" s="233" t="e">
        <f>VLOOKUP($H41,Leistungswerte!$A$8:$E$29,4,FALSE)</f>
        <v>#N/A</v>
      </c>
      <c r="K41" s="233" t="e">
        <f>VLOOKUP($H41,Leistungswerte!$A$8:$E$29,5,FALSE)</f>
        <v>#N/A</v>
      </c>
      <c r="L41" s="82" t="e">
        <f t="shared" si="0"/>
        <v>#N/A</v>
      </c>
      <c r="M41" s="234" t="e">
        <f>VLOOKUP($H41,Leistungswerte!$A$8:$G$29,$P$2,FALSE)</f>
        <v>#N/A</v>
      </c>
      <c r="N41" s="83" t="e">
        <f t="shared" si="1"/>
        <v>#N/A</v>
      </c>
      <c r="O41" s="79" t="e">
        <f t="shared" si="2"/>
        <v>#N/A</v>
      </c>
      <c r="P41" s="235">
        <f t="shared" ca="1" si="3"/>
        <v>0</v>
      </c>
      <c r="Q41" s="84" t="e">
        <f t="shared" ca="1" si="4"/>
        <v>#N/A</v>
      </c>
    </row>
    <row r="42" spans="1:17" ht="24" customHeight="1" x14ac:dyDescent="0.2">
      <c r="A42" s="80">
        <f t="shared" si="5"/>
        <v>20</v>
      </c>
      <c r="B42" s="81"/>
      <c r="C42" s="81"/>
      <c r="D42" s="81"/>
      <c r="E42" s="81"/>
      <c r="F42" s="81"/>
      <c r="G42" s="82"/>
      <c r="H42" s="232"/>
      <c r="I42" s="233" t="e">
        <f>VLOOKUP($H42,Leistungswerte!$A$8:$E$29,3,FALSE)</f>
        <v>#N/A</v>
      </c>
      <c r="J42" s="233" t="e">
        <f>VLOOKUP($H42,Leistungswerte!$A$8:$E$29,4,FALSE)</f>
        <v>#N/A</v>
      </c>
      <c r="K42" s="233" t="e">
        <f>VLOOKUP($H42,Leistungswerte!$A$8:$E$29,5,FALSE)</f>
        <v>#N/A</v>
      </c>
      <c r="L42" s="82" t="e">
        <f t="shared" si="0"/>
        <v>#N/A</v>
      </c>
      <c r="M42" s="234" t="e">
        <f>VLOOKUP($H42,Leistungswerte!$A$8:$G$29,$P$2,FALSE)</f>
        <v>#N/A</v>
      </c>
      <c r="N42" s="83" t="e">
        <f t="shared" si="1"/>
        <v>#N/A</v>
      </c>
      <c r="O42" s="79" t="e">
        <f t="shared" si="2"/>
        <v>#N/A</v>
      </c>
      <c r="P42" s="235">
        <f t="shared" ca="1" si="3"/>
        <v>0</v>
      </c>
      <c r="Q42" s="84" t="e">
        <f t="shared" ca="1" si="4"/>
        <v>#N/A</v>
      </c>
    </row>
    <row r="43" spans="1:17" ht="24" customHeight="1" x14ac:dyDescent="0.2">
      <c r="A43" s="80">
        <f t="shared" si="5"/>
        <v>21</v>
      </c>
      <c r="B43" s="81"/>
      <c r="C43" s="81"/>
      <c r="D43" s="81"/>
      <c r="E43" s="81"/>
      <c r="F43" s="81"/>
      <c r="G43" s="82"/>
      <c r="H43" s="232"/>
      <c r="I43" s="233" t="e">
        <f>VLOOKUP($H43,Leistungswerte!$A$8:$E$29,3,FALSE)</f>
        <v>#N/A</v>
      </c>
      <c r="J43" s="233" t="e">
        <f>VLOOKUP($H43,Leistungswerte!$A$8:$E$29,4,FALSE)</f>
        <v>#N/A</v>
      </c>
      <c r="K43" s="233" t="e">
        <f>VLOOKUP($H43,Leistungswerte!$A$8:$E$29,5,FALSE)</f>
        <v>#N/A</v>
      </c>
      <c r="L43" s="82" t="e">
        <f t="shared" si="0"/>
        <v>#N/A</v>
      </c>
      <c r="M43" s="234" t="e">
        <f>VLOOKUP($H43,Leistungswerte!$A$8:$G$29,$P$2,FALSE)</f>
        <v>#N/A</v>
      </c>
      <c r="N43" s="83" t="e">
        <f t="shared" si="1"/>
        <v>#N/A</v>
      </c>
      <c r="O43" s="79" t="e">
        <f t="shared" si="2"/>
        <v>#N/A</v>
      </c>
      <c r="P43" s="235">
        <f t="shared" ca="1" si="3"/>
        <v>0</v>
      </c>
      <c r="Q43" s="84" t="e">
        <f t="shared" ca="1" si="4"/>
        <v>#N/A</v>
      </c>
    </row>
    <row r="44" spans="1:17" ht="24" customHeight="1" x14ac:dyDescent="0.2">
      <c r="A44" s="80">
        <f t="shared" si="5"/>
        <v>22</v>
      </c>
      <c r="B44" s="81"/>
      <c r="C44" s="81"/>
      <c r="D44" s="81"/>
      <c r="E44" s="81"/>
      <c r="F44" s="81"/>
      <c r="G44" s="82"/>
      <c r="H44" s="232"/>
      <c r="I44" s="233" t="e">
        <f>VLOOKUP($H44,Leistungswerte!$A$8:$E$29,3,FALSE)</f>
        <v>#N/A</v>
      </c>
      <c r="J44" s="233" t="e">
        <f>VLOOKUP($H44,Leistungswerte!$A$8:$E$29,4,FALSE)</f>
        <v>#N/A</v>
      </c>
      <c r="K44" s="233" t="e">
        <f>VLOOKUP($H44,Leistungswerte!$A$8:$E$29,5,FALSE)</f>
        <v>#N/A</v>
      </c>
      <c r="L44" s="82" t="e">
        <f t="shared" si="0"/>
        <v>#N/A</v>
      </c>
      <c r="M44" s="234" t="e">
        <f>VLOOKUP($H44,Leistungswerte!$A$8:$G$29,$P$2,FALSE)</f>
        <v>#N/A</v>
      </c>
      <c r="N44" s="83" t="e">
        <f t="shared" si="1"/>
        <v>#N/A</v>
      </c>
      <c r="O44" s="79" t="e">
        <f t="shared" si="2"/>
        <v>#N/A</v>
      </c>
      <c r="P44" s="235">
        <f t="shared" ca="1" si="3"/>
        <v>0</v>
      </c>
      <c r="Q44" s="84" t="e">
        <f t="shared" ca="1" si="4"/>
        <v>#N/A</v>
      </c>
    </row>
    <row r="45" spans="1:17" ht="24" customHeight="1" x14ac:dyDescent="0.2">
      <c r="A45" s="80">
        <f t="shared" si="5"/>
        <v>23</v>
      </c>
      <c r="B45" s="81"/>
      <c r="C45" s="81"/>
      <c r="D45" s="81"/>
      <c r="E45" s="81"/>
      <c r="F45" s="81"/>
      <c r="G45" s="82"/>
      <c r="H45" s="232"/>
      <c r="I45" s="233" t="e">
        <f>VLOOKUP($H45,Leistungswerte!$A$8:$E$29,3,FALSE)</f>
        <v>#N/A</v>
      </c>
      <c r="J45" s="233" t="e">
        <f>VLOOKUP($H45,Leistungswerte!$A$8:$E$29,4,FALSE)</f>
        <v>#N/A</v>
      </c>
      <c r="K45" s="233" t="e">
        <f>VLOOKUP($H45,Leistungswerte!$A$8:$E$29,5,FALSE)</f>
        <v>#N/A</v>
      </c>
      <c r="L45" s="82" t="e">
        <f t="shared" si="0"/>
        <v>#N/A</v>
      </c>
      <c r="M45" s="234" t="e">
        <f>VLOOKUP($H45,Leistungswerte!$A$8:$G$29,$P$2,FALSE)</f>
        <v>#N/A</v>
      </c>
      <c r="N45" s="83" t="e">
        <f t="shared" si="1"/>
        <v>#N/A</v>
      </c>
      <c r="O45" s="79" t="e">
        <f t="shared" si="2"/>
        <v>#N/A</v>
      </c>
      <c r="P45" s="235">
        <f t="shared" ca="1" si="3"/>
        <v>0</v>
      </c>
      <c r="Q45" s="84" t="e">
        <f t="shared" ca="1" si="4"/>
        <v>#N/A</v>
      </c>
    </row>
    <row r="46" spans="1:17" ht="24" customHeight="1" x14ac:dyDescent="0.2">
      <c r="A46" s="80">
        <f t="shared" si="5"/>
        <v>24</v>
      </c>
      <c r="B46" s="81"/>
      <c r="C46" s="81"/>
      <c r="D46" s="81"/>
      <c r="E46" s="81"/>
      <c r="F46" s="81"/>
      <c r="G46" s="82"/>
      <c r="H46" s="232"/>
      <c r="I46" s="233" t="e">
        <f>VLOOKUP($H46,Leistungswerte!$A$8:$E$29,3,FALSE)</f>
        <v>#N/A</v>
      </c>
      <c r="J46" s="233" t="e">
        <f>VLOOKUP($H46,Leistungswerte!$A$8:$E$29,4,FALSE)</f>
        <v>#N/A</v>
      </c>
      <c r="K46" s="233" t="e">
        <f>VLOOKUP($H46,Leistungswerte!$A$8:$E$29,5,FALSE)</f>
        <v>#N/A</v>
      </c>
      <c r="L46" s="82" t="e">
        <f t="shared" si="0"/>
        <v>#N/A</v>
      </c>
      <c r="M46" s="234" t="e">
        <f>VLOOKUP($H46,Leistungswerte!$A$8:$G$29,$P$2,FALSE)</f>
        <v>#N/A</v>
      </c>
      <c r="N46" s="83" t="e">
        <f t="shared" si="1"/>
        <v>#N/A</v>
      </c>
      <c r="O46" s="79" t="e">
        <f t="shared" si="2"/>
        <v>#N/A</v>
      </c>
      <c r="P46" s="235">
        <f t="shared" ca="1" si="3"/>
        <v>0</v>
      </c>
      <c r="Q46" s="84" t="e">
        <f t="shared" ca="1" si="4"/>
        <v>#N/A</v>
      </c>
    </row>
    <row r="47" spans="1:17" ht="24" customHeight="1" x14ac:dyDescent="0.2">
      <c r="A47" s="80">
        <f t="shared" si="5"/>
        <v>25</v>
      </c>
      <c r="B47" s="81"/>
      <c r="C47" s="81"/>
      <c r="D47" s="81"/>
      <c r="E47" s="81"/>
      <c r="F47" s="81"/>
      <c r="G47" s="82"/>
      <c r="H47" s="232"/>
      <c r="I47" s="233" t="e">
        <f>VLOOKUP($H47,Leistungswerte!$A$8:$E$29,3,FALSE)</f>
        <v>#N/A</v>
      </c>
      <c r="J47" s="233" t="e">
        <f>VLOOKUP($H47,Leistungswerte!$A$8:$E$29,4,FALSE)</f>
        <v>#N/A</v>
      </c>
      <c r="K47" s="233" t="e">
        <f>VLOOKUP($H47,Leistungswerte!$A$8:$E$29,5,FALSE)</f>
        <v>#N/A</v>
      </c>
      <c r="L47" s="82" t="e">
        <f t="shared" si="0"/>
        <v>#N/A</v>
      </c>
      <c r="M47" s="234" t="e">
        <f>VLOOKUP($H47,Leistungswerte!$A$8:$G$29,$P$2,FALSE)</f>
        <v>#N/A</v>
      </c>
      <c r="N47" s="83" t="e">
        <f t="shared" si="1"/>
        <v>#N/A</v>
      </c>
      <c r="O47" s="79" t="e">
        <f t="shared" si="2"/>
        <v>#N/A</v>
      </c>
      <c r="P47" s="235">
        <f t="shared" ca="1" si="3"/>
        <v>0</v>
      </c>
      <c r="Q47" s="84" t="e">
        <f t="shared" ca="1" si="4"/>
        <v>#N/A</v>
      </c>
    </row>
    <row r="48" spans="1:17" ht="24" customHeight="1" x14ac:dyDescent="0.2">
      <c r="A48" s="80">
        <f t="shared" si="5"/>
        <v>26</v>
      </c>
      <c r="B48" s="81"/>
      <c r="C48" s="81"/>
      <c r="D48" s="81"/>
      <c r="E48" s="81"/>
      <c r="F48" s="81"/>
      <c r="G48" s="82"/>
      <c r="H48" s="232"/>
      <c r="I48" s="233" t="e">
        <f>VLOOKUP($H48,Leistungswerte!$A$8:$E$29,3,FALSE)</f>
        <v>#N/A</v>
      </c>
      <c r="J48" s="233" t="e">
        <f>VLOOKUP($H48,Leistungswerte!$A$8:$E$29,4,FALSE)</f>
        <v>#N/A</v>
      </c>
      <c r="K48" s="233" t="e">
        <f>VLOOKUP($H48,Leistungswerte!$A$8:$E$29,5,FALSE)</f>
        <v>#N/A</v>
      </c>
      <c r="L48" s="82" t="e">
        <f t="shared" si="0"/>
        <v>#N/A</v>
      </c>
      <c r="M48" s="234" t="e">
        <f>VLOOKUP($H48,Leistungswerte!$A$8:$G$29,$P$2,FALSE)</f>
        <v>#N/A</v>
      </c>
      <c r="N48" s="83" t="e">
        <f t="shared" si="1"/>
        <v>#N/A</v>
      </c>
      <c r="O48" s="79" t="e">
        <f t="shared" si="2"/>
        <v>#N/A</v>
      </c>
      <c r="P48" s="235">
        <f t="shared" ca="1" si="3"/>
        <v>0</v>
      </c>
      <c r="Q48" s="84" t="e">
        <f t="shared" ca="1" si="4"/>
        <v>#N/A</v>
      </c>
    </row>
    <row r="49" spans="1:17" ht="24" customHeight="1" x14ac:dyDescent="0.2">
      <c r="A49" s="80">
        <f t="shared" si="5"/>
        <v>27</v>
      </c>
      <c r="B49" s="81"/>
      <c r="C49" s="81"/>
      <c r="D49" s="81"/>
      <c r="E49" s="81"/>
      <c r="F49" s="81"/>
      <c r="G49" s="82"/>
      <c r="H49" s="232"/>
      <c r="I49" s="233" t="e">
        <f>VLOOKUP($H49,Leistungswerte!$A$8:$E$29,3,FALSE)</f>
        <v>#N/A</v>
      </c>
      <c r="J49" s="233" t="e">
        <f>VLOOKUP($H49,Leistungswerte!$A$8:$E$29,4,FALSE)</f>
        <v>#N/A</v>
      </c>
      <c r="K49" s="233" t="e">
        <f>VLOOKUP($H49,Leistungswerte!$A$8:$E$29,5,FALSE)</f>
        <v>#N/A</v>
      </c>
      <c r="L49" s="82" t="e">
        <f t="shared" si="0"/>
        <v>#N/A</v>
      </c>
      <c r="M49" s="234" t="e">
        <f>VLOOKUP($H49,Leistungswerte!$A$8:$G$29,$P$2,FALSE)</f>
        <v>#N/A</v>
      </c>
      <c r="N49" s="83" t="e">
        <f t="shared" si="1"/>
        <v>#N/A</v>
      </c>
      <c r="O49" s="79" t="e">
        <f t="shared" si="2"/>
        <v>#N/A</v>
      </c>
      <c r="P49" s="235">
        <f t="shared" ca="1" si="3"/>
        <v>0</v>
      </c>
      <c r="Q49" s="84" t="e">
        <f t="shared" ca="1" si="4"/>
        <v>#N/A</v>
      </c>
    </row>
    <row r="50" spans="1:17" ht="24" customHeight="1" x14ac:dyDescent="0.2">
      <c r="A50" s="80">
        <f t="shared" si="5"/>
        <v>28</v>
      </c>
      <c r="B50" s="81"/>
      <c r="C50" s="81"/>
      <c r="D50" s="81"/>
      <c r="E50" s="81"/>
      <c r="F50" s="81"/>
      <c r="G50" s="82"/>
      <c r="H50" s="232"/>
      <c r="I50" s="233" t="e">
        <f>VLOOKUP($H50,Leistungswerte!$A$8:$E$29,3,FALSE)</f>
        <v>#N/A</v>
      </c>
      <c r="J50" s="233" t="e">
        <f>VLOOKUP($H50,Leistungswerte!$A$8:$E$29,4,FALSE)</f>
        <v>#N/A</v>
      </c>
      <c r="K50" s="233" t="e">
        <f>VLOOKUP($H50,Leistungswerte!$A$8:$E$29,5,FALSE)</f>
        <v>#N/A</v>
      </c>
      <c r="L50" s="82" t="e">
        <f t="shared" si="0"/>
        <v>#N/A</v>
      </c>
      <c r="M50" s="234" t="e">
        <f>VLOOKUP($H50,Leistungswerte!$A$8:$G$29,$P$2,FALSE)</f>
        <v>#N/A</v>
      </c>
      <c r="N50" s="83" t="e">
        <f t="shared" si="1"/>
        <v>#N/A</v>
      </c>
      <c r="O50" s="79" t="e">
        <f t="shared" si="2"/>
        <v>#N/A</v>
      </c>
      <c r="P50" s="235">
        <f t="shared" ca="1" si="3"/>
        <v>0</v>
      </c>
      <c r="Q50" s="84" t="e">
        <f t="shared" ca="1" si="4"/>
        <v>#N/A</v>
      </c>
    </row>
    <row r="51" spans="1:17" ht="24" customHeight="1" x14ac:dyDescent="0.2">
      <c r="A51" s="80">
        <f t="shared" si="5"/>
        <v>29</v>
      </c>
      <c r="B51" s="81"/>
      <c r="C51" s="81"/>
      <c r="D51" s="81"/>
      <c r="E51" s="81"/>
      <c r="F51" s="81"/>
      <c r="G51" s="82"/>
      <c r="H51" s="232"/>
      <c r="I51" s="233" t="e">
        <f>VLOOKUP($H51,Leistungswerte!$A$8:$E$29,3,FALSE)</f>
        <v>#N/A</v>
      </c>
      <c r="J51" s="233" t="e">
        <f>VLOOKUP($H51,Leistungswerte!$A$8:$E$29,4,FALSE)</f>
        <v>#N/A</v>
      </c>
      <c r="K51" s="233" t="e">
        <f>VLOOKUP($H51,Leistungswerte!$A$8:$E$29,5,FALSE)</f>
        <v>#N/A</v>
      </c>
      <c r="L51" s="82" t="e">
        <f t="shared" si="0"/>
        <v>#N/A</v>
      </c>
      <c r="M51" s="234" t="e">
        <f>VLOOKUP($H51,Leistungswerte!$A$8:$G$29,$P$2,FALSE)</f>
        <v>#N/A</v>
      </c>
      <c r="N51" s="83" t="e">
        <f t="shared" si="1"/>
        <v>#N/A</v>
      </c>
      <c r="O51" s="79" t="e">
        <f t="shared" si="2"/>
        <v>#N/A</v>
      </c>
      <c r="P51" s="235">
        <f t="shared" ca="1" si="3"/>
        <v>0</v>
      </c>
      <c r="Q51" s="84" t="e">
        <f t="shared" ca="1" si="4"/>
        <v>#N/A</v>
      </c>
    </row>
    <row r="52" spans="1:17" ht="24" customHeight="1" x14ac:dyDescent="0.2">
      <c r="A52" s="80">
        <f t="shared" si="5"/>
        <v>30</v>
      </c>
      <c r="B52" s="81"/>
      <c r="C52" s="81"/>
      <c r="D52" s="81"/>
      <c r="E52" s="81"/>
      <c r="F52" s="81"/>
      <c r="G52" s="82"/>
      <c r="H52" s="232"/>
      <c r="I52" s="233" t="e">
        <f>VLOOKUP($H52,Leistungswerte!$A$8:$E$29,3,FALSE)</f>
        <v>#N/A</v>
      </c>
      <c r="J52" s="233" t="e">
        <f>VLOOKUP($H52,Leistungswerte!$A$8:$E$29,4,FALSE)</f>
        <v>#N/A</v>
      </c>
      <c r="K52" s="233" t="e">
        <f>VLOOKUP($H52,Leistungswerte!$A$8:$E$29,5,FALSE)</f>
        <v>#N/A</v>
      </c>
      <c r="L52" s="82" t="e">
        <f t="shared" si="0"/>
        <v>#N/A</v>
      </c>
      <c r="M52" s="234" t="e">
        <f>VLOOKUP($H52,Leistungswerte!$A$8:$G$29,$P$2,FALSE)</f>
        <v>#N/A</v>
      </c>
      <c r="N52" s="83" t="e">
        <f t="shared" si="1"/>
        <v>#N/A</v>
      </c>
      <c r="O52" s="79" t="e">
        <f t="shared" si="2"/>
        <v>#N/A</v>
      </c>
      <c r="P52" s="235">
        <f t="shared" ca="1" si="3"/>
        <v>0</v>
      </c>
      <c r="Q52" s="84" t="e">
        <f t="shared" ca="1" si="4"/>
        <v>#N/A</v>
      </c>
    </row>
    <row r="53" spans="1:17" ht="24" customHeight="1" x14ac:dyDescent="0.2">
      <c r="A53" s="80">
        <f t="shared" si="5"/>
        <v>31</v>
      </c>
      <c r="B53" s="81"/>
      <c r="C53" s="81"/>
      <c r="D53" s="81"/>
      <c r="E53" s="81"/>
      <c r="F53" s="81"/>
      <c r="G53" s="82"/>
      <c r="H53" s="232"/>
      <c r="I53" s="233" t="e">
        <f>VLOOKUP($H53,Leistungswerte!$A$8:$E$29,3,FALSE)</f>
        <v>#N/A</v>
      </c>
      <c r="J53" s="233" t="e">
        <f>VLOOKUP($H53,Leistungswerte!$A$8:$E$29,4,FALSE)</f>
        <v>#N/A</v>
      </c>
      <c r="K53" s="233" t="e">
        <f>VLOOKUP($H53,Leistungswerte!$A$8:$E$29,5,FALSE)</f>
        <v>#N/A</v>
      </c>
      <c r="L53" s="82" t="e">
        <f t="shared" si="0"/>
        <v>#N/A</v>
      </c>
      <c r="M53" s="234" t="e">
        <f>VLOOKUP($H53,Leistungswerte!$A$8:$G$29,$P$2,FALSE)</f>
        <v>#N/A</v>
      </c>
      <c r="N53" s="83" t="e">
        <f t="shared" si="1"/>
        <v>#N/A</v>
      </c>
      <c r="O53" s="79" t="e">
        <f t="shared" si="2"/>
        <v>#N/A</v>
      </c>
      <c r="P53" s="235">
        <f t="shared" ca="1" si="3"/>
        <v>0</v>
      </c>
      <c r="Q53" s="84" t="e">
        <f t="shared" ca="1" si="4"/>
        <v>#N/A</v>
      </c>
    </row>
    <row r="54" spans="1:17" ht="24" customHeight="1" x14ac:dyDescent="0.2">
      <c r="A54" s="80">
        <f t="shared" si="5"/>
        <v>32</v>
      </c>
      <c r="B54" s="81"/>
      <c r="C54" s="81"/>
      <c r="D54" s="81"/>
      <c r="E54" s="81"/>
      <c r="F54" s="81"/>
      <c r="G54" s="82"/>
      <c r="H54" s="232"/>
      <c r="I54" s="233" t="e">
        <f>VLOOKUP($H54,Leistungswerte!$A$8:$E$29,3,FALSE)</f>
        <v>#N/A</v>
      </c>
      <c r="J54" s="233" t="e">
        <f>VLOOKUP($H54,Leistungswerte!$A$8:$E$29,4,FALSE)</f>
        <v>#N/A</v>
      </c>
      <c r="K54" s="233" t="e">
        <f>VLOOKUP($H54,Leistungswerte!$A$8:$E$29,5,FALSE)</f>
        <v>#N/A</v>
      </c>
      <c r="L54" s="82" t="e">
        <f t="shared" si="0"/>
        <v>#N/A</v>
      </c>
      <c r="M54" s="234" t="e">
        <f>VLOOKUP($H54,Leistungswerte!$A$8:$G$29,$P$2,FALSE)</f>
        <v>#N/A</v>
      </c>
      <c r="N54" s="83" t="e">
        <f t="shared" si="1"/>
        <v>#N/A</v>
      </c>
      <c r="O54" s="79" t="e">
        <f t="shared" si="2"/>
        <v>#N/A</v>
      </c>
      <c r="P54" s="235">
        <f t="shared" ca="1" si="3"/>
        <v>0</v>
      </c>
      <c r="Q54" s="84" t="e">
        <f t="shared" ca="1" si="4"/>
        <v>#N/A</v>
      </c>
    </row>
    <row r="55" spans="1:17" ht="24" customHeight="1" x14ac:dyDescent="0.2">
      <c r="A55" s="80">
        <f t="shared" si="5"/>
        <v>33</v>
      </c>
      <c r="B55" s="81"/>
      <c r="C55" s="81"/>
      <c r="D55" s="81"/>
      <c r="E55" s="81"/>
      <c r="F55" s="81"/>
      <c r="G55" s="82"/>
      <c r="H55" s="232"/>
      <c r="I55" s="233" t="e">
        <f>VLOOKUP($H55,Leistungswerte!$A$8:$E$29,3,FALSE)</f>
        <v>#N/A</v>
      </c>
      <c r="J55" s="233" t="e">
        <f>VLOOKUP($H55,Leistungswerte!$A$8:$E$29,4,FALSE)</f>
        <v>#N/A</v>
      </c>
      <c r="K55" s="233" t="e">
        <f>VLOOKUP($H55,Leistungswerte!$A$8:$E$29,5,FALSE)</f>
        <v>#N/A</v>
      </c>
      <c r="L55" s="82" t="e">
        <f t="shared" si="0"/>
        <v>#N/A</v>
      </c>
      <c r="M55" s="234" t="e">
        <f>VLOOKUP($H55,Leistungswerte!$A$8:$G$29,$P$2,FALSE)</f>
        <v>#N/A</v>
      </c>
      <c r="N55" s="83" t="e">
        <f t="shared" si="1"/>
        <v>#N/A</v>
      </c>
      <c r="O55" s="79" t="e">
        <f t="shared" si="2"/>
        <v>#N/A</v>
      </c>
      <c r="P55" s="235">
        <f t="shared" ca="1" si="3"/>
        <v>0</v>
      </c>
      <c r="Q55" s="84" t="e">
        <f t="shared" ca="1" si="4"/>
        <v>#N/A</v>
      </c>
    </row>
    <row r="56" spans="1:17" ht="24" customHeight="1" x14ac:dyDescent="0.2">
      <c r="A56" s="80">
        <f t="shared" si="5"/>
        <v>34</v>
      </c>
      <c r="B56" s="81"/>
      <c r="C56" s="81"/>
      <c r="D56" s="81"/>
      <c r="E56" s="81"/>
      <c r="F56" s="81"/>
      <c r="G56" s="82"/>
      <c r="H56" s="232"/>
      <c r="I56" s="233" t="e">
        <f>VLOOKUP($H56,Leistungswerte!$A$8:$E$29,3,FALSE)</f>
        <v>#N/A</v>
      </c>
      <c r="J56" s="233" t="e">
        <f>VLOOKUP($H56,Leistungswerte!$A$8:$E$29,4,FALSE)</f>
        <v>#N/A</v>
      </c>
      <c r="K56" s="233" t="e">
        <f>VLOOKUP($H56,Leistungswerte!$A$8:$E$29,5,FALSE)</f>
        <v>#N/A</v>
      </c>
      <c r="L56" s="82" t="e">
        <f t="shared" si="0"/>
        <v>#N/A</v>
      </c>
      <c r="M56" s="234" t="e">
        <f>VLOOKUP($H56,Leistungswerte!$A$8:$G$29,$P$2,FALSE)</f>
        <v>#N/A</v>
      </c>
      <c r="N56" s="83" t="e">
        <f t="shared" si="1"/>
        <v>#N/A</v>
      </c>
      <c r="O56" s="79" t="e">
        <f t="shared" si="2"/>
        <v>#N/A</v>
      </c>
      <c r="P56" s="235">
        <f t="shared" ca="1" si="3"/>
        <v>0</v>
      </c>
      <c r="Q56" s="84" t="e">
        <f t="shared" ca="1" si="4"/>
        <v>#N/A</v>
      </c>
    </row>
    <row r="57" spans="1:17" ht="24" customHeight="1" x14ac:dyDescent="0.2">
      <c r="A57" s="80">
        <f t="shared" si="5"/>
        <v>35</v>
      </c>
      <c r="B57" s="81"/>
      <c r="C57" s="81"/>
      <c r="D57" s="81"/>
      <c r="E57" s="81"/>
      <c r="F57" s="81"/>
      <c r="G57" s="82"/>
      <c r="H57" s="232"/>
      <c r="I57" s="233" t="e">
        <f>VLOOKUP($H57,Leistungswerte!$A$8:$E$29,3,FALSE)</f>
        <v>#N/A</v>
      </c>
      <c r="J57" s="233" t="e">
        <f>VLOOKUP($H57,Leistungswerte!$A$8:$E$29,4,FALSE)</f>
        <v>#N/A</v>
      </c>
      <c r="K57" s="233" t="e">
        <f>VLOOKUP($H57,Leistungswerte!$A$8:$E$29,5,FALSE)</f>
        <v>#N/A</v>
      </c>
      <c r="L57" s="82" t="e">
        <f t="shared" si="0"/>
        <v>#N/A</v>
      </c>
      <c r="M57" s="234" t="e">
        <f>VLOOKUP($H57,Leistungswerte!$A$8:$G$29,$P$2,FALSE)</f>
        <v>#N/A</v>
      </c>
      <c r="N57" s="83" t="e">
        <f t="shared" si="1"/>
        <v>#N/A</v>
      </c>
      <c r="O57" s="79" t="e">
        <f t="shared" si="2"/>
        <v>#N/A</v>
      </c>
      <c r="P57" s="235">
        <f t="shared" ca="1" si="3"/>
        <v>0</v>
      </c>
      <c r="Q57" s="84" t="e">
        <f t="shared" ca="1" si="4"/>
        <v>#N/A</v>
      </c>
    </row>
    <row r="58" spans="1:17" ht="24" customHeight="1" x14ac:dyDescent="0.2">
      <c r="A58" s="80">
        <f t="shared" si="5"/>
        <v>36</v>
      </c>
      <c r="B58" s="81"/>
      <c r="C58" s="81"/>
      <c r="D58" s="81"/>
      <c r="E58" s="81"/>
      <c r="F58" s="81"/>
      <c r="G58" s="82"/>
      <c r="H58" s="232"/>
      <c r="I58" s="233" t="e">
        <f>VLOOKUP($H58,Leistungswerte!$A$8:$E$29,3,FALSE)</f>
        <v>#N/A</v>
      </c>
      <c r="J58" s="233" t="e">
        <f>VLOOKUP($H58,Leistungswerte!$A$8:$E$29,4,FALSE)</f>
        <v>#N/A</v>
      </c>
      <c r="K58" s="233" t="e">
        <f>VLOOKUP($H58,Leistungswerte!$A$8:$E$29,5,FALSE)</f>
        <v>#N/A</v>
      </c>
      <c r="L58" s="82" t="e">
        <f t="shared" si="0"/>
        <v>#N/A</v>
      </c>
      <c r="M58" s="234" t="e">
        <f>VLOOKUP($H58,Leistungswerte!$A$8:$G$29,$P$2,FALSE)</f>
        <v>#N/A</v>
      </c>
      <c r="N58" s="83" t="e">
        <f t="shared" si="1"/>
        <v>#N/A</v>
      </c>
      <c r="O58" s="79" t="e">
        <f t="shared" si="2"/>
        <v>#N/A</v>
      </c>
      <c r="P58" s="235">
        <f t="shared" ca="1" si="3"/>
        <v>0</v>
      </c>
      <c r="Q58" s="84" t="e">
        <f t="shared" ca="1" si="4"/>
        <v>#N/A</v>
      </c>
    </row>
    <row r="59" spans="1:17" ht="24" customHeight="1" x14ac:dyDescent="0.2">
      <c r="A59" s="80">
        <f t="shared" si="5"/>
        <v>37</v>
      </c>
      <c r="B59" s="81"/>
      <c r="C59" s="81"/>
      <c r="D59" s="81"/>
      <c r="E59" s="81"/>
      <c r="F59" s="81"/>
      <c r="G59" s="82"/>
      <c r="H59" s="232"/>
      <c r="I59" s="233" t="e">
        <f>VLOOKUP($H59,Leistungswerte!$A$8:$E$29,3,FALSE)</f>
        <v>#N/A</v>
      </c>
      <c r="J59" s="233" t="e">
        <f>VLOOKUP($H59,Leistungswerte!$A$8:$E$29,4,FALSE)</f>
        <v>#N/A</v>
      </c>
      <c r="K59" s="233" t="e">
        <f>VLOOKUP($H59,Leistungswerte!$A$8:$E$29,5,FALSE)</f>
        <v>#N/A</v>
      </c>
      <c r="L59" s="82" t="e">
        <f t="shared" si="0"/>
        <v>#N/A</v>
      </c>
      <c r="M59" s="234" t="e">
        <f>VLOOKUP($H59,Leistungswerte!$A$8:$G$29,$P$2,FALSE)</f>
        <v>#N/A</v>
      </c>
      <c r="N59" s="83" t="e">
        <f t="shared" si="1"/>
        <v>#N/A</v>
      </c>
      <c r="O59" s="79" t="e">
        <f t="shared" si="2"/>
        <v>#N/A</v>
      </c>
      <c r="P59" s="235">
        <f t="shared" ca="1" si="3"/>
        <v>0</v>
      </c>
      <c r="Q59" s="84" t="e">
        <f t="shared" ca="1" si="4"/>
        <v>#N/A</v>
      </c>
    </row>
    <row r="60" spans="1:17" ht="24" customHeight="1" x14ac:dyDescent="0.2">
      <c r="A60" s="80">
        <f t="shared" si="5"/>
        <v>38</v>
      </c>
      <c r="B60" s="81"/>
      <c r="C60" s="81"/>
      <c r="D60" s="81"/>
      <c r="E60" s="81"/>
      <c r="F60" s="81"/>
      <c r="G60" s="82"/>
      <c r="H60" s="232"/>
      <c r="I60" s="233" t="e">
        <f>VLOOKUP($H60,Leistungswerte!$A$8:$E$29,3,FALSE)</f>
        <v>#N/A</v>
      </c>
      <c r="J60" s="233" t="e">
        <f>VLOOKUP($H60,Leistungswerte!$A$8:$E$29,4,FALSE)</f>
        <v>#N/A</v>
      </c>
      <c r="K60" s="233" t="e">
        <f>VLOOKUP($H60,Leistungswerte!$A$8:$E$29,5,FALSE)</f>
        <v>#N/A</v>
      </c>
      <c r="L60" s="82" t="e">
        <f t="shared" si="0"/>
        <v>#N/A</v>
      </c>
      <c r="M60" s="234" t="e">
        <f>VLOOKUP($H60,Leistungswerte!$A$8:$G$29,$P$2,FALSE)</f>
        <v>#N/A</v>
      </c>
      <c r="N60" s="83" t="e">
        <f t="shared" si="1"/>
        <v>#N/A</v>
      </c>
      <c r="O60" s="79" t="e">
        <f t="shared" si="2"/>
        <v>#N/A</v>
      </c>
      <c r="P60" s="235">
        <f t="shared" ca="1" si="3"/>
        <v>0</v>
      </c>
      <c r="Q60" s="84" t="e">
        <f t="shared" ca="1" si="4"/>
        <v>#N/A</v>
      </c>
    </row>
    <row r="61" spans="1:17" ht="24" customHeight="1" x14ac:dyDescent="0.2">
      <c r="A61" s="80">
        <f t="shared" si="5"/>
        <v>39</v>
      </c>
      <c r="B61" s="81"/>
      <c r="C61" s="81"/>
      <c r="D61" s="81"/>
      <c r="E61" s="81"/>
      <c r="F61" s="81"/>
      <c r="G61" s="82"/>
      <c r="H61" s="232"/>
      <c r="I61" s="233" t="e">
        <f>VLOOKUP($H61,Leistungswerte!$A$8:$E$29,3,FALSE)</f>
        <v>#N/A</v>
      </c>
      <c r="J61" s="233" t="e">
        <f>VLOOKUP($H61,Leistungswerte!$A$8:$E$29,4,FALSE)</f>
        <v>#N/A</v>
      </c>
      <c r="K61" s="233" t="e">
        <f>VLOOKUP($H61,Leistungswerte!$A$8:$E$29,5,FALSE)</f>
        <v>#N/A</v>
      </c>
      <c r="L61" s="82" t="e">
        <f t="shared" si="0"/>
        <v>#N/A</v>
      </c>
      <c r="M61" s="234" t="e">
        <f>VLOOKUP($H61,Leistungswerte!$A$8:$G$29,$P$2,FALSE)</f>
        <v>#N/A</v>
      </c>
      <c r="N61" s="83" t="e">
        <f t="shared" si="1"/>
        <v>#N/A</v>
      </c>
      <c r="O61" s="79" t="e">
        <f t="shared" si="2"/>
        <v>#N/A</v>
      </c>
      <c r="P61" s="235">
        <f t="shared" ca="1" si="3"/>
        <v>0</v>
      </c>
      <c r="Q61" s="84" t="e">
        <f t="shared" ca="1" si="4"/>
        <v>#N/A</v>
      </c>
    </row>
    <row r="62" spans="1:17" ht="24" customHeight="1" x14ac:dyDescent="0.2">
      <c r="A62" s="80">
        <f t="shared" si="5"/>
        <v>40</v>
      </c>
      <c r="B62" s="81"/>
      <c r="C62" s="81"/>
      <c r="D62" s="81"/>
      <c r="E62" s="81"/>
      <c r="F62" s="81"/>
      <c r="G62" s="82"/>
      <c r="H62" s="232"/>
      <c r="I62" s="233" t="e">
        <f>VLOOKUP($H62,Leistungswerte!$A$8:$E$29,3,FALSE)</f>
        <v>#N/A</v>
      </c>
      <c r="J62" s="233" t="e">
        <f>VLOOKUP($H62,Leistungswerte!$A$8:$E$29,4,FALSE)</f>
        <v>#N/A</v>
      </c>
      <c r="K62" s="233" t="e">
        <f>VLOOKUP($H62,Leistungswerte!$A$8:$E$29,5,FALSE)</f>
        <v>#N/A</v>
      </c>
      <c r="L62" s="82" t="e">
        <f t="shared" si="0"/>
        <v>#N/A</v>
      </c>
      <c r="M62" s="234" t="e">
        <f>VLOOKUP($H62,Leistungswerte!$A$8:$G$29,$P$2,FALSE)</f>
        <v>#N/A</v>
      </c>
      <c r="N62" s="83" t="e">
        <f t="shared" si="1"/>
        <v>#N/A</v>
      </c>
      <c r="O62" s="79" t="e">
        <f t="shared" si="2"/>
        <v>#N/A</v>
      </c>
      <c r="P62" s="235">
        <f t="shared" ca="1" si="3"/>
        <v>0</v>
      </c>
      <c r="Q62" s="84" t="e">
        <f t="shared" ca="1" si="4"/>
        <v>#N/A</v>
      </c>
    </row>
    <row r="63" spans="1:17" ht="24" customHeight="1" x14ac:dyDescent="0.2">
      <c r="A63" s="80">
        <f t="shared" si="5"/>
        <v>41</v>
      </c>
      <c r="B63" s="81"/>
      <c r="C63" s="81"/>
      <c r="D63" s="81"/>
      <c r="E63" s="81"/>
      <c r="F63" s="81"/>
      <c r="G63" s="82"/>
      <c r="H63" s="232"/>
      <c r="I63" s="233" t="e">
        <f>VLOOKUP($H63,Leistungswerte!$A$8:$E$29,3,FALSE)</f>
        <v>#N/A</v>
      </c>
      <c r="J63" s="233" t="e">
        <f>VLOOKUP($H63,Leistungswerte!$A$8:$E$29,4,FALSE)</f>
        <v>#N/A</v>
      </c>
      <c r="K63" s="233" t="e">
        <f>VLOOKUP($H63,Leistungswerte!$A$8:$E$29,5,FALSE)</f>
        <v>#N/A</v>
      </c>
      <c r="L63" s="82" t="e">
        <f t="shared" si="0"/>
        <v>#N/A</v>
      </c>
      <c r="M63" s="234" t="e">
        <f>VLOOKUP($H63,Leistungswerte!$A$8:$G$29,$P$2,FALSE)</f>
        <v>#N/A</v>
      </c>
      <c r="N63" s="83" t="e">
        <f t="shared" si="1"/>
        <v>#N/A</v>
      </c>
      <c r="O63" s="79" t="e">
        <f t="shared" si="2"/>
        <v>#N/A</v>
      </c>
      <c r="P63" s="235">
        <f t="shared" ca="1" si="3"/>
        <v>0</v>
      </c>
      <c r="Q63" s="84" t="e">
        <f t="shared" ca="1" si="4"/>
        <v>#N/A</v>
      </c>
    </row>
    <row r="64" spans="1:17" ht="24" customHeight="1" x14ac:dyDescent="0.2">
      <c r="A64" s="80">
        <f t="shared" si="5"/>
        <v>42</v>
      </c>
      <c r="B64" s="81"/>
      <c r="C64" s="81"/>
      <c r="D64" s="81"/>
      <c r="E64" s="81"/>
      <c r="F64" s="81"/>
      <c r="G64" s="82"/>
      <c r="H64" s="232"/>
      <c r="I64" s="233" t="e">
        <f>VLOOKUP($H64,Leistungswerte!$A$8:$E$29,3,FALSE)</f>
        <v>#N/A</v>
      </c>
      <c r="J64" s="233" t="e">
        <f>VLOOKUP($H64,Leistungswerte!$A$8:$E$29,4,FALSE)</f>
        <v>#N/A</v>
      </c>
      <c r="K64" s="233" t="e">
        <f>VLOOKUP($H64,Leistungswerte!$A$8:$E$29,5,FALSE)</f>
        <v>#N/A</v>
      </c>
      <c r="L64" s="82" t="e">
        <f t="shared" si="0"/>
        <v>#N/A</v>
      </c>
      <c r="M64" s="234" t="e">
        <f>VLOOKUP($H64,Leistungswerte!$A$8:$G$29,$P$2,FALSE)</f>
        <v>#N/A</v>
      </c>
      <c r="N64" s="83" t="e">
        <f t="shared" si="1"/>
        <v>#N/A</v>
      </c>
      <c r="O64" s="79" t="e">
        <f t="shared" si="2"/>
        <v>#N/A</v>
      </c>
      <c r="P64" s="235">
        <f t="shared" ca="1" si="3"/>
        <v>0</v>
      </c>
      <c r="Q64" s="84" t="e">
        <f t="shared" ca="1" si="4"/>
        <v>#N/A</v>
      </c>
    </row>
    <row r="65" spans="1:17" ht="24" customHeight="1" x14ac:dyDescent="0.2">
      <c r="A65" s="80">
        <f t="shared" si="5"/>
        <v>43</v>
      </c>
      <c r="B65" s="81"/>
      <c r="C65" s="81"/>
      <c r="D65" s="81"/>
      <c r="E65" s="81"/>
      <c r="F65" s="81"/>
      <c r="G65" s="82"/>
      <c r="H65" s="232"/>
      <c r="I65" s="233" t="e">
        <f>VLOOKUP($H65,Leistungswerte!$A$8:$E$29,3,FALSE)</f>
        <v>#N/A</v>
      </c>
      <c r="J65" s="233" t="e">
        <f>VLOOKUP($H65,Leistungswerte!$A$8:$E$29,4,FALSE)</f>
        <v>#N/A</v>
      </c>
      <c r="K65" s="233" t="e">
        <f>VLOOKUP($H65,Leistungswerte!$A$8:$E$29,5,FALSE)</f>
        <v>#N/A</v>
      </c>
      <c r="L65" s="82" t="e">
        <f t="shared" si="0"/>
        <v>#N/A</v>
      </c>
      <c r="M65" s="234" t="e">
        <f>VLOOKUP($H65,Leistungswerte!$A$8:$G$29,$P$2,FALSE)</f>
        <v>#N/A</v>
      </c>
      <c r="N65" s="83" t="e">
        <f t="shared" si="1"/>
        <v>#N/A</v>
      </c>
      <c r="O65" s="79" t="e">
        <f t="shared" si="2"/>
        <v>#N/A</v>
      </c>
      <c r="P65" s="235">
        <f t="shared" ca="1" si="3"/>
        <v>0</v>
      </c>
      <c r="Q65" s="84" t="e">
        <f t="shared" ca="1" si="4"/>
        <v>#N/A</v>
      </c>
    </row>
    <row r="66" spans="1:17" ht="24" customHeight="1" x14ac:dyDescent="0.2">
      <c r="A66" s="80">
        <f t="shared" si="5"/>
        <v>44</v>
      </c>
      <c r="B66" s="81"/>
      <c r="C66" s="81"/>
      <c r="D66" s="81"/>
      <c r="E66" s="81"/>
      <c r="F66" s="81"/>
      <c r="G66" s="82"/>
      <c r="H66" s="232"/>
      <c r="I66" s="233" t="e">
        <f>VLOOKUP($H66,Leistungswerte!$A$8:$E$29,3,FALSE)</f>
        <v>#N/A</v>
      </c>
      <c r="J66" s="233" t="e">
        <f>VLOOKUP($H66,Leistungswerte!$A$8:$E$29,4,FALSE)</f>
        <v>#N/A</v>
      </c>
      <c r="K66" s="233" t="e">
        <f>VLOOKUP($H66,Leistungswerte!$A$8:$E$29,5,FALSE)</f>
        <v>#N/A</v>
      </c>
      <c r="L66" s="82" t="e">
        <f t="shared" si="0"/>
        <v>#N/A</v>
      </c>
      <c r="M66" s="234" t="e">
        <f>VLOOKUP($H66,Leistungswerte!$A$8:$G$29,$P$2,FALSE)</f>
        <v>#N/A</v>
      </c>
      <c r="N66" s="83" t="e">
        <f t="shared" si="1"/>
        <v>#N/A</v>
      </c>
      <c r="O66" s="79" t="e">
        <f t="shared" si="2"/>
        <v>#N/A</v>
      </c>
      <c r="P66" s="235">
        <f t="shared" ca="1" si="3"/>
        <v>0</v>
      </c>
      <c r="Q66" s="84" t="e">
        <f t="shared" ca="1" si="4"/>
        <v>#N/A</v>
      </c>
    </row>
    <row r="67" spans="1:17" ht="24" customHeight="1" x14ac:dyDescent="0.2">
      <c r="A67" s="80">
        <f t="shared" si="5"/>
        <v>45</v>
      </c>
      <c r="B67" s="81"/>
      <c r="C67" s="81"/>
      <c r="D67" s="150"/>
      <c r="E67" s="81"/>
      <c r="F67" s="81"/>
      <c r="G67" s="82"/>
      <c r="H67" s="232"/>
      <c r="I67" s="233" t="e">
        <f>VLOOKUP($H67,Leistungswerte!$A$8:$E$29,3,FALSE)</f>
        <v>#N/A</v>
      </c>
      <c r="J67" s="233" t="e">
        <f>VLOOKUP($H67,Leistungswerte!$A$8:$E$29,4,FALSE)</f>
        <v>#N/A</v>
      </c>
      <c r="K67" s="233" t="e">
        <f>VLOOKUP($H67,Leistungswerte!$A$8:$E$29,5,FALSE)</f>
        <v>#N/A</v>
      </c>
      <c r="L67" s="82" t="e">
        <f t="shared" si="0"/>
        <v>#N/A</v>
      </c>
      <c r="M67" s="234" t="e">
        <f>VLOOKUP($H67,Leistungswerte!$A$8:$G$29,$P$2,FALSE)</f>
        <v>#N/A</v>
      </c>
      <c r="N67" s="83" t="e">
        <f t="shared" si="1"/>
        <v>#N/A</v>
      </c>
      <c r="O67" s="79" t="e">
        <f t="shared" si="2"/>
        <v>#N/A</v>
      </c>
      <c r="P67" s="235">
        <f t="shared" ca="1" si="3"/>
        <v>0</v>
      </c>
      <c r="Q67" s="84" t="e">
        <f t="shared" ca="1" si="4"/>
        <v>#N/A</v>
      </c>
    </row>
    <row r="68" spans="1:17" ht="24" customHeight="1" x14ac:dyDescent="0.2">
      <c r="A68" s="80">
        <f t="shared" si="5"/>
        <v>46</v>
      </c>
      <c r="B68" s="81"/>
      <c r="C68" s="81"/>
      <c r="D68" s="81"/>
      <c r="E68" s="81"/>
      <c r="F68" s="81"/>
      <c r="G68" s="82"/>
      <c r="H68" s="232"/>
      <c r="I68" s="233" t="e">
        <f>VLOOKUP($H68,Leistungswerte!$A$8:$E$29,3,FALSE)</f>
        <v>#N/A</v>
      </c>
      <c r="J68" s="233" t="e">
        <f>VLOOKUP($H68,Leistungswerte!$A$8:$E$29,4,FALSE)</f>
        <v>#N/A</v>
      </c>
      <c r="K68" s="233" t="e">
        <f>VLOOKUP($H68,Leistungswerte!$A$8:$E$29,5,FALSE)</f>
        <v>#N/A</v>
      </c>
      <c r="L68" s="82" t="e">
        <f t="shared" si="0"/>
        <v>#N/A</v>
      </c>
      <c r="M68" s="234" t="e">
        <f>VLOOKUP($H68,Leistungswerte!$A$8:$G$29,$P$2,FALSE)</f>
        <v>#N/A</v>
      </c>
      <c r="N68" s="83" t="e">
        <f t="shared" si="1"/>
        <v>#N/A</v>
      </c>
      <c r="O68" s="79" t="e">
        <f t="shared" si="2"/>
        <v>#N/A</v>
      </c>
      <c r="P68" s="235">
        <f t="shared" ca="1" si="3"/>
        <v>0</v>
      </c>
      <c r="Q68" s="84" t="e">
        <f t="shared" ca="1" si="4"/>
        <v>#N/A</v>
      </c>
    </row>
    <row r="69" spans="1:17" ht="24" customHeight="1" x14ac:dyDescent="0.2">
      <c r="A69" s="80">
        <f t="shared" si="5"/>
        <v>47</v>
      </c>
      <c r="B69" s="81"/>
      <c r="C69" s="81"/>
      <c r="D69" s="81"/>
      <c r="E69" s="81"/>
      <c r="F69" s="81"/>
      <c r="G69" s="82"/>
      <c r="H69" s="232"/>
      <c r="I69" s="233" t="e">
        <f>VLOOKUP($H69,Leistungswerte!$A$8:$E$29,3,FALSE)</f>
        <v>#N/A</v>
      </c>
      <c r="J69" s="233" t="e">
        <f>VLOOKUP($H69,Leistungswerte!$A$8:$E$29,4,FALSE)</f>
        <v>#N/A</v>
      </c>
      <c r="K69" s="233" t="e">
        <f>VLOOKUP($H69,Leistungswerte!$A$8:$E$29,5,FALSE)</f>
        <v>#N/A</v>
      </c>
      <c r="L69" s="82" t="e">
        <f t="shared" si="0"/>
        <v>#N/A</v>
      </c>
      <c r="M69" s="234" t="e">
        <f>VLOOKUP($H69,Leistungswerte!$A$8:$G$29,$P$2,FALSE)</f>
        <v>#N/A</v>
      </c>
      <c r="N69" s="83" t="e">
        <f t="shared" si="1"/>
        <v>#N/A</v>
      </c>
      <c r="O69" s="79" t="e">
        <f t="shared" si="2"/>
        <v>#N/A</v>
      </c>
      <c r="P69" s="235">
        <f t="shared" ca="1" si="3"/>
        <v>0</v>
      </c>
      <c r="Q69" s="84" t="e">
        <f t="shared" ca="1" si="4"/>
        <v>#N/A</v>
      </c>
    </row>
    <row r="70" spans="1:17" ht="24" customHeight="1" x14ac:dyDescent="0.2">
      <c r="A70" s="80">
        <f t="shared" si="5"/>
        <v>48</v>
      </c>
      <c r="B70" s="81"/>
      <c r="C70" s="81"/>
      <c r="D70" s="81"/>
      <c r="E70" s="81"/>
      <c r="F70" s="81"/>
      <c r="G70" s="82"/>
      <c r="H70" s="232"/>
      <c r="I70" s="233" t="e">
        <f>VLOOKUP($H70,Leistungswerte!$A$8:$E$29,3,FALSE)</f>
        <v>#N/A</v>
      </c>
      <c r="J70" s="233" t="e">
        <f>VLOOKUP($H70,Leistungswerte!$A$8:$E$29,4,FALSE)</f>
        <v>#N/A</v>
      </c>
      <c r="K70" s="233" t="e">
        <f>VLOOKUP($H70,Leistungswerte!$A$8:$E$29,5,FALSE)</f>
        <v>#N/A</v>
      </c>
      <c r="L70" s="82" t="e">
        <f t="shared" si="0"/>
        <v>#N/A</v>
      </c>
      <c r="M70" s="234" t="e">
        <f>VLOOKUP($H70,Leistungswerte!$A$8:$G$29,$P$2,FALSE)</f>
        <v>#N/A</v>
      </c>
      <c r="N70" s="83" t="e">
        <f t="shared" si="1"/>
        <v>#N/A</v>
      </c>
      <c r="O70" s="79" t="e">
        <f t="shared" si="2"/>
        <v>#N/A</v>
      </c>
      <c r="P70" s="235">
        <f t="shared" ca="1" si="3"/>
        <v>0</v>
      </c>
      <c r="Q70" s="84" t="e">
        <f t="shared" ca="1" si="4"/>
        <v>#N/A</v>
      </c>
    </row>
    <row r="71" spans="1:17" ht="24" customHeight="1" x14ac:dyDescent="0.2">
      <c r="A71" s="80">
        <f t="shared" si="5"/>
        <v>49</v>
      </c>
      <c r="B71" s="81"/>
      <c r="C71" s="81"/>
      <c r="D71" s="81"/>
      <c r="E71" s="81"/>
      <c r="F71" s="81"/>
      <c r="G71" s="82"/>
      <c r="H71" s="232"/>
      <c r="I71" s="233" t="e">
        <f>VLOOKUP($H71,Leistungswerte!$A$8:$E$29,3,FALSE)</f>
        <v>#N/A</v>
      </c>
      <c r="J71" s="233" t="e">
        <f>VLOOKUP($H71,Leistungswerte!$A$8:$E$29,4,FALSE)</f>
        <v>#N/A</v>
      </c>
      <c r="K71" s="233" t="e">
        <f>VLOOKUP($H71,Leistungswerte!$A$8:$E$29,5,FALSE)</f>
        <v>#N/A</v>
      </c>
      <c r="L71" s="82" t="e">
        <f t="shared" si="0"/>
        <v>#N/A</v>
      </c>
      <c r="M71" s="234" t="e">
        <f>VLOOKUP($H71,Leistungswerte!$A$8:$G$29,$P$2,FALSE)</f>
        <v>#N/A</v>
      </c>
      <c r="N71" s="83" t="e">
        <f t="shared" si="1"/>
        <v>#N/A</v>
      </c>
      <c r="O71" s="79" t="e">
        <f t="shared" si="2"/>
        <v>#N/A</v>
      </c>
      <c r="P71" s="235">
        <f t="shared" ca="1" si="3"/>
        <v>0</v>
      </c>
      <c r="Q71" s="84" t="e">
        <f t="shared" ca="1" si="4"/>
        <v>#N/A</v>
      </c>
    </row>
    <row r="72" spans="1:17" ht="24" customHeight="1" x14ac:dyDescent="0.2">
      <c r="A72" s="80">
        <f t="shared" si="5"/>
        <v>50</v>
      </c>
      <c r="B72" s="81"/>
      <c r="C72" s="81"/>
      <c r="D72" s="81"/>
      <c r="E72" s="81"/>
      <c r="F72" s="81"/>
      <c r="G72" s="82"/>
      <c r="H72" s="232"/>
      <c r="I72" s="233" t="e">
        <f>VLOOKUP($H72,Leistungswerte!$A$8:$E$29,3,FALSE)</f>
        <v>#N/A</v>
      </c>
      <c r="J72" s="233" t="e">
        <f>VLOOKUP($H72,Leistungswerte!$A$8:$E$29,4,FALSE)</f>
        <v>#N/A</v>
      </c>
      <c r="K72" s="233" t="e">
        <f>VLOOKUP($H72,Leistungswerte!$A$8:$E$29,5,FALSE)</f>
        <v>#N/A</v>
      </c>
      <c r="L72" s="82" t="e">
        <f t="shared" si="0"/>
        <v>#N/A</v>
      </c>
      <c r="M72" s="234" t="e">
        <f>VLOOKUP($H72,Leistungswerte!$A$8:$G$29,$P$2,FALSE)</f>
        <v>#N/A</v>
      </c>
      <c r="N72" s="83" t="e">
        <f t="shared" si="1"/>
        <v>#N/A</v>
      </c>
      <c r="O72" s="79" t="e">
        <f t="shared" si="2"/>
        <v>#N/A</v>
      </c>
      <c r="P72" s="235">
        <f t="shared" ca="1" si="3"/>
        <v>0</v>
      </c>
      <c r="Q72" s="84" t="e">
        <f t="shared" ca="1" si="4"/>
        <v>#N/A</v>
      </c>
    </row>
    <row r="73" spans="1:17" ht="24" customHeight="1" x14ac:dyDescent="0.2">
      <c r="A73" s="80">
        <f t="shared" si="5"/>
        <v>51</v>
      </c>
      <c r="B73" s="81"/>
      <c r="C73" s="81"/>
      <c r="D73" s="81"/>
      <c r="E73" s="81"/>
      <c r="F73" s="81"/>
      <c r="G73" s="82"/>
      <c r="H73" s="232"/>
      <c r="I73" s="233" t="e">
        <f>VLOOKUP($H73,Leistungswerte!$A$8:$E$29,3,FALSE)</f>
        <v>#N/A</v>
      </c>
      <c r="J73" s="233" t="e">
        <f>VLOOKUP($H73,Leistungswerte!$A$8:$E$29,4,FALSE)</f>
        <v>#N/A</v>
      </c>
      <c r="K73" s="233" t="e">
        <f>VLOOKUP($H73,Leistungswerte!$A$8:$E$29,5,FALSE)</f>
        <v>#N/A</v>
      </c>
      <c r="L73" s="82" t="e">
        <f t="shared" si="0"/>
        <v>#N/A</v>
      </c>
      <c r="M73" s="234" t="e">
        <f>VLOOKUP($H73,Leistungswerte!$A$8:$G$29,$P$2,FALSE)</f>
        <v>#N/A</v>
      </c>
      <c r="N73" s="83" t="e">
        <f t="shared" si="1"/>
        <v>#N/A</v>
      </c>
      <c r="O73" s="79" t="e">
        <f t="shared" si="2"/>
        <v>#N/A</v>
      </c>
      <c r="P73" s="235">
        <f t="shared" ca="1" si="3"/>
        <v>0</v>
      </c>
      <c r="Q73" s="84" t="e">
        <f t="shared" ca="1" si="4"/>
        <v>#N/A</v>
      </c>
    </row>
    <row r="74" spans="1:17" ht="24" customHeight="1" x14ac:dyDescent="0.2">
      <c r="A74" s="80">
        <f t="shared" si="5"/>
        <v>52</v>
      </c>
      <c r="B74" s="81"/>
      <c r="C74" s="81"/>
      <c r="D74" s="81"/>
      <c r="E74" s="81"/>
      <c r="F74" s="81"/>
      <c r="G74" s="82"/>
      <c r="H74" s="232"/>
      <c r="I74" s="233" t="e">
        <f>VLOOKUP($H74,Leistungswerte!$A$8:$E$29,3,FALSE)</f>
        <v>#N/A</v>
      </c>
      <c r="J74" s="233" t="e">
        <f>VLOOKUP($H74,Leistungswerte!$A$8:$E$29,4,FALSE)</f>
        <v>#N/A</v>
      </c>
      <c r="K74" s="233" t="e">
        <f>VLOOKUP($H74,Leistungswerte!$A$8:$E$29,5,FALSE)</f>
        <v>#N/A</v>
      </c>
      <c r="L74" s="82" t="e">
        <f t="shared" si="0"/>
        <v>#N/A</v>
      </c>
      <c r="M74" s="234" t="e">
        <f>VLOOKUP($H74,Leistungswerte!$A$8:$G$29,$P$2,FALSE)</f>
        <v>#N/A</v>
      </c>
      <c r="N74" s="83" t="e">
        <f t="shared" si="1"/>
        <v>#N/A</v>
      </c>
      <c r="O74" s="79" t="e">
        <f t="shared" si="2"/>
        <v>#N/A</v>
      </c>
      <c r="P74" s="235">
        <f t="shared" ca="1" si="3"/>
        <v>0</v>
      </c>
      <c r="Q74" s="84" t="e">
        <f t="shared" ca="1" si="4"/>
        <v>#N/A</v>
      </c>
    </row>
    <row r="75" spans="1:17" ht="24" customHeight="1" x14ac:dyDescent="0.2">
      <c r="A75" s="80">
        <f t="shared" si="5"/>
        <v>53</v>
      </c>
      <c r="B75" s="81"/>
      <c r="C75" s="81"/>
      <c r="D75" s="81"/>
      <c r="E75" s="81"/>
      <c r="F75" s="81"/>
      <c r="G75" s="82"/>
      <c r="H75" s="232"/>
      <c r="I75" s="233" t="e">
        <f>VLOOKUP($H75,Leistungswerte!$A$8:$E$29,3,FALSE)</f>
        <v>#N/A</v>
      </c>
      <c r="J75" s="233" t="e">
        <f>VLOOKUP($H75,Leistungswerte!$A$8:$E$29,4,FALSE)</f>
        <v>#N/A</v>
      </c>
      <c r="K75" s="233" t="e">
        <f>VLOOKUP($H75,Leistungswerte!$A$8:$E$29,5,FALSE)</f>
        <v>#N/A</v>
      </c>
      <c r="L75" s="82" t="e">
        <f t="shared" si="0"/>
        <v>#N/A</v>
      </c>
      <c r="M75" s="234" t="e">
        <f>VLOOKUP($H75,Leistungswerte!$A$8:$G$29,$P$2,FALSE)</f>
        <v>#N/A</v>
      </c>
      <c r="N75" s="83" t="e">
        <f t="shared" si="1"/>
        <v>#N/A</v>
      </c>
      <c r="O75" s="79" t="e">
        <f t="shared" si="2"/>
        <v>#N/A</v>
      </c>
      <c r="P75" s="235">
        <f t="shared" ca="1" si="3"/>
        <v>0</v>
      </c>
      <c r="Q75" s="84" t="e">
        <f t="shared" ca="1" si="4"/>
        <v>#N/A</v>
      </c>
    </row>
    <row r="76" spans="1:17" ht="24" customHeight="1" x14ac:dyDescent="0.2">
      <c r="A76" s="80">
        <f t="shared" si="5"/>
        <v>54</v>
      </c>
      <c r="B76" s="81"/>
      <c r="C76" s="81"/>
      <c r="D76" s="81"/>
      <c r="E76" s="81"/>
      <c r="F76" s="81"/>
      <c r="G76" s="82"/>
      <c r="H76" s="232"/>
      <c r="I76" s="233" t="e">
        <f>VLOOKUP($H76,Leistungswerte!$A$8:$E$29,3,FALSE)</f>
        <v>#N/A</v>
      </c>
      <c r="J76" s="233" t="e">
        <f>VLOOKUP($H76,Leistungswerte!$A$8:$E$29,4,FALSE)</f>
        <v>#N/A</v>
      </c>
      <c r="K76" s="233" t="e">
        <f>VLOOKUP($H76,Leistungswerte!$A$8:$E$29,5,FALSE)</f>
        <v>#N/A</v>
      </c>
      <c r="L76" s="82" t="e">
        <f t="shared" si="0"/>
        <v>#N/A</v>
      </c>
      <c r="M76" s="234" t="e">
        <f>VLOOKUP($H76,Leistungswerte!$A$8:$G$29,$P$2,FALSE)</f>
        <v>#N/A</v>
      </c>
      <c r="N76" s="83" t="e">
        <f t="shared" si="1"/>
        <v>#N/A</v>
      </c>
      <c r="O76" s="79" t="e">
        <f t="shared" si="2"/>
        <v>#N/A</v>
      </c>
      <c r="P76" s="235">
        <f t="shared" ca="1" si="3"/>
        <v>0</v>
      </c>
      <c r="Q76" s="84" t="e">
        <f t="shared" ca="1" si="4"/>
        <v>#N/A</v>
      </c>
    </row>
    <row r="77" spans="1:17" ht="24" customHeight="1" x14ac:dyDescent="0.2">
      <c r="A77" s="80">
        <f t="shared" si="5"/>
        <v>55</v>
      </c>
      <c r="B77" s="81"/>
      <c r="C77" s="81"/>
      <c r="D77" s="81"/>
      <c r="E77" s="81"/>
      <c r="F77" s="81"/>
      <c r="G77" s="82"/>
      <c r="H77" s="232"/>
      <c r="I77" s="233" t="e">
        <f>VLOOKUP($H77,Leistungswerte!$A$8:$E$29,3,FALSE)</f>
        <v>#N/A</v>
      </c>
      <c r="J77" s="233" t="e">
        <f>VLOOKUP($H77,Leistungswerte!$A$8:$E$29,4,FALSE)</f>
        <v>#N/A</v>
      </c>
      <c r="K77" s="233" t="e">
        <f>VLOOKUP($H77,Leistungswerte!$A$8:$E$29,5,FALSE)</f>
        <v>#N/A</v>
      </c>
      <c r="L77" s="82" t="e">
        <f t="shared" si="0"/>
        <v>#N/A</v>
      </c>
      <c r="M77" s="234" t="e">
        <f>VLOOKUP($H77,Leistungswerte!$A$8:$G$29,$P$2,FALSE)</f>
        <v>#N/A</v>
      </c>
      <c r="N77" s="83" t="e">
        <f t="shared" si="1"/>
        <v>#N/A</v>
      </c>
      <c r="O77" s="79" t="e">
        <f t="shared" si="2"/>
        <v>#N/A</v>
      </c>
      <c r="P77" s="235">
        <f t="shared" ca="1" si="3"/>
        <v>0</v>
      </c>
      <c r="Q77" s="84" t="e">
        <f t="shared" ca="1" si="4"/>
        <v>#N/A</v>
      </c>
    </row>
    <row r="78" spans="1:17" ht="24" customHeight="1" x14ac:dyDescent="0.2">
      <c r="A78" s="80">
        <f t="shared" si="5"/>
        <v>56</v>
      </c>
      <c r="B78" s="81"/>
      <c r="C78" s="81"/>
      <c r="D78" s="81"/>
      <c r="E78" s="81"/>
      <c r="F78" s="81"/>
      <c r="G78" s="82"/>
      <c r="H78" s="232"/>
      <c r="I78" s="233" t="e">
        <f>VLOOKUP($H78,Leistungswerte!$A$8:$E$29,3,FALSE)</f>
        <v>#N/A</v>
      </c>
      <c r="J78" s="233" t="e">
        <f>VLOOKUP($H78,Leistungswerte!$A$8:$E$29,4,FALSE)</f>
        <v>#N/A</v>
      </c>
      <c r="K78" s="233" t="e">
        <f>VLOOKUP($H78,Leistungswerte!$A$8:$E$29,5,FALSE)</f>
        <v>#N/A</v>
      </c>
      <c r="L78" s="82" t="e">
        <f t="shared" si="0"/>
        <v>#N/A</v>
      </c>
      <c r="M78" s="234" t="e">
        <f>VLOOKUP($H78,Leistungswerte!$A$8:$G$29,$P$2,FALSE)</f>
        <v>#N/A</v>
      </c>
      <c r="N78" s="83" t="e">
        <f t="shared" si="1"/>
        <v>#N/A</v>
      </c>
      <c r="O78" s="79" t="e">
        <f t="shared" si="2"/>
        <v>#N/A</v>
      </c>
      <c r="P78" s="235">
        <f t="shared" ca="1" si="3"/>
        <v>0</v>
      </c>
      <c r="Q78" s="84" t="e">
        <f t="shared" ca="1" si="4"/>
        <v>#N/A</v>
      </c>
    </row>
    <row r="79" spans="1:17" ht="24" customHeight="1" x14ac:dyDescent="0.2">
      <c r="A79" s="80">
        <f t="shared" si="5"/>
        <v>57</v>
      </c>
      <c r="B79" s="81"/>
      <c r="C79" s="81"/>
      <c r="D79" s="81"/>
      <c r="E79" s="81"/>
      <c r="F79" s="81"/>
      <c r="G79" s="82"/>
      <c r="H79" s="232"/>
      <c r="I79" s="233" t="e">
        <f>VLOOKUP($H79,Leistungswerte!$A$8:$E$29,3,FALSE)</f>
        <v>#N/A</v>
      </c>
      <c r="J79" s="233" t="e">
        <f>VLOOKUP($H79,Leistungswerte!$A$8:$E$29,4,FALSE)</f>
        <v>#N/A</v>
      </c>
      <c r="K79" s="233" t="e">
        <f>VLOOKUP($H79,Leistungswerte!$A$8:$E$29,5,FALSE)</f>
        <v>#N/A</v>
      </c>
      <c r="L79" s="82" t="e">
        <f t="shared" si="0"/>
        <v>#N/A</v>
      </c>
      <c r="M79" s="234" t="e">
        <f>VLOOKUP($H79,Leistungswerte!$A$8:$G$29,$P$2,FALSE)</f>
        <v>#N/A</v>
      </c>
      <c r="N79" s="83" t="e">
        <f t="shared" si="1"/>
        <v>#N/A</v>
      </c>
      <c r="O79" s="79" t="e">
        <f t="shared" si="2"/>
        <v>#N/A</v>
      </c>
      <c r="P79" s="235">
        <f t="shared" ca="1" si="3"/>
        <v>0</v>
      </c>
      <c r="Q79" s="84" t="e">
        <f t="shared" ca="1" si="4"/>
        <v>#N/A</v>
      </c>
    </row>
    <row r="80" spans="1:17" ht="24" customHeight="1" x14ac:dyDescent="0.2">
      <c r="A80" s="80">
        <f t="shared" si="5"/>
        <v>58</v>
      </c>
      <c r="B80" s="81"/>
      <c r="C80" s="81"/>
      <c r="D80" s="81"/>
      <c r="E80" s="81"/>
      <c r="F80" s="81"/>
      <c r="G80" s="82"/>
      <c r="H80" s="232"/>
      <c r="I80" s="233" t="e">
        <f>VLOOKUP($H80,Leistungswerte!$A$8:$E$29,3,FALSE)</f>
        <v>#N/A</v>
      </c>
      <c r="J80" s="233" t="e">
        <f>VLOOKUP($H80,Leistungswerte!$A$8:$E$29,4,FALSE)</f>
        <v>#N/A</v>
      </c>
      <c r="K80" s="233" t="e">
        <f>VLOOKUP($H80,Leistungswerte!$A$8:$E$29,5,FALSE)</f>
        <v>#N/A</v>
      </c>
      <c r="L80" s="82" t="e">
        <f t="shared" si="0"/>
        <v>#N/A</v>
      </c>
      <c r="M80" s="234" t="e">
        <f>VLOOKUP($H80,Leistungswerte!$A$8:$G$29,$P$2,FALSE)</f>
        <v>#N/A</v>
      </c>
      <c r="N80" s="83" t="e">
        <f t="shared" si="1"/>
        <v>#N/A</v>
      </c>
      <c r="O80" s="79" t="e">
        <f t="shared" si="2"/>
        <v>#N/A</v>
      </c>
      <c r="P80" s="235">
        <f t="shared" ca="1" si="3"/>
        <v>0</v>
      </c>
      <c r="Q80" s="84" t="e">
        <f t="shared" ca="1" si="4"/>
        <v>#N/A</v>
      </c>
    </row>
    <row r="81" spans="1:17" ht="24" customHeight="1" x14ac:dyDescent="0.2">
      <c r="A81" s="80">
        <f t="shared" si="5"/>
        <v>59</v>
      </c>
      <c r="B81" s="81"/>
      <c r="C81" s="81"/>
      <c r="D81" s="81"/>
      <c r="E81" s="81"/>
      <c r="F81" s="81"/>
      <c r="G81" s="82"/>
      <c r="H81" s="232"/>
      <c r="I81" s="233" t="e">
        <f>VLOOKUP($H81,Leistungswerte!$A$8:$E$29,3,FALSE)</f>
        <v>#N/A</v>
      </c>
      <c r="J81" s="233" t="e">
        <f>VLOOKUP($H81,Leistungswerte!$A$8:$E$29,4,FALSE)</f>
        <v>#N/A</v>
      </c>
      <c r="K81" s="233" t="e">
        <f>VLOOKUP($H81,Leistungswerte!$A$8:$E$29,5,FALSE)</f>
        <v>#N/A</v>
      </c>
      <c r="L81" s="82" t="e">
        <f t="shared" si="0"/>
        <v>#N/A</v>
      </c>
      <c r="M81" s="234" t="e">
        <f>VLOOKUP($H81,Leistungswerte!$A$8:$G$29,$P$2,FALSE)</f>
        <v>#N/A</v>
      </c>
      <c r="N81" s="83" t="e">
        <f t="shared" si="1"/>
        <v>#N/A</v>
      </c>
      <c r="O81" s="79" t="e">
        <f t="shared" si="2"/>
        <v>#N/A</v>
      </c>
      <c r="P81" s="235">
        <f t="shared" ca="1" si="3"/>
        <v>0</v>
      </c>
      <c r="Q81" s="84" t="e">
        <f t="shared" ca="1" si="4"/>
        <v>#N/A</v>
      </c>
    </row>
    <row r="82" spans="1:17" ht="24" customHeight="1" x14ac:dyDescent="0.2">
      <c r="A82" s="80">
        <f t="shared" si="5"/>
        <v>60</v>
      </c>
      <c r="B82" s="81"/>
      <c r="C82" s="81"/>
      <c r="D82" s="81"/>
      <c r="E82" s="81"/>
      <c r="F82" s="81"/>
      <c r="G82" s="82"/>
      <c r="H82" s="232"/>
      <c r="I82" s="233" t="e">
        <f>VLOOKUP($H82,Leistungswerte!$A$8:$E$29,3,FALSE)</f>
        <v>#N/A</v>
      </c>
      <c r="J82" s="233" t="e">
        <f>VLOOKUP($H82,Leistungswerte!$A$8:$E$29,4,FALSE)</f>
        <v>#N/A</v>
      </c>
      <c r="K82" s="233" t="e">
        <f>VLOOKUP($H82,Leistungswerte!$A$8:$E$29,5,FALSE)</f>
        <v>#N/A</v>
      </c>
      <c r="L82" s="82" t="e">
        <f t="shared" si="0"/>
        <v>#N/A</v>
      </c>
      <c r="M82" s="234" t="e">
        <f>VLOOKUP($H82,Leistungswerte!$A$8:$G$29,$P$2,FALSE)</f>
        <v>#N/A</v>
      </c>
      <c r="N82" s="83" t="e">
        <f t="shared" si="1"/>
        <v>#N/A</v>
      </c>
      <c r="O82" s="79" t="e">
        <f t="shared" si="2"/>
        <v>#N/A</v>
      </c>
      <c r="P82" s="235">
        <f t="shared" ca="1" si="3"/>
        <v>0</v>
      </c>
      <c r="Q82" s="84" t="e">
        <f t="shared" ca="1" si="4"/>
        <v>#N/A</v>
      </c>
    </row>
    <row r="83" spans="1:17" ht="24" customHeight="1" x14ac:dyDescent="0.2">
      <c r="A83" s="80">
        <f t="shared" si="5"/>
        <v>61</v>
      </c>
      <c r="B83" s="81"/>
      <c r="C83" s="81"/>
      <c r="D83" s="81"/>
      <c r="E83" s="81"/>
      <c r="F83" s="81"/>
      <c r="G83" s="82"/>
      <c r="H83" s="232"/>
      <c r="I83" s="233" t="e">
        <f>VLOOKUP($H83,Leistungswerte!$A$8:$E$29,3,FALSE)</f>
        <v>#N/A</v>
      </c>
      <c r="J83" s="233" t="e">
        <f>VLOOKUP($H83,Leistungswerte!$A$8:$E$29,4,FALSE)</f>
        <v>#N/A</v>
      </c>
      <c r="K83" s="233" t="e">
        <f>VLOOKUP($H83,Leistungswerte!$A$8:$E$29,5,FALSE)</f>
        <v>#N/A</v>
      </c>
      <c r="L83" s="82" t="e">
        <f t="shared" si="0"/>
        <v>#N/A</v>
      </c>
      <c r="M83" s="234" t="e">
        <f>VLOOKUP($H83,Leistungswerte!$A$8:$G$29,$P$2,FALSE)</f>
        <v>#N/A</v>
      </c>
      <c r="N83" s="83" t="e">
        <f t="shared" si="1"/>
        <v>#N/A</v>
      </c>
      <c r="O83" s="79" t="e">
        <f t="shared" si="2"/>
        <v>#N/A</v>
      </c>
      <c r="P83" s="235">
        <f t="shared" ca="1" si="3"/>
        <v>0</v>
      </c>
      <c r="Q83" s="84" t="e">
        <f t="shared" ca="1" si="4"/>
        <v>#N/A</v>
      </c>
    </row>
    <row r="84" spans="1:17" ht="24" customHeight="1" x14ac:dyDescent="0.2">
      <c r="A84" s="80">
        <f t="shared" si="5"/>
        <v>62</v>
      </c>
      <c r="B84" s="81"/>
      <c r="C84" s="81"/>
      <c r="D84" s="81"/>
      <c r="E84" s="81"/>
      <c r="F84" s="81"/>
      <c r="G84" s="82"/>
      <c r="H84" s="232"/>
      <c r="I84" s="233" t="e">
        <f>VLOOKUP($H84,Leistungswerte!$A$8:$E$29,3,FALSE)</f>
        <v>#N/A</v>
      </c>
      <c r="J84" s="233" t="e">
        <f>VLOOKUP($H84,Leistungswerte!$A$8:$E$29,4,FALSE)</f>
        <v>#N/A</v>
      </c>
      <c r="K84" s="233" t="e">
        <f>VLOOKUP($H84,Leistungswerte!$A$8:$E$29,5,FALSE)</f>
        <v>#N/A</v>
      </c>
      <c r="L84" s="82" t="e">
        <f t="shared" si="0"/>
        <v>#N/A</v>
      </c>
      <c r="M84" s="234" t="e">
        <f>VLOOKUP($H84,Leistungswerte!$A$8:$G$29,$P$2,FALSE)</f>
        <v>#N/A</v>
      </c>
      <c r="N84" s="83" t="e">
        <f t="shared" si="1"/>
        <v>#N/A</v>
      </c>
      <c r="O84" s="79" t="e">
        <f t="shared" si="2"/>
        <v>#N/A</v>
      </c>
      <c r="P84" s="235">
        <f t="shared" ca="1" si="3"/>
        <v>0</v>
      </c>
      <c r="Q84" s="84" t="e">
        <f t="shared" ca="1" si="4"/>
        <v>#N/A</v>
      </c>
    </row>
    <row r="85" spans="1:17" ht="24" customHeight="1" x14ac:dyDescent="0.2">
      <c r="A85" s="80">
        <f t="shared" si="5"/>
        <v>63</v>
      </c>
      <c r="B85" s="81"/>
      <c r="C85" s="81"/>
      <c r="D85" s="81"/>
      <c r="E85" s="81"/>
      <c r="F85" s="81"/>
      <c r="G85" s="82"/>
      <c r="H85" s="232"/>
      <c r="I85" s="233" t="e">
        <f>VLOOKUP($H85,Leistungswerte!$A$8:$E$29,3,FALSE)</f>
        <v>#N/A</v>
      </c>
      <c r="J85" s="233" t="e">
        <f>VLOOKUP($H85,Leistungswerte!$A$8:$E$29,4,FALSE)</f>
        <v>#N/A</v>
      </c>
      <c r="K85" s="233" t="e">
        <f>VLOOKUP($H85,Leistungswerte!$A$8:$E$29,5,FALSE)</f>
        <v>#N/A</v>
      </c>
      <c r="L85" s="82" t="e">
        <f t="shared" si="0"/>
        <v>#N/A</v>
      </c>
      <c r="M85" s="234" t="e">
        <f>VLOOKUP($H85,Leistungswerte!$A$8:$G$29,$P$2,FALSE)</f>
        <v>#N/A</v>
      </c>
      <c r="N85" s="83" t="e">
        <f t="shared" si="1"/>
        <v>#N/A</v>
      </c>
      <c r="O85" s="79" t="e">
        <f t="shared" si="2"/>
        <v>#N/A</v>
      </c>
      <c r="P85" s="235">
        <f t="shared" ca="1" si="3"/>
        <v>0</v>
      </c>
      <c r="Q85" s="84" t="e">
        <f t="shared" ca="1" si="4"/>
        <v>#N/A</v>
      </c>
    </row>
    <row r="86" spans="1:17" ht="24" customHeight="1" x14ac:dyDescent="0.2">
      <c r="A86" s="80">
        <f t="shared" si="5"/>
        <v>64</v>
      </c>
      <c r="B86" s="81"/>
      <c r="C86" s="81"/>
      <c r="D86" s="81"/>
      <c r="E86" s="81"/>
      <c r="F86" s="81"/>
      <c r="G86" s="82"/>
      <c r="H86" s="232"/>
      <c r="I86" s="233" t="e">
        <f>VLOOKUP($H86,Leistungswerte!$A$8:$E$29,3,FALSE)</f>
        <v>#N/A</v>
      </c>
      <c r="J86" s="233" t="e">
        <f>VLOOKUP($H86,Leistungswerte!$A$8:$E$29,4,FALSE)</f>
        <v>#N/A</v>
      </c>
      <c r="K86" s="233" t="e">
        <f>VLOOKUP($H86,Leistungswerte!$A$8:$E$29,5,FALSE)</f>
        <v>#N/A</v>
      </c>
      <c r="L86" s="82" t="e">
        <f t="shared" si="0"/>
        <v>#N/A</v>
      </c>
      <c r="M86" s="234" t="e">
        <f>VLOOKUP($H86,Leistungswerte!$A$8:$G$29,$P$2,FALSE)</f>
        <v>#N/A</v>
      </c>
      <c r="N86" s="83" t="e">
        <f t="shared" si="1"/>
        <v>#N/A</v>
      </c>
      <c r="O86" s="79" t="e">
        <f t="shared" si="2"/>
        <v>#N/A</v>
      </c>
      <c r="P86" s="235">
        <f t="shared" ca="1" si="3"/>
        <v>0</v>
      </c>
      <c r="Q86" s="84" t="e">
        <f t="shared" ca="1" si="4"/>
        <v>#N/A</v>
      </c>
    </row>
    <row r="87" spans="1:17" ht="24" customHeight="1" x14ac:dyDescent="0.2">
      <c r="A87" s="80">
        <f t="shared" si="5"/>
        <v>65</v>
      </c>
      <c r="B87" s="81"/>
      <c r="C87" s="81"/>
      <c r="D87" s="81"/>
      <c r="E87" s="81"/>
      <c r="F87" s="81"/>
      <c r="G87" s="82"/>
      <c r="H87" s="232"/>
      <c r="I87" s="233" t="e">
        <f>VLOOKUP($H87,Leistungswerte!$A$8:$E$29,3,FALSE)</f>
        <v>#N/A</v>
      </c>
      <c r="J87" s="233" t="e">
        <f>VLOOKUP($H87,Leistungswerte!$A$8:$E$29,4,FALSE)</f>
        <v>#N/A</v>
      </c>
      <c r="K87" s="233" t="e">
        <f>VLOOKUP($H87,Leistungswerte!$A$8:$E$29,5,FALSE)</f>
        <v>#N/A</v>
      </c>
      <c r="L87" s="82" t="e">
        <f t="shared" ref="L87:L150" si="6">($G$5/$G$6*I87+J87*12+K87)*G87</f>
        <v>#N/A</v>
      </c>
      <c r="M87" s="234" t="e">
        <f>VLOOKUP($H87,Leistungswerte!$A$8:$G$29,$P$2,FALSE)</f>
        <v>#N/A</v>
      </c>
      <c r="N87" s="83" t="e">
        <f t="shared" ref="N87:N150" si="7">IF(M87&lt;&gt;0,G87/M87/24,0)</f>
        <v>#N/A</v>
      </c>
      <c r="O87" s="79" t="e">
        <f t="shared" ref="O87:O150" si="8">IF(M87&lt;&gt;0,L87/M87,0)</f>
        <v>#N/A</v>
      </c>
      <c r="P87" s="235">
        <f t="shared" ref="P87:P150" ca="1" si="9">SVS_UR</f>
        <v>0</v>
      </c>
      <c r="Q87" s="84" t="e">
        <f t="shared" ref="Q87:Q150" ca="1" si="10">O87*P87</f>
        <v>#N/A</v>
      </c>
    </row>
    <row r="88" spans="1:17" ht="24" customHeight="1" x14ac:dyDescent="0.2">
      <c r="A88" s="80">
        <f t="shared" ref="A88:A151" si="11">A87+1</f>
        <v>66</v>
      </c>
      <c r="B88" s="81"/>
      <c r="C88" s="81"/>
      <c r="D88" s="81"/>
      <c r="E88" s="81"/>
      <c r="F88" s="81"/>
      <c r="G88" s="82"/>
      <c r="H88" s="232"/>
      <c r="I88" s="233" t="e">
        <f>VLOOKUP($H88,Leistungswerte!$A$8:$E$29,3,FALSE)</f>
        <v>#N/A</v>
      </c>
      <c r="J88" s="233" t="e">
        <f>VLOOKUP($H88,Leistungswerte!$A$8:$E$29,4,FALSE)</f>
        <v>#N/A</v>
      </c>
      <c r="K88" s="233" t="e">
        <f>VLOOKUP($H88,Leistungswerte!$A$8:$E$29,5,FALSE)</f>
        <v>#N/A</v>
      </c>
      <c r="L88" s="82" t="e">
        <f t="shared" si="6"/>
        <v>#N/A</v>
      </c>
      <c r="M88" s="234" t="e">
        <f>VLOOKUP($H88,Leistungswerte!$A$8:$G$29,$P$2,FALSE)</f>
        <v>#N/A</v>
      </c>
      <c r="N88" s="83" t="e">
        <f t="shared" si="7"/>
        <v>#N/A</v>
      </c>
      <c r="O88" s="79" t="e">
        <f t="shared" si="8"/>
        <v>#N/A</v>
      </c>
      <c r="P88" s="235">
        <f t="shared" ca="1" si="9"/>
        <v>0</v>
      </c>
      <c r="Q88" s="84" t="e">
        <f t="shared" ca="1" si="10"/>
        <v>#N/A</v>
      </c>
    </row>
    <row r="89" spans="1:17" ht="24" customHeight="1" x14ac:dyDescent="0.2">
      <c r="A89" s="80">
        <f t="shared" si="11"/>
        <v>67</v>
      </c>
      <c r="B89" s="81"/>
      <c r="C89" s="81"/>
      <c r="D89" s="81"/>
      <c r="E89" s="81"/>
      <c r="F89" s="81"/>
      <c r="G89" s="82"/>
      <c r="H89" s="232"/>
      <c r="I89" s="233" t="e">
        <f>VLOOKUP($H89,Leistungswerte!$A$8:$E$29,3,FALSE)</f>
        <v>#N/A</v>
      </c>
      <c r="J89" s="233" t="e">
        <f>VLOOKUP($H89,Leistungswerte!$A$8:$E$29,4,FALSE)</f>
        <v>#N/A</v>
      </c>
      <c r="K89" s="233" t="e">
        <f>VLOOKUP($H89,Leistungswerte!$A$8:$E$29,5,FALSE)</f>
        <v>#N/A</v>
      </c>
      <c r="L89" s="82" t="e">
        <f t="shared" si="6"/>
        <v>#N/A</v>
      </c>
      <c r="M89" s="234" t="e">
        <f>VLOOKUP($H89,Leistungswerte!$A$8:$G$29,$P$2,FALSE)</f>
        <v>#N/A</v>
      </c>
      <c r="N89" s="83" t="e">
        <f t="shared" si="7"/>
        <v>#N/A</v>
      </c>
      <c r="O89" s="79" t="e">
        <f t="shared" si="8"/>
        <v>#N/A</v>
      </c>
      <c r="P89" s="235">
        <f t="shared" ca="1" si="9"/>
        <v>0</v>
      </c>
      <c r="Q89" s="84" t="e">
        <f t="shared" ca="1" si="10"/>
        <v>#N/A</v>
      </c>
    </row>
    <row r="90" spans="1:17" ht="24" customHeight="1" x14ac:dyDescent="0.2">
      <c r="A90" s="80">
        <f t="shared" si="11"/>
        <v>68</v>
      </c>
      <c r="B90" s="81"/>
      <c r="C90" s="81"/>
      <c r="D90" s="81"/>
      <c r="E90" s="81"/>
      <c r="F90" s="81"/>
      <c r="G90" s="82"/>
      <c r="H90" s="232"/>
      <c r="I90" s="233" t="e">
        <f>VLOOKUP($H90,Leistungswerte!$A$8:$E$29,3,FALSE)</f>
        <v>#N/A</v>
      </c>
      <c r="J90" s="233" t="e">
        <f>VLOOKUP($H90,Leistungswerte!$A$8:$E$29,4,FALSE)</f>
        <v>#N/A</v>
      </c>
      <c r="K90" s="233" t="e">
        <f>VLOOKUP($H90,Leistungswerte!$A$8:$E$29,5,FALSE)</f>
        <v>#N/A</v>
      </c>
      <c r="L90" s="82" t="e">
        <f t="shared" si="6"/>
        <v>#N/A</v>
      </c>
      <c r="M90" s="234" t="e">
        <f>VLOOKUP($H90,Leistungswerte!$A$8:$G$29,$P$2,FALSE)</f>
        <v>#N/A</v>
      </c>
      <c r="N90" s="83" t="e">
        <f t="shared" si="7"/>
        <v>#N/A</v>
      </c>
      <c r="O90" s="79" t="e">
        <f t="shared" si="8"/>
        <v>#N/A</v>
      </c>
      <c r="P90" s="235">
        <f t="shared" ca="1" si="9"/>
        <v>0</v>
      </c>
      <c r="Q90" s="84" t="e">
        <f t="shared" ca="1" si="10"/>
        <v>#N/A</v>
      </c>
    </row>
    <row r="91" spans="1:17" ht="24" customHeight="1" x14ac:dyDescent="0.2">
      <c r="A91" s="80">
        <f t="shared" si="11"/>
        <v>69</v>
      </c>
      <c r="B91" s="81"/>
      <c r="C91" s="81"/>
      <c r="D91" s="81"/>
      <c r="E91" s="81"/>
      <c r="F91" s="81"/>
      <c r="G91" s="82"/>
      <c r="H91" s="232"/>
      <c r="I91" s="233" t="e">
        <f>VLOOKUP($H91,Leistungswerte!$A$8:$E$29,3,FALSE)</f>
        <v>#N/A</v>
      </c>
      <c r="J91" s="233" t="e">
        <f>VLOOKUP($H91,Leistungswerte!$A$8:$E$29,4,FALSE)</f>
        <v>#N/A</v>
      </c>
      <c r="K91" s="233" t="e">
        <f>VLOOKUP($H91,Leistungswerte!$A$8:$E$29,5,FALSE)</f>
        <v>#N/A</v>
      </c>
      <c r="L91" s="82" t="e">
        <f t="shared" si="6"/>
        <v>#N/A</v>
      </c>
      <c r="M91" s="234" t="e">
        <f>VLOOKUP($H91,Leistungswerte!$A$8:$G$29,$P$2,FALSE)</f>
        <v>#N/A</v>
      </c>
      <c r="N91" s="83" t="e">
        <f t="shared" si="7"/>
        <v>#N/A</v>
      </c>
      <c r="O91" s="79" t="e">
        <f t="shared" si="8"/>
        <v>#N/A</v>
      </c>
      <c r="P91" s="235">
        <f t="shared" ca="1" si="9"/>
        <v>0</v>
      </c>
      <c r="Q91" s="84" t="e">
        <f t="shared" ca="1" si="10"/>
        <v>#N/A</v>
      </c>
    </row>
    <row r="92" spans="1:17" ht="24" customHeight="1" x14ac:dyDescent="0.2">
      <c r="A92" s="80">
        <f t="shared" si="11"/>
        <v>70</v>
      </c>
      <c r="B92" s="81"/>
      <c r="C92" s="81"/>
      <c r="D92" s="81"/>
      <c r="E92" s="81"/>
      <c r="F92" s="81"/>
      <c r="G92" s="82"/>
      <c r="H92" s="232"/>
      <c r="I92" s="233" t="e">
        <f>VLOOKUP($H92,Leistungswerte!$A$8:$E$29,3,FALSE)</f>
        <v>#N/A</v>
      </c>
      <c r="J92" s="233" t="e">
        <f>VLOOKUP($H92,Leistungswerte!$A$8:$E$29,4,FALSE)</f>
        <v>#N/A</v>
      </c>
      <c r="K92" s="233" t="e">
        <f>VLOOKUP($H92,Leistungswerte!$A$8:$E$29,5,FALSE)</f>
        <v>#N/A</v>
      </c>
      <c r="L92" s="82" t="e">
        <f t="shared" si="6"/>
        <v>#N/A</v>
      </c>
      <c r="M92" s="234" t="e">
        <f>VLOOKUP($H92,Leistungswerte!$A$8:$G$29,$P$2,FALSE)</f>
        <v>#N/A</v>
      </c>
      <c r="N92" s="83" t="e">
        <f t="shared" si="7"/>
        <v>#N/A</v>
      </c>
      <c r="O92" s="79" t="e">
        <f t="shared" si="8"/>
        <v>#N/A</v>
      </c>
      <c r="P92" s="235">
        <f t="shared" ca="1" si="9"/>
        <v>0</v>
      </c>
      <c r="Q92" s="84" t="e">
        <f t="shared" ca="1" si="10"/>
        <v>#N/A</v>
      </c>
    </row>
    <row r="93" spans="1:17" ht="24" customHeight="1" x14ac:dyDescent="0.2">
      <c r="A93" s="80">
        <f t="shared" si="11"/>
        <v>71</v>
      </c>
      <c r="B93" s="81"/>
      <c r="C93" s="81"/>
      <c r="D93" s="81"/>
      <c r="E93" s="81"/>
      <c r="F93" s="81"/>
      <c r="G93" s="82"/>
      <c r="H93" s="232"/>
      <c r="I93" s="233" t="e">
        <f>VLOOKUP($H93,Leistungswerte!$A$8:$E$29,3,FALSE)</f>
        <v>#N/A</v>
      </c>
      <c r="J93" s="233" t="e">
        <f>VLOOKUP($H93,Leistungswerte!$A$8:$E$29,4,FALSE)</f>
        <v>#N/A</v>
      </c>
      <c r="K93" s="233" t="e">
        <f>VLOOKUP($H93,Leistungswerte!$A$8:$E$29,5,FALSE)</f>
        <v>#N/A</v>
      </c>
      <c r="L93" s="82" t="e">
        <f t="shared" si="6"/>
        <v>#N/A</v>
      </c>
      <c r="M93" s="234" t="e">
        <f>VLOOKUP($H93,Leistungswerte!$A$8:$G$29,$P$2,FALSE)</f>
        <v>#N/A</v>
      </c>
      <c r="N93" s="83" t="e">
        <f t="shared" si="7"/>
        <v>#N/A</v>
      </c>
      <c r="O93" s="79" t="e">
        <f t="shared" si="8"/>
        <v>#N/A</v>
      </c>
      <c r="P93" s="235">
        <f t="shared" ca="1" si="9"/>
        <v>0</v>
      </c>
      <c r="Q93" s="84" t="e">
        <f t="shared" ca="1" si="10"/>
        <v>#N/A</v>
      </c>
    </row>
    <row r="94" spans="1:17" ht="24" customHeight="1" x14ac:dyDescent="0.2">
      <c r="A94" s="80">
        <f t="shared" si="11"/>
        <v>72</v>
      </c>
      <c r="B94" s="81"/>
      <c r="C94" s="81"/>
      <c r="D94" s="81"/>
      <c r="E94" s="81"/>
      <c r="F94" s="81"/>
      <c r="G94" s="82"/>
      <c r="H94" s="232"/>
      <c r="I94" s="233" t="e">
        <f>VLOOKUP($H94,Leistungswerte!$A$8:$E$29,3,FALSE)</f>
        <v>#N/A</v>
      </c>
      <c r="J94" s="233" t="e">
        <f>VLOOKUP($H94,Leistungswerte!$A$8:$E$29,4,FALSE)</f>
        <v>#N/A</v>
      </c>
      <c r="K94" s="233" t="e">
        <f>VLOOKUP($H94,Leistungswerte!$A$8:$E$29,5,FALSE)</f>
        <v>#N/A</v>
      </c>
      <c r="L94" s="82" t="e">
        <f t="shared" si="6"/>
        <v>#N/A</v>
      </c>
      <c r="M94" s="234" t="e">
        <f>VLOOKUP($H94,Leistungswerte!$A$8:$G$29,$P$2,FALSE)</f>
        <v>#N/A</v>
      </c>
      <c r="N94" s="83" t="e">
        <f t="shared" si="7"/>
        <v>#N/A</v>
      </c>
      <c r="O94" s="79" t="e">
        <f t="shared" si="8"/>
        <v>#N/A</v>
      </c>
      <c r="P94" s="235">
        <f t="shared" ca="1" si="9"/>
        <v>0</v>
      </c>
      <c r="Q94" s="84" t="e">
        <f t="shared" ca="1" si="10"/>
        <v>#N/A</v>
      </c>
    </row>
    <row r="95" spans="1:17" ht="24" customHeight="1" x14ac:dyDescent="0.2">
      <c r="A95" s="80">
        <f t="shared" si="11"/>
        <v>73</v>
      </c>
      <c r="B95" s="81"/>
      <c r="C95" s="81"/>
      <c r="D95" s="81"/>
      <c r="E95" s="81"/>
      <c r="F95" s="81"/>
      <c r="G95" s="82"/>
      <c r="H95" s="232"/>
      <c r="I95" s="233" t="e">
        <f>VLOOKUP($H95,Leistungswerte!$A$8:$E$29,3,FALSE)</f>
        <v>#N/A</v>
      </c>
      <c r="J95" s="233" t="e">
        <f>VLOOKUP($H95,Leistungswerte!$A$8:$E$29,4,FALSE)</f>
        <v>#N/A</v>
      </c>
      <c r="K95" s="233" t="e">
        <f>VLOOKUP($H95,Leistungswerte!$A$8:$E$29,5,FALSE)</f>
        <v>#N/A</v>
      </c>
      <c r="L95" s="82" t="e">
        <f t="shared" si="6"/>
        <v>#N/A</v>
      </c>
      <c r="M95" s="234" t="e">
        <f>VLOOKUP($H95,Leistungswerte!$A$8:$G$29,$P$2,FALSE)</f>
        <v>#N/A</v>
      </c>
      <c r="N95" s="83" t="e">
        <f t="shared" si="7"/>
        <v>#N/A</v>
      </c>
      <c r="O95" s="79" t="e">
        <f t="shared" si="8"/>
        <v>#N/A</v>
      </c>
      <c r="P95" s="235">
        <f t="shared" ca="1" si="9"/>
        <v>0</v>
      </c>
      <c r="Q95" s="84" t="e">
        <f t="shared" ca="1" si="10"/>
        <v>#N/A</v>
      </c>
    </row>
    <row r="96" spans="1:17" ht="24" customHeight="1" x14ac:dyDescent="0.2">
      <c r="A96" s="80">
        <f t="shared" si="11"/>
        <v>74</v>
      </c>
      <c r="B96" s="81"/>
      <c r="C96" s="81"/>
      <c r="D96" s="81"/>
      <c r="E96" s="81"/>
      <c r="F96" s="81"/>
      <c r="G96" s="82"/>
      <c r="H96" s="232"/>
      <c r="I96" s="233" t="e">
        <f>VLOOKUP($H96,Leistungswerte!$A$8:$E$29,3,FALSE)</f>
        <v>#N/A</v>
      </c>
      <c r="J96" s="233" t="e">
        <f>VLOOKUP($H96,Leistungswerte!$A$8:$E$29,4,FALSE)</f>
        <v>#N/A</v>
      </c>
      <c r="K96" s="233" t="e">
        <f>VLOOKUP($H96,Leistungswerte!$A$8:$E$29,5,FALSE)</f>
        <v>#N/A</v>
      </c>
      <c r="L96" s="82" t="e">
        <f t="shared" si="6"/>
        <v>#N/A</v>
      </c>
      <c r="M96" s="234" t="e">
        <f>VLOOKUP($H96,Leistungswerte!$A$8:$G$29,$P$2,FALSE)</f>
        <v>#N/A</v>
      </c>
      <c r="N96" s="83" t="e">
        <f t="shared" si="7"/>
        <v>#N/A</v>
      </c>
      <c r="O96" s="79" t="e">
        <f t="shared" si="8"/>
        <v>#N/A</v>
      </c>
      <c r="P96" s="235">
        <f t="shared" ca="1" si="9"/>
        <v>0</v>
      </c>
      <c r="Q96" s="84" t="e">
        <f t="shared" ca="1" si="10"/>
        <v>#N/A</v>
      </c>
    </row>
    <row r="97" spans="1:17" ht="24" customHeight="1" x14ac:dyDescent="0.2">
      <c r="A97" s="80">
        <f t="shared" si="11"/>
        <v>75</v>
      </c>
      <c r="B97" s="81"/>
      <c r="C97" s="81"/>
      <c r="D97" s="150"/>
      <c r="E97" s="81"/>
      <c r="F97" s="81"/>
      <c r="G97" s="82"/>
      <c r="H97" s="232"/>
      <c r="I97" s="233" t="e">
        <f>VLOOKUP($H97,Leistungswerte!$A$8:$E$29,3,FALSE)</f>
        <v>#N/A</v>
      </c>
      <c r="J97" s="233" t="e">
        <f>VLOOKUP($H97,Leistungswerte!$A$8:$E$29,4,FALSE)</f>
        <v>#N/A</v>
      </c>
      <c r="K97" s="233" t="e">
        <f>VLOOKUP($H97,Leistungswerte!$A$8:$E$29,5,FALSE)</f>
        <v>#N/A</v>
      </c>
      <c r="L97" s="82" t="e">
        <f t="shared" si="6"/>
        <v>#N/A</v>
      </c>
      <c r="M97" s="234" t="e">
        <f>VLOOKUP($H97,Leistungswerte!$A$8:$G$29,$P$2,FALSE)</f>
        <v>#N/A</v>
      </c>
      <c r="N97" s="83" t="e">
        <f t="shared" si="7"/>
        <v>#N/A</v>
      </c>
      <c r="O97" s="79" t="e">
        <f t="shared" si="8"/>
        <v>#N/A</v>
      </c>
      <c r="P97" s="235">
        <f t="shared" ca="1" si="9"/>
        <v>0</v>
      </c>
      <c r="Q97" s="84" t="e">
        <f t="shared" ca="1" si="10"/>
        <v>#N/A</v>
      </c>
    </row>
    <row r="98" spans="1:17" ht="24" customHeight="1" x14ac:dyDescent="0.2">
      <c r="A98" s="80">
        <f t="shared" si="11"/>
        <v>76</v>
      </c>
      <c r="B98" s="81"/>
      <c r="C98" s="81"/>
      <c r="D98" s="81"/>
      <c r="E98" s="81"/>
      <c r="F98" s="81"/>
      <c r="G98" s="82"/>
      <c r="H98" s="232"/>
      <c r="I98" s="233" t="e">
        <f>VLOOKUP($H98,Leistungswerte!$A$8:$E$29,3,FALSE)</f>
        <v>#N/A</v>
      </c>
      <c r="J98" s="233" t="e">
        <f>VLOOKUP($H98,Leistungswerte!$A$8:$E$29,4,FALSE)</f>
        <v>#N/A</v>
      </c>
      <c r="K98" s="233" t="e">
        <f>VLOOKUP($H98,Leistungswerte!$A$8:$E$29,5,FALSE)</f>
        <v>#N/A</v>
      </c>
      <c r="L98" s="82" t="e">
        <f t="shared" si="6"/>
        <v>#N/A</v>
      </c>
      <c r="M98" s="234" t="e">
        <f>VLOOKUP($H98,Leistungswerte!$A$8:$G$29,$P$2,FALSE)</f>
        <v>#N/A</v>
      </c>
      <c r="N98" s="83" t="e">
        <f t="shared" si="7"/>
        <v>#N/A</v>
      </c>
      <c r="O98" s="79" t="e">
        <f t="shared" si="8"/>
        <v>#N/A</v>
      </c>
      <c r="P98" s="235">
        <f t="shared" ca="1" si="9"/>
        <v>0</v>
      </c>
      <c r="Q98" s="84" t="e">
        <f t="shared" ca="1" si="10"/>
        <v>#N/A</v>
      </c>
    </row>
    <row r="99" spans="1:17" ht="24" customHeight="1" x14ac:dyDescent="0.2">
      <c r="A99" s="80">
        <f t="shared" si="11"/>
        <v>77</v>
      </c>
      <c r="B99" s="81"/>
      <c r="C99" s="81"/>
      <c r="D99" s="81"/>
      <c r="E99" s="81"/>
      <c r="F99" s="81"/>
      <c r="G99" s="82"/>
      <c r="H99" s="232"/>
      <c r="I99" s="233" t="e">
        <f>VLOOKUP($H99,Leistungswerte!$A$8:$E$29,3,FALSE)</f>
        <v>#N/A</v>
      </c>
      <c r="J99" s="233" t="e">
        <f>VLOOKUP($H99,Leistungswerte!$A$8:$E$29,4,FALSE)</f>
        <v>#N/A</v>
      </c>
      <c r="K99" s="233" t="e">
        <f>VLOOKUP($H99,Leistungswerte!$A$8:$E$29,5,FALSE)</f>
        <v>#N/A</v>
      </c>
      <c r="L99" s="82" t="e">
        <f t="shared" si="6"/>
        <v>#N/A</v>
      </c>
      <c r="M99" s="234" t="e">
        <f>VLOOKUP($H99,Leistungswerte!$A$8:$G$29,$P$2,FALSE)</f>
        <v>#N/A</v>
      </c>
      <c r="N99" s="83" t="e">
        <f t="shared" si="7"/>
        <v>#N/A</v>
      </c>
      <c r="O99" s="79" t="e">
        <f t="shared" si="8"/>
        <v>#N/A</v>
      </c>
      <c r="P99" s="235">
        <f t="shared" ca="1" si="9"/>
        <v>0</v>
      </c>
      <c r="Q99" s="84" t="e">
        <f t="shared" ca="1" si="10"/>
        <v>#N/A</v>
      </c>
    </row>
    <row r="100" spans="1:17" ht="24" customHeight="1" x14ac:dyDescent="0.2">
      <c r="A100" s="80">
        <f t="shared" si="11"/>
        <v>78</v>
      </c>
      <c r="B100" s="81"/>
      <c r="C100" s="81"/>
      <c r="D100" s="81"/>
      <c r="E100" s="81"/>
      <c r="F100" s="81"/>
      <c r="G100" s="82"/>
      <c r="H100" s="232"/>
      <c r="I100" s="233" t="e">
        <f>VLOOKUP($H100,Leistungswerte!$A$8:$E$29,3,FALSE)</f>
        <v>#N/A</v>
      </c>
      <c r="J100" s="233" t="e">
        <f>VLOOKUP($H100,Leistungswerte!$A$8:$E$29,4,FALSE)</f>
        <v>#N/A</v>
      </c>
      <c r="K100" s="233" t="e">
        <f>VLOOKUP($H100,Leistungswerte!$A$8:$E$29,5,FALSE)</f>
        <v>#N/A</v>
      </c>
      <c r="L100" s="82" t="e">
        <f t="shared" si="6"/>
        <v>#N/A</v>
      </c>
      <c r="M100" s="234" t="e">
        <f>VLOOKUP($H100,Leistungswerte!$A$8:$G$29,$P$2,FALSE)</f>
        <v>#N/A</v>
      </c>
      <c r="N100" s="83" t="e">
        <f t="shared" si="7"/>
        <v>#N/A</v>
      </c>
      <c r="O100" s="79" t="e">
        <f t="shared" si="8"/>
        <v>#N/A</v>
      </c>
      <c r="P100" s="235">
        <f t="shared" ca="1" si="9"/>
        <v>0</v>
      </c>
      <c r="Q100" s="84" t="e">
        <f t="shared" ca="1" si="10"/>
        <v>#N/A</v>
      </c>
    </row>
    <row r="101" spans="1:17" ht="24" customHeight="1" x14ac:dyDescent="0.2">
      <c r="A101" s="80">
        <f t="shared" si="11"/>
        <v>79</v>
      </c>
      <c r="B101" s="81"/>
      <c r="C101" s="81"/>
      <c r="D101" s="81"/>
      <c r="E101" s="81"/>
      <c r="F101" s="81"/>
      <c r="G101" s="82"/>
      <c r="H101" s="232"/>
      <c r="I101" s="233" t="e">
        <f>VLOOKUP($H101,Leistungswerte!$A$8:$E$29,3,FALSE)</f>
        <v>#N/A</v>
      </c>
      <c r="J101" s="233" t="e">
        <f>VLOOKUP($H101,Leistungswerte!$A$8:$E$29,4,FALSE)</f>
        <v>#N/A</v>
      </c>
      <c r="K101" s="233" t="e">
        <f>VLOOKUP($H101,Leistungswerte!$A$8:$E$29,5,FALSE)</f>
        <v>#N/A</v>
      </c>
      <c r="L101" s="82" t="e">
        <f t="shared" si="6"/>
        <v>#N/A</v>
      </c>
      <c r="M101" s="234" t="e">
        <f>VLOOKUP($H101,Leistungswerte!$A$8:$G$29,$P$2,FALSE)</f>
        <v>#N/A</v>
      </c>
      <c r="N101" s="83" t="e">
        <f t="shared" si="7"/>
        <v>#N/A</v>
      </c>
      <c r="O101" s="79" t="e">
        <f t="shared" si="8"/>
        <v>#N/A</v>
      </c>
      <c r="P101" s="235">
        <f t="shared" ca="1" si="9"/>
        <v>0</v>
      </c>
      <c r="Q101" s="84" t="e">
        <f t="shared" ca="1" si="10"/>
        <v>#N/A</v>
      </c>
    </row>
    <row r="102" spans="1:17" ht="24" customHeight="1" x14ac:dyDescent="0.2">
      <c r="A102" s="80">
        <f t="shared" si="11"/>
        <v>80</v>
      </c>
      <c r="B102" s="81"/>
      <c r="C102" s="81"/>
      <c r="D102" s="81"/>
      <c r="E102" s="81"/>
      <c r="F102" s="81"/>
      <c r="G102" s="82"/>
      <c r="H102" s="232"/>
      <c r="I102" s="233" t="e">
        <f>VLOOKUP($H102,Leistungswerte!$A$8:$E$29,3,FALSE)</f>
        <v>#N/A</v>
      </c>
      <c r="J102" s="233" t="e">
        <f>VLOOKUP($H102,Leistungswerte!$A$8:$E$29,4,FALSE)</f>
        <v>#N/A</v>
      </c>
      <c r="K102" s="233" t="e">
        <f>VLOOKUP($H102,Leistungswerte!$A$8:$E$29,5,FALSE)</f>
        <v>#N/A</v>
      </c>
      <c r="L102" s="82" t="e">
        <f t="shared" si="6"/>
        <v>#N/A</v>
      </c>
      <c r="M102" s="234" t="e">
        <f>VLOOKUP($H102,Leistungswerte!$A$8:$G$29,$P$2,FALSE)</f>
        <v>#N/A</v>
      </c>
      <c r="N102" s="83" t="e">
        <f t="shared" si="7"/>
        <v>#N/A</v>
      </c>
      <c r="O102" s="79" t="e">
        <f t="shared" si="8"/>
        <v>#N/A</v>
      </c>
      <c r="P102" s="235">
        <f t="shared" ca="1" si="9"/>
        <v>0</v>
      </c>
      <c r="Q102" s="84" t="e">
        <f t="shared" ca="1" si="10"/>
        <v>#N/A</v>
      </c>
    </row>
    <row r="103" spans="1:17" ht="24" customHeight="1" x14ac:dyDescent="0.2">
      <c r="A103" s="80">
        <f t="shared" si="11"/>
        <v>81</v>
      </c>
      <c r="B103" s="81"/>
      <c r="C103" s="81"/>
      <c r="D103" s="81"/>
      <c r="E103" s="81"/>
      <c r="F103" s="81"/>
      <c r="G103" s="82"/>
      <c r="H103" s="232"/>
      <c r="I103" s="233" t="e">
        <f>VLOOKUP($H103,Leistungswerte!$A$8:$E$29,3,FALSE)</f>
        <v>#N/A</v>
      </c>
      <c r="J103" s="233" t="e">
        <f>VLOOKUP($H103,Leistungswerte!$A$8:$E$29,4,FALSE)</f>
        <v>#N/A</v>
      </c>
      <c r="K103" s="233" t="e">
        <f>VLOOKUP($H103,Leistungswerte!$A$8:$E$29,5,FALSE)</f>
        <v>#N/A</v>
      </c>
      <c r="L103" s="82" t="e">
        <f t="shared" si="6"/>
        <v>#N/A</v>
      </c>
      <c r="M103" s="234" t="e">
        <f>VLOOKUP($H103,Leistungswerte!$A$8:$G$29,$P$2,FALSE)</f>
        <v>#N/A</v>
      </c>
      <c r="N103" s="83" t="e">
        <f t="shared" si="7"/>
        <v>#N/A</v>
      </c>
      <c r="O103" s="79" t="e">
        <f t="shared" si="8"/>
        <v>#N/A</v>
      </c>
      <c r="P103" s="235">
        <f t="shared" ca="1" si="9"/>
        <v>0</v>
      </c>
      <c r="Q103" s="84" t="e">
        <f t="shared" ca="1" si="10"/>
        <v>#N/A</v>
      </c>
    </row>
    <row r="104" spans="1:17" ht="24" customHeight="1" x14ac:dyDescent="0.2">
      <c r="A104" s="80">
        <f t="shared" si="11"/>
        <v>82</v>
      </c>
      <c r="B104" s="81"/>
      <c r="C104" s="81"/>
      <c r="D104" s="81"/>
      <c r="E104" s="81"/>
      <c r="F104" s="81"/>
      <c r="G104" s="82"/>
      <c r="H104" s="232"/>
      <c r="I104" s="233" t="e">
        <f>VLOOKUP($H104,Leistungswerte!$A$8:$E$29,3,FALSE)</f>
        <v>#N/A</v>
      </c>
      <c r="J104" s="233" t="e">
        <f>VLOOKUP($H104,Leistungswerte!$A$8:$E$29,4,FALSE)</f>
        <v>#N/A</v>
      </c>
      <c r="K104" s="233" t="e">
        <f>VLOOKUP($H104,Leistungswerte!$A$8:$E$29,5,FALSE)</f>
        <v>#N/A</v>
      </c>
      <c r="L104" s="82" t="e">
        <f t="shared" si="6"/>
        <v>#N/A</v>
      </c>
      <c r="M104" s="234" t="e">
        <f>VLOOKUP($H104,Leistungswerte!$A$8:$G$29,$P$2,FALSE)</f>
        <v>#N/A</v>
      </c>
      <c r="N104" s="83" t="e">
        <f t="shared" si="7"/>
        <v>#N/A</v>
      </c>
      <c r="O104" s="79" t="e">
        <f t="shared" si="8"/>
        <v>#N/A</v>
      </c>
      <c r="P104" s="235">
        <f t="shared" ca="1" si="9"/>
        <v>0</v>
      </c>
      <c r="Q104" s="84" t="e">
        <f t="shared" ca="1" si="10"/>
        <v>#N/A</v>
      </c>
    </row>
    <row r="105" spans="1:17" ht="24" customHeight="1" x14ac:dyDescent="0.2">
      <c r="A105" s="80">
        <f t="shared" si="11"/>
        <v>83</v>
      </c>
      <c r="B105" s="81"/>
      <c r="C105" s="81"/>
      <c r="D105" s="81"/>
      <c r="E105" s="81"/>
      <c r="F105" s="81"/>
      <c r="G105" s="82"/>
      <c r="H105" s="232"/>
      <c r="I105" s="233" t="e">
        <f>VLOOKUP($H105,Leistungswerte!$A$8:$E$29,3,FALSE)</f>
        <v>#N/A</v>
      </c>
      <c r="J105" s="233" t="e">
        <f>VLOOKUP($H105,Leistungswerte!$A$8:$E$29,4,FALSE)</f>
        <v>#N/A</v>
      </c>
      <c r="K105" s="233" t="e">
        <f>VLOOKUP($H105,Leistungswerte!$A$8:$E$29,5,FALSE)</f>
        <v>#N/A</v>
      </c>
      <c r="L105" s="82" t="e">
        <f t="shared" si="6"/>
        <v>#N/A</v>
      </c>
      <c r="M105" s="234" t="e">
        <f>VLOOKUP($H105,Leistungswerte!$A$8:$G$29,$P$2,FALSE)</f>
        <v>#N/A</v>
      </c>
      <c r="N105" s="83" t="e">
        <f t="shared" si="7"/>
        <v>#N/A</v>
      </c>
      <c r="O105" s="79" t="e">
        <f t="shared" si="8"/>
        <v>#N/A</v>
      </c>
      <c r="P105" s="235">
        <f t="shared" ca="1" si="9"/>
        <v>0</v>
      </c>
      <c r="Q105" s="84" t="e">
        <f t="shared" ca="1" si="10"/>
        <v>#N/A</v>
      </c>
    </row>
    <row r="106" spans="1:17" ht="24" customHeight="1" x14ac:dyDescent="0.2">
      <c r="A106" s="80">
        <f t="shared" si="11"/>
        <v>84</v>
      </c>
      <c r="B106" s="81"/>
      <c r="C106" s="81"/>
      <c r="D106" s="81"/>
      <c r="E106" s="81"/>
      <c r="F106" s="81"/>
      <c r="G106" s="82"/>
      <c r="H106" s="232"/>
      <c r="I106" s="233" t="e">
        <f>VLOOKUP($H106,Leistungswerte!$A$8:$E$29,3,FALSE)</f>
        <v>#N/A</v>
      </c>
      <c r="J106" s="233" t="e">
        <f>VLOOKUP($H106,Leistungswerte!$A$8:$E$29,4,FALSE)</f>
        <v>#N/A</v>
      </c>
      <c r="K106" s="233" t="e">
        <f>VLOOKUP($H106,Leistungswerte!$A$8:$E$29,5,FALSE)</f>
        <v>#N/A</v>
      </c>
      <c r="L106" s="82" t="e">
        <f t="shared" si="6"/>
        <v>#N/A</v>
      </c>
      <c r="M106" s="234" t="e">
        <f>VLOOKUP($H106,Leistungswerte!$A$8:$G$29,$P$2,FALSE)</f>
        <v>#N/A</v>
      </c>
      <c r="N106" s="83" t="e">
        <f t="shared" si="7"/>
        <v>#N/A</v>
      </c>
      <c r="O106" s="79" t="e">
        <f t="shared" si="8"/>
        <v>#N/A</v>
      </c>
      <c r="P106" s="235">
        <f t="shared" ca="1" si="9"/>
        <v>0</v>
      </c>
      <c r="Q106" s="84" t="e">
        <f t="shared" ca="1" si="10"/>
        <v>#N/A</v>
      </c>
    </row>
    <row r="107" spans="1:17" ht="24" customHeight="1" x14ac:dyDescent="0.2">
      <c r="A107" s="80">
        <f t="shared" si="11"/>
        <v>85</v>
      </c>
      <c r="B107" s="81"/>
      <c r="C107" s="81"/>
      <c r="D107" s="81"/>
      <c r="E107" s="81"/>
      <c r="F107" s="81"/>
      <c r="G107" s="82"/>
      <c r="H107" s="232"/>
      <c r="I107" s="233" t="e">
        <f>VLOOKUP($H107,Leistungswerte!$A$8:$E$29,3,FALSE)</f>
        <v>#N/A</v>
      </c>
      <c r="J107" s="233" t="e">
        <f>VLOOKUP($H107,Leistungswerte!$A$8:$E$29,4,FALSE)</f>
        <v>#N/A</v>
      </c>
      <c r="K107" s="233" t="e">
        <f>VLOOKUP($H107,Leistungswerte!$A$8:$E$29,5,FALSE)</f>
        <v>#N/A</v>
      </c>
      <c r="L107" s="82" t="e">
        <f t="shared" si="6"/>
        <v>#N/A</v>
      </c>
      <c r="M107" s="234" t="e">
        <f>VLOOKUP($H107,Leistungswerte!$A$8:$G$29,$P$2,FALSE)</f>
        <v>#N/A</v>
      </c>
      <c r="N107" s="83" t="e">
        <f t="shared" si="7"/>
        <v>#N/A</v>
      </c>
      <c r="O107" s="79" t="e">
        <f t="shared" si="8"/>
        <v>#N/A</v>
      </c>
      <c r="P107" s="235">
        <f t="shared" ca="1" si="9"/>
        <v>0</v>
      </c>
      <c r="Q107" s="84" t="e">
        <f t="shared" ca="1" si="10"/>
        <v>#N/A</v>
      </c>
    </row>
    <row r="108" spans="1:17" ht="24" customHeight="1" x14ac:dyDescent="0.2">
      <c r="A108" s="80">
        <f t="shared" si="11"/>
        <v>86</v>
      </c>
      <c r="B108" s="81"/>
      <c r="C108" s="81"/>
      <c r="D108" s="81"/>
      <c r="E108" s="81"/>
      <c r="F108" s="81"/>
      <c r="G108" s="82"/>
      <c r="H108" s="232"/>
      <c r="I108" s="233" t="e">
        <f>VLOOKUP($H108,Leistungswerte!$A$8:$E$29,3,FALSE)</f>
        <v>#N/A</v>
      </c>
      <c r="J108" s="233" t="e">
        <f>VLOOKUP($H108,Leistungswerte!$A$8:$E$29,4,FALSE)</f>
        <v>#N/A</v>
      </c>
      <c r="K108" s="233" t="e">
        <f>VLOOKUP($H108,Leistungswerte!$A$8:$E$29,5,FALSE)</f>
        <v>#N/A</v>
      </c>
      <c r="L108" s="82" t="e">
        <f t="shared" si="6"/>
        <v>#N/A</v>
      </c>
      <c r="M108" s="234" t="e">
        <f>VLOOKUP($H108,Leistungswerte!$A$8:$G$29,$P$2,FALSE)</f>
        <v>#N/A</v>
      </c>
      <c r="N108" s="83" t="e">
        <f t="shared" si="7"/>
        <v>#N/A</v>
      </c>
      <c r="O108" s="79" t="e">
        <f t="shared" si="8"/>
        <v>#N/A</v>
      </c>
      <c r="P108" s="235">
        <f t="shared" ca="1" si="9"/>
        <v>0</v>
      </c>
      <c r="Q108" s="84" t="e">
        <f t="shared" ca="1" si="10"/>
        <v>#N/A</v>
      </c>
    </row>
    <row r="109" spans="1:17" ht="24" customHeight="1" x14ac:dyDescent="0.2">
      <c r="A109" s="80">
        <f t="shared" si="11"/>
        <v>87</v>
      </c>
      <c r="B109" s="81"/>
      <c r="C109" s="81"/>
      <c r="D109" s="81"/>
      <c r="E109" s="81"/>
      <c r="F109" s="81"/>
      <c r="G109" s="82"/>
      <c r="H109" s="232"/>
      <c r="I109" s="233" t="e">
        <f>VLOOKUP($H109,Leistungswerte!$A$8:$E$29,3,FALSE)</f>
        <v>#N/A</v>
      </c>
      <c r="J109" s="233" t="e">
        <f>VLOOKUP($H109,Leistungswerte!$A$8:$E$29,4,FALSE)</f>
        <v>#N/A</v>
      </c>
      <c r="K109" s="233" t="e">
        <f>VLOOKUP($H109,Leistungswerte!$A$8:$E$29,5,FALSE)</f>
        <v>#N/A</v>
      </c>
      <c r="L109" s="82" t="e">
        <f t="shared" si="6"/>
        <v>#N/A</v>
      </c>
      <c r="M109" s="234" t="e">
        <f>VLOOKUP($H109,Leistungswerte!$A$8:$G$29,$P$2,FALSE)</f>
        <v>#N/A</v>
      </c>
      <c r="N109" s="83" t="e">
        <f t="shared" si="7"/>
        <v>#N/A</v>
      </c>
      <c r="O109" s="79" t="e">
        <f t="shared" si="8"/>
        <v>#N/A</v>
      </c>
      <c r="P109" s="235">
        <f t="shared" ca="1" si="9"/>
        <v>0</v>
      </c>
      <c r="Q109" s="84" t="e">
        <f t="shared" ca="1" si="10"/>
        <v>#N/A</v>
      </c>
    </row>
    <row r="110" spans="1:17" ht="24" customHeight="1" x14ac:dyDescent="0.2">
      <c r="A110" s="80">
        <f t="shared" si="11"/>
        <v>88</v>
      </c>
      <c r="B110" s="81"/>
      <c r="C110" s="81"/>
      <c r="D110" s="81"/>
      <c r="E110" s="81"/>
      <c r="F110" s="81"/>
      <c r="G110" s="82"/>
      <c r="H110" s="232"/>
      <c r="I110" s="233" t="e">
        <f>VLOOKUP($H110,Leistungswerte!$A$8:$E$29,3,FALSE)</f>
        <v>#N/A</v>
      </c>
      <c r="J110" s="233" t="e">
        <f>VLOOKUP($H110,Leistungswerte!$A$8:$E$29,4,FALSE)</f>
        <v>#N/A</v>
      </c>
      <c r="K110" s="233" t="e">
        <f>VLOOKUP($H110,Leistungswerte!$A$8:$E$29,5,FALSE)</f>
        <v>#N/A</v>
      </c>
      <c r="L110" s="82" t="e">
        <f t="shared" si="6"/>
        <v>#N/A</v>
      </c>
      <c r="M110" s="234" t="e">
        <f>VLOOKUP($H110,Leistungswerte!$A$8:$G$29,$P$2,FALSE)</f>
        <v>#N/A</v>
      </c>
      <c r="N110" s="83" t="e">
        <f t="shared" si="7"/>
        <v>#N/A</v>
      </c>
      <c r="O110" s="79" t="e">
        <f t="shared" si="8"/>
        <v>#N/A</v>
      </c>
      <c r="P110" s="235">
        <f t="shared" ca="1" si="9"/>
        <v>0</v>
      </c>
      <c r="Q110" s="84" t="e">
        <f t="shared" ca="1" si="10"/>
        <v>#N/A</v>
      </c>
    </row>
    <row r="111" spans="1:17" ht="24" customHeight="1" x14ac:dyDescent="0.2">
      <c r="A111" s="80">
        <f t="shared" si="11"/>
        <v>89</v>
      </c>
      <c r="B111" s="81"/>
      <c r="C111" s="81"/>
      <c r="D111" s="150"/>
      <c r="E111" s="81"/>
      <c r="F111" s="81"/>
      <c r="G111" s="82"/>
      <c r="H111" s="232"/>
      <c r="I111" s="233" t="e">
        <f>VLOOKUP($H111,Leistungswerte!$A$8:$E$29,3,FALSE)</f>
        <v>#N/A</v>
      </c>
      <c r="J111" s="233" t="e">
        <f>VLOOKUP($H111,Leistungswerte!$A$8:$E$29,4,FALSE)</f>
        <v>#N/A</v>
      </c>
      <c r="K111" s="233" t="e">
        <f>VLOOKUP($H111,Leistungswerte!$A$8:$E$29,5,FALSE)</f>
        <v>#N/A</v>
      </c>
      <c r="L111" s="82" t="e">
        <f t="shared" si="6"/>
        <v>#N/A</v>
      </c>
      <c r="M111" s="234" t="e">
        <f>VLOOKUP($H111,Leistungswerte!$A$8:$G$29,$P$2,FALSE)</f>
        <v>#N/A</v>
      </c>
      <c r="N111" s="83" t="e">
        <f t="shared" si="7"/>
        <v>#N/A</v>
      </c>
      <c r="O111" s="79" t="e">
        <f t="shared" si="8"/>
        <v>#N/A</v>
      </c>
      <c r="P111" s="235">
        <f t="shared" ca="1" si="9"/>
        <v>0</v>
      </c>
      <c r="Q111" s="84" t="e">
        <f t="shared" ca="1" si="10"/>
        <v>#N/A</v>
      </c>
    </row>
    <row r="112" spans="1:17" ht="24" customHeight="1" x14ac:dyDescent="0.2">
      <c r="A112" s="80">
        <f t="shared" si="11"/>
        <v>90</v>
      </c>
      <c r="B112" s="81"/>
      <c r="C112" s="81"/>
      <c r="D112" s="81"/>
      <c r="E112" s="81"/>
      <c r="F112" s="81"/>
      <c r="G112" s="82"/>
      <c r="H112" s="232"/>
      <c r="I112" s="233" t="e">
        <f>VLOOKUP($H112,Leistungswerte!$A$8:$E$29,3,FALSE)</f>
        <v>#N/A</v>
      </c>
      <c r="J112" s="233" t="e">
        <f>VLOOKUP($H112,Leistungswerte!$A$8:$E$29,4,FALSE)</f>
        <v>#N/A</v>
      </c>
      <c r="K112" s="233" t="e">
        <f>VLOOKUP($H112,Leistungswerte!$A$8:$E$29,5,FALSE)</f>
        <v>#N/A</v>
      </c>
      <c r="L112" s="82" t="e">
        <f t="shared" si="6"/>
        <v>#N/A</v>
      </c>
      <c r="M112" s="234" t="e">
        <f>VLOOKUP($H112,Leistungswerte!$A$8:$G$29,$P$2,FALSE)</f>
        <v>#N/A</v>
      </c>
      <c r="N112" s="83" t="e">
        <f t="shared" si="7"/>
        <v>#N/A</v>
      </c>
      <c r="O112" s="79" t="e">
        <f t="shared" si="8"/>
        <v>#N/A</v>
      </c>
      <c r="P112" s="235">
        <f t="shared" ca="1" si="9"/>
        <v>0</v>
      </c>
      <c r="Q112" s="84" t="e">
        <f t="shared" ca="1" si="10"/>
        <v>#N/A</v>
      </c>
    </row>
    <row r="113" spans="1:17" ht="24" customHeight="1" x14ac:dyDescent="0.2">
      <c r="A113" s="80">
        <f t="shared" si="11"/>
        <v>91</v>
      </c>
      <c r="B113" s="81"/>
      <c r="C113" s="81"/>
      <c r="D113" s="81"/>
      <c r="E113" s="81"/>
      <c r="F113" s="81"/>
      <c r="G113" s="82"/>
      <c r="H113" s="232"/>
      <c r="I113" s="233" t="e">
        <f>VLOOKUP($H113,Leistungswerte!$A$8:$E$29,3,FALSE)</f>
        <v>#N/A</v>
      </c>
      <c r="J113" s="233" t="e">
        <f>VLOOKUP($H113,Leistungswerte!$A$8:$E$29,4,FALSE)</f>
        <v>#N/A</v>
      </c>
      <c r="K113" s="233" t="e">
        <f>VLOOKUP($H113,Leistungswerte!$A$8:$E$29,5,FALSE)</f>
        <v>#N/A</v>
      </c>
      <c r="L113" s="82" t="e">
        <f t="shared" si="6"/>
        <v>#N/A</v>
      </c>
      <c r="M113" s="234" t="e">
        <f>VLOOKUP($H113,Leistungswerte!$A$8:$G$29,$P$2,FALSE)</f>
        <v>#N/A</v>
      </c>
      <c r="N113" s="83" t="e">
        <f t="shared" si="7"/>
        <v>#N/A</v>
      </c>
      <c r="O113" s="79" t="e">
        <f t="shared" si="8"/>
        <v>#N/A</v>
      </c>
      <c r="P113" s="235">
        <f t="shared" ca="1" si="9"/>
        <v>0</v>
      </c>
      <c r="Q113" s="84" t="e">
        <f t="shared" ca="1" si="10"/>
        <v>#N/A</v>
      </c>
    </row>
    <row r="114" spans="1:17" ht="24" customHeight="1" x14ac:dyDescent="0.2">
      <c r="A114" s="80">
        <f t="shared" si="11"/>
        <v>92</v>
      </c>
      <c r="B114" s="81"/>
      <c r="C114" s="81"/>
      <c r="D114" s="81"/>
      <c r="E114" s="81"/>
      <c r="F114" s="81"/>
      <c r="G114" s="82"/>
      <c r="H114" s="232"/>
      <c r="I114" s="233" t="e">
        <f>VLOOKUP($H114,Leistungswerte!$A$8:$E$29,3,FALSE)</f>
        <v>#N/A</v>
      </c>
      <c r="J114" s="233" t="e">
        <f>VLOOKUP($H114,Leistungswerte!$A$8:$E$29,4,FALSE)</f>
        <v>#N/A</v>
      </c>
      <c r="K114" s="233" t="e">
        <f>VLOOKUP($H114,Leistungswerte!$A$8:$E$29,5,FALSE)</f>
        <v>#N/A</v>
      </c>
      <c r="L114" s="82" t="e">
        <f t="shared" si="6"/>
        <v>#N/A</v>
      </c>
      <c r="M114" s="234" t="e">
        <f>VLOOKUP($H114,Leistungswerte!$A$8:$G$29,$P$2,FALSE)</f>
        <v>#N/A</v>
      </c>
      <c r="N114" s="83" t="e">
        <f t="shared" si="7"/>
        <v>#N/A</v>
      </c>
      <c r="O114" s="79" t="e">
        <f t="shared" si="8"/>
        <v>#N/A</v>
      </c>
      <c r="P114" s="235">
        <f t="shared" ca="1" si="9"/>
        <v>0</v>
      </c>
      <c r="Q114" s="84" t="e">
        <f t="shared" ca="1" si="10"/>
        <v>#N/A</v>
      </c>
    </row>
    <row r="115" spans="1:17" ht="24" customHeight="1" x14ac:dyDescent="0.2">
      <c r="A115" s="80">
        <f t="shared" si="11"/>
        <v>93</v>
      </c>
      <c r="B115" s="81"/>
      <c r="C115" s="81"/>
      <c r="D115" s="81"/>
      <c r="E115" s="81"/>
      <c r="F115" s="81"/>
      <c r="G115" s="82"/>
      <c r="H115" s="232"/>
      <c r="I115" s="233" t="e">
        <f>VLOOKUP($H115,Leistungswerte!$A$8:$E$29,3,FALSE)</f>
        <v>#N/A</v>
      </c>
      <c r="J115" s="233" t="e">
        <f>VLOOKUP($H115,Leistungswerte!$A$8:$E$29,4,FALSE)</f>
        <v>#N/A</v>
      </c>
      <c r="K115" s="233" t="e">
        <f>VLOOKUP($H115,Leistungswerte!$A$8:$E$29,5,FALSE)</f>
        <v>#N/A</v>
      </c>
      <c r="L115" s="82" t="e">
        <f t="shared" si="6"/>
        <v>#N/A</v>
      </c>
      <c r="M115" s="234" t="e">
        <f>VLOOKUP($H115,Leistungswerte!$A$8:$G$29,$P$2,FALSE)</f>
        <v>#N/A</v>
      </c>
      <c r="N115" s="83" t="e">
        <f t="shared" si="7"/>
        <v>#N/A</v>
      </c>
      <c r="O115" s="79" t="e">
        <f t="shared" si="8"/>
        <v>#N/A</v>
      </c>
      <c r="P115" s="235">
        <f t="shared" ca="1" si="9"/>
        <v>0</v>
      </c>
      <c r="Q115" s="84" t="e">
        <f t="shared" ca="1" si="10"/>
        <v>#N/A</v>
      </c>
    </row>
    <row r="116" spans="1:17" ht="24" customHeight="1" x14ac:dyDescent="0.2">
      <c r="A116" s="80">
        <f t="shared" si="11"/>
        <v>94</v>
      </c>
      <c r="B116" s="81"/>
      <c r="C116" s="81"/>
      <c r="D116" s="81"/>
      <c r="E116" s="81"/>
      <c r="F116" s="81"/>
      <c r="G116" s="82"/>
      <c r="H116" s="232"/>
      <c r="I116" s="233" t="e">
        <f>VLOOKUP($H116,Leistungswerte!$A$8:$E$29,3,FALSE)</f>
        <v>#N/A</v>
      </c>
      <c r="J116" s="233" t="e">
        <f>VLOOKUP($H116,Leistungswerte!$A$8:$E$29,4,FALSE)</f>
        <v>#N/A</v>
      </c>
      <c r="K116" s="233" t="e">
        <f>VLOOKUP($H116,Leistungswerte!$A$8:$E$29,5,FALSE)</f>
        <v>#N/A</v>
      </c>
      <c r="L116" s="82" t="e">
        <f t="shared" si="6"/>
        <v>#N/A</v>
      </c>
      <c r="M116" s="234" t="e">
        <f>VLOOKUP($H116,Leistungswerte!$A$8:$G$29,$P$2,FALSE)</f>
        <v>#N/A</v>
      </c>
      <c r="N116" s="83" t="e">
        <f t="shared" si="7"/>
        <v>#N/A</v>
      </c>
      <c r="O116" s="79" t="e">
        <f t="shared" si="8"/>
        <v>#N/A</v>
      </c>
      <c r="P116" s="235">
        <f t="shared" ca="1" si="9"/>
        <v>0</v>
      </c>
      <c r="Q116" s="84" t="e">
        <f t="shared" ca="1" si="10"/>
        <v>#N/A</v>
      </c>
    </row>
    <row r="117" spans="1:17" ht="24" customHeight="1" x14ac:dyDescent="0.2">
      <c r="A117" s="80">
        <f t="shared" si="11"/>
        <v>95</v>
      </c>
      <c r="B117" s="81"/>
      <c r="C117" s="81"/>
      <c r="D117" s="81"/>
      <c r="E117" s="81"/>
      <c r="F117" s="81"/>
      <c r="G117" s="82"/>
      <c r="H117" s="232"/>
      <c r="I117" s="233" t="e">
        <f>VLOOKUP($H117,Leistungswerte!$A$8:$E$29,3,FALSE)</f>
        <v>#N/A</v>
      </c>
      <c r="J117" s="233" t="e">
        <f>VLOOKUP($H117,Leistungswerte!$A$8:$E$29,4,FALSE)</f>
        <v>#N/A</v>
      </c>
      <c r="K117" s="233" t="e">
        <f>VLOOKUP($H117,Leistungswerte!$A$8:$E$29,5,FALSE)</f>
        <v>#N/A</v>
      </c>
      <c r="L117" s="82" t="e">
        <f t="shared" si="6"/>
        <v>#N/A</v>
      </c>
      <c r="M117" s="234" t="e">
        <f>VLOOKUP($H117,Leistungswerte!$A$8:$G$29,$P$2,FALSE)</f>
        <v>#N/A</v>
      </c>
      <c r="N117" s="83" t="e">
        <f t="shared" si="7"/>
        <v>#N/A</v>
      </c>
      <c r="O117" s="79" t="e">
        <f t="shared" si="8"/>
        <v>#N/A</v>
      </c>
      <c r="P117" s="235">
        <f t="shared" ca="1" si="9"/>
        <v>0</v>
      </c>
      <c r="Q117" s="84" t="e">
        <f t="shared" ca="1" si="10"/>
        <v>#N/A</v>
      </c>
    </row>
    <row r="118" spans="1:17" ht="24" customHeight="1" x14ac:dyDescent="0.2">
      <c r="A118" s="80">
        <f t="shared" si="11"/>
        <v>96</v>
      </c>
      <c r="B118" s="81"/>
      <c r="C118" s="81"/>
      <c r="D118" s="81"/>
      <c r="E118" s="81"/>
      <c r="F118" s="81"/>
      <c r="G118" s="82"/>
      <c r="H118" s="232"/>
      <c r="I118" s="233" t="e">
        <f>VLOOKUP($H118,Leistungswerte!$A$8:$E$29,3,FALSE)</f>
        <v>#N/A</v>
      </c>
      <c r="J118" s="233" t="e">
        <f>VLOOKUP($H118,Leistungswerte!$A$8:$E$29,4,FALSE)</f>
        <v>#N/A</v>
      </c>
      <c r="K118" s="233" t="e">
        <f>VLOOKUP($H118,Leistungswerte!$A$8:$E$29,5,FALSE)</f>
        <v>#N/A</v>
      </c>
      <c r="L118" s="82" t="e">
        <f t="shared" si="6"/>
        <v>#N/A</v>
      </c>
      <c r="M118" s="234" t="e">
        <f>VLOOKUP($H118,Leistungswerte!$A$8:$G$29,$P$2,FALSE)</f>
        <v>#N/A</v>
      </c>
      <c r="N118" s="83" t="e">
        <f t="shared" si="7"/>
        <v>#N/A</v>
      </c>
      <c r="O118" s="79" t="e">
        <f t="shared" si="8"/>
        <v>#N/A</v>
      </c>
      <c r="P118" s="235">
        <f t="shared" ca="1" si="9"/>
        <v>0</v>
      </c>
      <c r="Q118" s="84" t="e">
        <f t="shared" ca="1" si="10"/>
        <v>#N/A</v>
      </c>
    </row>
    <row r="119" spans="1:17" ht="24" customHeight="1" x14ac:dyDescent="0.2">
      <c r="A119" s="80">
        <f t="shared" si="11"/>
        <v>97</v>
      </c>
      <c r="B119" s="81"/>
      <c r="C119" s="81"/>
      <c r="D119" s="81"/>
      <c r="E119" s="81"/>
      <c r="F119" s="81"/>
      <c r="G119" s="82"/>
      <c r="H119" s="232"/>
      <c r="I119" s="233" t="e">
        <f>VLOOKUP($H119,Leistungswerte!$A$8:$E$29,3,FALSE)</f>
        <v>#N/A</v>
      </c>
      <c r="J119" s="233" t="e">
        <f>VLOOKUP($H119,Leistungswerte!$A$8:$E$29,4,FALSE)</f>
        <v>#N/A</v>
      </c>
      <c r="K119" s="233" t="e">
        <f>VLOOKUP($H119,Leistungswerte!$A$8:$E$29,5,FALSE)</f>
        <v>#N/A</v>
      </c>
      <c r="L119" s="82" t="e">
        <f t="shared" si="6"/>
        <v>#N/A</v>
      </c>
      <c r="M119" s="234" t="e">
        <f>VLOOKUP($H119,Leistungswerte!$A$8:$G$29,$P$2,FALSE)</f>
        <v>#N/A</v>
      </c>
      <c r="N119" s="83" t="e">
        <f t="shared" si="7"/>
        <v>#N/A</v>
      </c>
      <c r="O119" s="79" t="e">
        <f t="shared" si="8"/>
        <v>#N/A</v>
      </c>
      <c r="P119" s="235">
        <f t="shared" ca="1" si="9"/>
        <v>0</v>
      </c>
      <c r="Q119" s="84" t="e">
        <f t="shared" ca="1" si="10"/>
        <v>#N/A</v>
      </c>
    </row>
    <row r="120" spans="1:17" ht="24" customHeight="1" x14ac:dyDescent="0.2">
      <c r="A120" s="80">
        <f t="shared" si="11"/>
        <v>98</v>
      </c>
      <c r="B120" s="81"/>
      <c r="C120" s="81"/>
      <c r="D120" s="81"/>
      <c r="E120" s="81"/>
      <c r="F120" s="81"/>
      <c r="G120" s="82"/>
      <c r="H120" s="232"/>
      <c r="I120" s="233" t="e">
        <f>VLOOKUP($H120,Leistungswerte!$A$8:$E$29,3,FALSE)</f>
        <v>#N/A</v>
      </c>
      <c r="J120" s="233" t="e">
        <f>VLOOKUP($H120,Leistungswerte!$A$8:$E$29,4,FALSE)</f>
        <v>#N/A</v>
      </c>
      <c r="K120" s="233" t="e">
        <f>VLOOKUP($H120,Leistungswerte!$A$8:$E$29,5,FALSE)</f>
        <v>#N/A</v>
      </c>
      <c r="L120" s="82" t="e">
        <f t="shared" si="6"/>
        <v>#N/A</v>
      </c>
      <c r="M120" s="234" t="e">
        <f>VLOOKUP($H120,Leistungswerte!$A$8:$G$29,$P$2,FALSE)</f>
        <v>#N/A</v>
      </c>
      <c r="N120" s="83" t="e">
        <f t="shared" si="7"/>
        <v>#N/A</v>
      </c>
      <c r="O120" s="79" t="e">
        <f t="shared" si="8"/>
        <v>#N/A</v>
      </c>
      <c r="P120" s="235">
        <f t="shared" ca="1" si="9"/>
        <v>0</v>
      </c>
      <c r="Q120" s="84" t="e">
        <f t="shared" ca="1" si="10"/>
        <v>#N/A</v>
      </c>
    </row>
    <row r="121" spans="1:17" ht="24" customHeight="1" x14ac:dyDescent="0.2">
      <c r="A121" s="80">
        <f t="shared" si="11"/>
        <v>99</v>
      </c>
      <c r="B121" s="81"/>
      <c r="C121" s="81"/>
      <c r="D121" s="81"/>
      <c r="E121" s="81"/>
      <c r="F121" s="81"/>
      <c r="G121" s="82"/>
      <c r="H121" s="232"/>
      <c r="I121" s="233" t="e">
        <f>VLOOKUP($H121,Leistungswerte!$A$8:$E$29,3,FALSE)</f>
        <v>#N/A</v>
      </c>
      <c r="J121" s="233" t="e">
        <f>VLOOKUP($H121,Leistungswerte!$A$8:$E$29,4,FALSE)</f>
        <v>#N/A</v>
      </c>
      <c r="K121" s="233" t="e">
        <f>VLOOKUP($H121,Leistungswerte!$A$8:$E$29,5,FALSE)</f>
        <v>#N/A</v>
      </c>
      <c r="L121" s="82" t="e">
        <f t="shared" si="6"/>
        <v>#N/A</v>
      </c>
      <c r="M121" s="234" t="e">
        <f>VLOOKUP($H121,Leistungswerte!$A$8:$G$29,$P$2,FALSE)</f>
        <v>#N/A</v>
      </c>
      <c r="N121" s="83" t="e">
        <f t="shared" si="7"/>
        <v>#N/A</v>
      </c>
      <c r="O121" s="79" t="e">
        <f t="shared" si="8"/>
        <v>#N/A</v>
      </c>
      <c r="P121" s="235">
        <f t="shared" ca="1" si="9"/>
        <v>0</v>
      </c>
      <c r="Q121" s="84" t="e">
        <f t="shared" ca="1" si="10"/>
        <v>#N/A</v>
      </c>
    </row>
    <row r="122" spans="1:17" ht="24" customHeight="1" x14ac:dyDescent="0.2">
      <c r="A122" s="80">
        <f t="shared" si="11"/>
        <v>100</v>
      </c>
      <c r="B122" s="81"/>
      <c r="C122" s="81"/>
      <c r="D122" s="81"/>
      <c r="E122" s="81"/>
      <c r="F122" s="81"/>
      <c r="G122" s="82"/>
      <c r="H122" s="232"/>
      <c r="I122" s="233" t="e">
        <f>VLOOKUP($H122,Leistungswerte!$A$8:$E$29,3,FALSE)</f>
        <v>#N/A</v>
      </c>
      <c r="J122" s="233" t="e">
        <f>VLOOKUP($H122,Leistungswerte!$A$8:$E$29,4,FALSE)</f>
        <v>#N/A</v>
      </c>
      <c r="K122" s="233" t="e">
        <f>VLOOKUP($H122,Leistungswerte!$A$8:$E$29,5,FALSE)</f>
        <v>#N/A</v>
      </c>
      <c r="L122" s="82" t="e">
        <f t="shared" si="6"/>
        <v>#N/A</v>
      </c>
      <c r="M122" s="234" t="e">
        <f>VLOOKUP($H122,Leistungswerte!$A$8:$G$29,$P$2,FALSE)</f>
        <v>#N/A</v>
      </c>
      <c r="N122" s="83" t="e">
        <f t="shared" si="7"/>
        <v>#N/A</v>
      </c>
      <c r="O122" s="79" t="e">
        <f t="shared" si="8"/>
        <v>#N/A</v>
      </c>
      <c r="P122" s="235">
        <f t="shared" ca="1" si="9"/>
        <v>0</v>
      </c>
      <c r="Q122" s="84" t="e">
        <f t="shared" ca="1" si="10"/>
        <v>#N/A</v>
      </c>
    </row>
    <row r="123" spans="1:17" ht="24" customHeight="1" x14ac:dyDescent="0.2">
      <c r="A123" s="80">
        <f t="shared" si="11"/>
        <v>101</v>
      </c>
      <c r="B123" s="81"/>
      <c r="C123" s="81"/>
      <c r="D123" s="81"/>
      <c r="E123" s="81"/>
      <c r="F123" s="81"/>
      <c r="G123" s="82"/>
      <c r="H123" s="232"/>
      <c r="I123" s="233" t="e">
        <f>VLOOKUP($H123,Leistungswerte!$A$8:$E$29,3,FALSE)</f>
        <v>#N/A</v>
      </c>
      <c r="J123" s="233" t="e">
        <f>VLOOKUP($H123,Leistungswerte!$A$8:$E$29,4,FALSE)</f>
        <v>#N/A</v>
      </c>
      <c r="K123" s="233" t="e">
        <f>VLOOKUP($H123,Leistungswerte!$A$8:$E$29,5,FALSE)</f>
        <v>#N/A</v>
      </c>
      <c r="L123" s="82" t="e">
        <f t="shared" si="6"/>
        <v>#N/A</v>
      </c>
      <c r="M123" s="234" t="e">
        <f>VLOOKUP($H123,Leistungswerte!$A$8:$G$29,$P$2,FALSE)</f>
        <v>#N/A</v>
      </c>
      <c r="N123" s="83" t="e">
        <f t="shared" si="7"/>
        <v>#N/A</v>
      </c>
      <c r="O123" s="79" t="e">
        <f t="shared" si="8"/>
        <v>#N/A</v>
      </c>
      <c r="P123" s="235">
        <f t="shared" ca="1" si="9"/>
        <v>0</v>
      </c>
      <c r="Q123" s="84" t="e">
        <f t="shared" ca="1" si="10"/>
        <v>#N/A</v>
      </c>
    </row>
    <row r="124" spans="1:17" ht="24" customHeight="1" x14ac:dyDescent="0.2">
      <c r="A124" s="80">
        <f t="shared" si="11"/>
        <v>102</v>
      </c>
      <c r="B124" s="81"/>
      <c r="C124" s="81"/>
      <c r="D124" s="81"/>
      <c r="E124" s="81"/>
      <c r="F124" s="81"/>
      <c r="G124" s="82"/>
      <c r="H124" s="232"/>
      <c r="I124" s="233" t="e">
        <f>VLOOKUP($H124,Leistungswerte!$A$8:$E$29,3,FALSE)</f>
        <v>#N/A</v>
      </c>
      <c r="J124" s="233" t="e">
        <f>VLOOKUP($H124,Leistungswerte!$A$8:$E$29,4,FALSE)</f>
        <v>#N/A</v>
      </c>
      <c r="K124" s="233" t="e">
        <f>VLOOKUP($H124,Leistungswerte!$A$8:$E$29,5,FALSE)</f>
        <v>#N/A</v>
      </c>
      <c r="L124" s="82" t="e">
        <f t="shared" si="6"/>
        <v>#N/A</v>
      </c>
      <c r="M124" s="234" t="e">
        <f>VLOOKUP($H124,Leistungswerte!$A$8:$G$29,$P$2,FALSE)</f>
        <v>#N/A</v>
      </c>
      <c r="N124" s="83" t="e">
        <f t="shared" si="7"/>
        <v>#N/A</v>
      </c>
      <c r="O124" s="79" t="e">
        <f t="shared" si="8"/>
        <v>#N/A</v>
      </c>
      <c r="P124" s="235">
        <f t="shared" ca="1" si="9"/>
        <v>0</v>
      </c>
      <c r="Q124" s="84" t="e">
        <f t="shared" ca="1" si="10"/>
        <v>#N/A</v>
      </c>
    </row>
    <row r="125" spans="1:17" ht="24" customHeight="1" x14ac:dyDescent="0.2">
      <c r="A125" s="80">
        <f t="shared" si="11"/>
        <v>103</v>
      </c>
      <c r="B125" s="81"/>
      <c r="C125" s="81"/>
      <c r="D125" s="81"/>
      <c r="E125" s="81"/>
      <c r="F125" s="81"/>
      <c r="G125" s="82"/>
      <c r="H125" s="232"/>
      <c r="I125" s="233" t="e">
        <f>VLOOKUP($H125,Leistungswerte!$A$8:$E$29,3,FALSE)</f>
        <v>#N/A</v>
      </c>
      <c r="J125" s="233" t="e">
        <f>VLOOKUP($H125,Leistungswerte!$A$8:$E$29,4,FALSE)</f>
        <v>#N/A</v>
      </c>
      <c r="K125" s="233" t="e">
        <f>VLOOKUP($H125,Leistungswerte!$A$8:$E$29,5,FALSE)</f>
        <v>#N/A</v>
      </c>
      <c r="L125" s="82" t="e">
        <f t="shared" si="6"/>
        <v>#N/A</v>
      </c>
      <c r="M125" s="234" t="e">
        <f>VLOOKUP($H125,Leistungswerte!$A$8:$G$29,$P$2,FALSE)</f>
        <v>#N/A</v>
      </c>
      <c r="N125" s="83" t="e">
        <f t="shared" si="7"/>
        <v>#N/A</v>
      </c>
      <c r="O125" s="79" t="e">
        <f t="shared" si="8"/>
        <v>#N/A</v>
      </c>
      <c r="P125" s="235">
        <f t="shared" ca="1" si="9"/>
        <v>0</v>
      </c>
      <c r="Q125" s="84" t="e">
        <f t="shared" ca="1" si="10"/>
        <v>#N/A</v>
      </c>
    </row>
    <row r="126" spans="1:17" ht="24" customHeight="1" x14ac:dyDescent="0.2">
      <c r="A126" s="80">
        <f t="shared" si="11"/>
        <v>104</v>
      </c>
      <c r="B126" s="81"/>
      <c r="C126" s="81"/>
      <c r="D126" s="81"/>
      <c r="E126" s="81"/>
      <c r="F126" s="81"/>
      <c r="G126" s="82"/>
      <c r="H126" s="232"/>
      <c r="I126" s="233" t="e">
        <f>VLOOKUP($H126,Leistungswerte!$A$8:$E$29,3,FALSE)</f>
        <v>#N/A</v>
      </c>
      <c r="J126" s="233" t="e">
        <f>VLOOKUP($H126,Leistungswerte!$A$8:$E$29,4,FALSE)</f>
        <v>#N/A</v>
      </c>
      <c r="K126" s="233" t="e">
        <f>VLOOKUP($H126,Leistungswerte!$A$8:$E$29,5,FALSE)</f>
        <v>#N/A</v>
      </c>
      <c r="L126" s="82" t="e">
        <f t="shared" si="6"/>
        <v>#N/A</v>
      </c>
      <c r="M126" s="234" t="e">
        <f>VLOOKUP($H126,Leistungswerte!$A$8:$G$29,$P$2,FALSE)</f>
        <v>#N/A</v>
      </c>
      <c r="N126" s="83" t="e">
        <f t="shared" si="7"/>
        <v>#N/A</v>
      </c>
      <c r="O126" s="79" t="e">
        <f t="shared" si="8"/>
        <v>#N/A</v>
      </c>
      <c r="P126" s="235">
        <f t="shared" ca="1" si="9"/>
        <v>0</v>
      </c>
      <c r="Q126" s="84" t="e">
        <f t="shared" ca="1" si="10"/>
        <v>#N/A</v>
      </c>
    </row>
    <row r="127" spans="1:17" ht="24" customHeight="1" x14ac:dyDescent="0.2">
      <c r="A127" s="80">
        <f t="shared" si="11"/>
        <v>105</v>
      </c>
      <c r="B127" s="81"/>
      <c r="C127" s="81"/>
      <c r="D127" s="81"/>
      <c r="E127" s="81"/>
      <c r="F127" s="81"/>
      <c r="G127" s="82"/>
      <c r="H127" s="232"/>
      <c r="I127" s="233" t="e">
        <f>VLOOKUP($H127,Leistungswerte!$A$8:$E$29,3,FALSE)</f>
        <v>#N/A</v>
      </c>
      <c r="J127" s="233" t="e">
        <f>VLOOKUP($H127,Leistungswerte!$A$8:$E$29,4,FALSE)</f>
        <v>#N/A</v>
      </c>
      <c r="K127" s="233" t="e">
        <f>VLOOKUP($H127,Leistungswerte!$A$8:$E$29,5,FALSE)</f>
        <v>#N/A</v>
      </c>
      <c r="L127" s="82" t="e">
        <f t="shared" si="6"/>
        <v>#N/A</v>
      </c>
      <c r="M127" s="234" t="e">
        <f>VLOOKUP($H127,Leistungswerte!$A$8:$G$29,$P$2,FALSE)</f>
        <v>#N/A</v>
      </c>
      <c r="N127" s="83" t="e">
        <f t="shared" si="7"/>
        <v>#N/A</v>
      </c>
      <c r="O127" s="79" t="e">
        <f t="shared" si="8"/>
        <v>#N/A</v>
      </c>
      <c r="P127" s="235">
        <f t="shared" ca="1" si="9"/>
        <v>0</v>
      </c>
      <c r="Q127" s="84" t="e">
        <f t="shared" ca="1" si="10"/>
        <v>#N/A</v>
      </c>
    </row>
    <row r="128" spans="1:17" ht="24" customHeight="1" x14ac:dyDescent="0.2">
      <c r="A128" s="80">
        <f t="shared" si="11"/>
        <v>106</v>
      </c>
      <c r="B128" s="81"/>
      <c r="C128" s="81"/>
      <c r="D128" s="81"/>
      <c r="E128" s="81"/>
      <c r="F128" s="81"/>
      <c r="G128" s="82"/>
      <c r="H128" s="232"/>
      <c r="I128" s="233" t="e">
        <f>VLOOKUP($H128,Leistungswerte!$A$8:$E$29,3,FALSE)</f>
        <v>#N/A</v>
      </c>
      <c r="J128" s="233" t="e">
        <f>VLOOKUP($H128,Leistungswerte!$A$8:$E$29,4,FALSE)</f>
        <v>#N/A</v>
      </c>
      <c r="K128" s="233" t="e">
        <f>VLOOKUP($H128,Leistungswerte!$A$8:$E$29,5,FALSE)</f>
        <v>#N/A</v>
      </c>
      <c r="L128" s="82" t="e">
        <f t="shared" si="6"/>
        <v>#N/A</v>
      </c>
      <c r="M128" s="234" t="e">
        <f>VLOOKUP($H128,Leistungswerte!$A$8:$G$29,$P$2,FALSE)</f>
        <v>#N/A</v>
      </c>
      <c r="N128" s="83" t="e">
        <f t="shared" si="7"/>
        <v>#N/A</v>
      </c>
      <c r="O128" s="79" t="e">
        <f t="shared" si="8"/>
        <v>#N/A</v>
      </c>
      <c r="P128" s="235">
        <f t="shared" ca="1" si="9"/>
        <v>0</v>
      </c>
      <c r="Q128" s="84" t="e">
        <f t="shared" ca="1" si="10"/>
        <v>#N/A</v>
      </c>
    </row>
    <row r="129" spans="1:17" ht="24" customHeight="1" x14ac:dyDescent="0.2">
      <c r="A129" s="80">
        <f t="shared" si="11"/>
        <v>107</v>
      </c>
      <c r="B129" s="81"/>
      <c r="C129" s="81"/>
      <c r="D129" s="81"/>
      <c r="E129" s="81"/>
      <c r="F129" s="81"/>
      <c r="G129" s="82"/>
      <c r="H129" s="232"/>
      <c r="I129" s="233" t="e">
        <f>VLOOKUP($H129,Leistungswerte!$A$8:$E$29,3,FALSE)</f>
        <v>#N/A</v>
      </c>
      <c r="J129" s="233" t="e">
        <f>VLOOKUP($H129,Leistungswerte!$A$8:$E$29,4,FALSE)</f>
        <v>#N/A</v>
      </c>
      <c r="K129" s="233" t="e">
        <f>VLOOKUP($H129,Leistungswerte!$A$8:$E$29,5,FALSE)</f>
        <v>#N/A</v>
      </c>
      <c r="L129" s="82" t="e">
        <f t="shared" si="6"/>
        <v>#N/A</v>
      </c>
      <c r="M129" s="234" t="e">
        <f>VLOOKUP($H129,Leistungswerte!$A$8:$G$29,$P$2,FALSE)</f>
        <v>#N/A</v>
      </c>
      <c r="N129" s="83" t="e">
        <f t="shared" si="7"/>
        <v>#N/A</v>
      </c>
      <c r="O129" s="79" t="e">
        <f t="shared" si="8"/>
        <v>#N/A</v>
      </c>
      <c r="P129" s="235">
        <f t="shared" ca="1" si="9"/>
        <v>0</v>
      </c>
      <c r="Q129" s="84" t="e">
        <f t="shared" ca="1" si="10"/>
        <v>#N/A</v>
      </c>
    </row>
    <row r="130" spans="1:17" ht="24" customHeight="1" x14ac:dyDescent="0.2">
      <c r="A130" s="80">
        <f t="shared" si="11"/>
        <v>108</v>
      </c>
      <c r="B130" s="81"/>
      <c r="C130" s="81"/>
      <c r="D130" s="81"/>
      <c r="E130" s="81"/>
      <c r="F130" s="81"/>
      <c r="G130" s="82"/>
      <c r="H130" s="232"/>
      <c r="I130" s="233" t="e">
        <f>VLOOKUP($H130,Leistungswerte!$A$8:$E$29,3,FALSE)</f>
        <v>#N/A</v>
      </c>
      <c r="J130" s="233" t="e">
        <f>VLOOKUP($H130,Leistungswerte!$A$8:$E$29,4,FALSE)</f>
        <v>#N/A</v>
      </c>
      <c r="K130" s="233" t="e">
        <f>VLOOKUP($H130,Leistungswerte!$A$8:$E$29,5,FALSE)</f>
        <v>#N/A</v>
      </c>
      <c r="L130" s="82" t="e">
        <f t="shared" si="6"/>
        <v>#N/A</v>
      </c>
      <c r="M130" s="234" t="e">
        <f>VLOOKUP($H130,Leistungswerte!$A$8:$G$29,$P$2,FALSE)</f>
        <v>#N/A</v>
      </c>
      <c r="N130" s="83" t="e">
        <f t="shared" si="7"/>
        <v>#N/A</v>
      </c>
      <c r="O130" s="79" t="e">
        <f t="shared" si="8"/>
        <v>#N/A</v>
      </c>
      <c r="P130" s="235">
        <f t="shared" ca="1" si="9"/>
        <v>0</v>
      </c>
      <c r="Q130" s="84" t="e">
        <f t="shared" ca="1" si="10"/>
        <v>#N/A</v>
      </c>
    </row>
    <row r="131" spans="1:17" ht="24" customHeight="1" x14ac:dyDescent="0.2">
      <c r="A131" s="80">
        <f t="shared" si="11"/>
        <v>109</v>
      </c>
      <c r="B131" s="81"/>
      <c r="C131" s="81"/>
      <c r="D131" s="81"/>
      <c r="E131" s="81"/>
      <c r="F131" s="81"/>
      <c r="G131" s="82"/>
      <c r="H131" s="232"/>
      <c r="I131" s="233" t="e">
        <f>VLOOKUP($H131,Leistungswerte!$A$8:$E$29,3,FALSE)</f>
        <v>#N/A</v>
      </c>
      <c r="J131" s="233" t="e">
        <f>VLOOKUP($H131,Leistungswerte!$A$8:$E$29,4,FALSE)</f>
        <v>#N/A</v>
      </c>
      <c r="K131" s="233" t="e">
        <f>VLOOKUP($H131,Leistungswerte!$A$8:$E$29,5,FALSE)</f>
        <v>#N/A</v>
      </c>
      <c r="L131" s="82" t="e">
        <f t="shared" si="6"/>
        <v>#N/A</v>
      </c>
      <c r="M131" s="234" t="e">
        <f>VLOOKUP($H131,Leistungswerte!$A$8:$G$29,$P$2,FALSE)</f>
        <v>#N/A</v>
      </c>
      <c r="N131" s="83" t="e">
        <f t="shared" si="7"/>
        <v>#N/A</v>
      </c>
      <c r="O131" s="79" t="e">
        <f t="shared" si="8"/>
        <v>#N/A</v>
      </c>
      <c r="P131" s="235">
        <f t="shared" ca="1" si="9"/>
        <v>0</v>
      </c>
      <c r="Q131" s="84" t="e">
        <f t="shared" ca="1" si="10"/>
        <v>#N/A</v>
      </c>
    </row>
    <row r="132" spans="1:17" ht="24" customHeight="1" x14ac:dyDescent="0.2">
      <c r="A132" s="80">
        <f t="shared" si="11"/>
        <v>110</v>
      </c>
      <c r="B132" s="81"/>
      <c r="C132" s="81"/>
      <c r="D132" s="81"/>
      <c r="E132" s="81"/>
      <c r="F132" s="81"/>
      <c r="G132" s="82"/>
      <c r="H132" s="232"/>
      <c r="I132" s="233" t="e">
        <f>VLOOKUP($H132,Leistungswerte!$A$8:$E$29,3,FALSE)</f>
        <v>#N/A</v>
      </c>
      <c r="J132" s="233" t="e">
        <f>VLOOKUP($H132,Leistungswerte!$A$8:$E$29,4,FALSE)</f>
        <v>#N/A</v>
      </c>
      <c r="K132" s="233" t="e">
        <f>VLOOKUP($H132,Leistungswerte!$A$8:$E$29,5,FALSE)</f>
        <v>#N/A</v>
      </c>
      <c r="L132" s="82" t="e">
        <f t="shared" si="6"/>
        <v>#N/A</v>
      </c>
      <c r="M132" s="234" t="e">
        <f>VLOOKUP($H132,Leistungswerte!$A$8:$G$29,$P$2,FALSE)</f>
        <v>#N/A</v>
      </c>
      <c r="N132" s="83" t="e">
        <f t="shared" si="7"/>
        <v>#N/A</v>
      </c>
      <c r="O132" s="79" t="e">
        <f t="shared" si="8"/>
        <v>#N/A</v>
      </c>
      <c r="P132" s="235">
        <f t="shared" ca="1" si="9"/>
        <v>0</v>
      </c>
      <c r="Q132" s="84" t="e">
        <f t="shared" ca="1" si="10"/>
        <v>#N/A</v>
      </c>
    </row>
    <row r="133" spans="1:17" ht="24" customHeight="1" x14ac:dyDescent="0.2">
      <c r="A133" s="80">
        <f t="shared" si="11"/>
        <v>111</v>
      </c>
      <c r="B133" s="81"/>
      <c r="C133" s="81"/>
      <c r="D133" s="81"/>
      <c r="E133" s="81"/>
      <c r="F133" s="81"/>
      <c r="G133" s="82"/>
      <c r="H133" s="232"/>
      <c r="I133" s="233" t="e">
        <f>VLOOKUP($H133,Leistungswerte!$A$8:$E$29,3,FALSE)</f>
        <v>#N/A</v>
      </c>
      <c r="J133" s="233" t="e">
        <f>VLOOKUP($H133,Leistungswerte!$A$8:$E$29,4,FALSE)</f>
        <v>#N/A</v>
      </c>
      <c r="K133" s="233" t="e">
        <f>VLOOKUP($H133,Leistungswerte!$A$8:$E$29,5,FALSE)</f>
        <v>#N/A</v>
      </c>
      <c r="L133" s="82" t="e">
        <f t="shared" si="6"/>
        <v>#N/A</v>
      </c>
      <c r="M133" s="234" t="e">
        <f>VLOOKUP($H133,Leistungswerte!$A$8:$G$29,$P$2,FALSE)</f>
        <v>#N/A</v>
      </c>
      <c r="N133" s="83" t="e">
        <f t="shared" si="7"/>
        <v>#N/A</v>
      </c>
      <c r="O133" s="79" t="e">
        <f t="shared" si="8"/>
        <v>#N/A</v>
      </c>
      <c r="P133" s="235">
        <f t="shared" ca="1" si="9"/>
        <v>0</v>
      </c>
      <c r="Q133" s="84" t="e">
        <f t="shared" ca="1" si="10"/>
        <v>#N/A</v>
      </c>
    </row>
    <row r="134" spans="1:17" ht="24" customHeight="1" x14ac:dyDescent="0.2">
      <c r="A134" s="80">
        <f t="shared" si="11"/>
        <v>112</v>
      </c>
      <c r="B134" s="81"/>
      <c r="C134" s="81"/>
      <c r="D134" s="81"/>
      <c r="E134" s="81"/>
      <c r="F134" s="81"/>
      <c r="G134" s="82"/>
      <c r="H134" s="232"/>
      <c r="I134" s="233" t="e">
        <f>VLOOKUP($H134,Leistungswerte!$A$8:$E$29,3,FALSE)</f>
        <v>#N/A</v>
      </c>
      <c r="J134" s="233" t="e">
        <f>VLOOKUP($H134,Leistungswerte!$A$8:$E$29,4,FALSE)</f>
        <v>#N/A</v>
      </c>
      <c r="K134" s="233" t="e">
        <f>VLOOKUP($H134,Leistungswerte!$A$8:$E$29,5,FALSE)</f>
        <v>#N/A</v>
      </c>
      <c r="L134" s="82" t="e">
        <f t="shared" si="6"/>
        <v>#N/A</v>
      </c>
      <c r="M134" s="234" t="e">
        <f>VLOOKUP($H134,Leistungswerte!$A$8:$G$29,$P$2,FALSE)</f>
        <v>#N/A</v>
      </c>
      <c r="N134" s="83" t="e">
        <f t="shared" si="7"/>
        <v>#N/A</v>
      </c>
      <c r="O134" s="79" t="e">
        <f t="shared" si="8"/>
        <v>#N/A</v>
      </c>
      <c r="P134" s="235">
        <f t="shared" ca="1" si="9"/>
        <v>0</v>
      </c>
      <c r="Q134" s="84" t="e">
        <f t="shared" ca="1" si="10"/>
        <v>#N/A</v>
      </c>
    </row>
    <row r="135" spans="1:17" ht="24" customHeight="1" x14ac:dyDescent="0.2">
      <c r="A135" s="80">
        <f t="shared" si="11"/>
        <v>113</v>
      </c>
      <c r="B135" s="81"/>
      <c r="C135" s="81"/>
      <c r="D135" s="81"/>
      <c r="E135" s="81"/>
      <c r="F135" s="81"/>
      <c r="G135" s="82"/>
      <c r="H135" s="232"/>
      <c r="I135" s="233" t="e">
        <f>VLOOKUP($H135,Leistungswerte!$A$8:$E$29,3,FALSE)</f>
        <v>#N/A</v>
      </c>
      <c r="J135" s="233" t="e">
        <f>VLOOKUP($H135,Leistungswerte!$A$8:$E$29,4,FALSE)</f>
        <v>#N/A</v>
      </c>
      <c r="K135" s="233" t="e">
        <f>VLOOKUP($H135,Leistungswerte!$A$8:$E$29,5,FALSE)</f>
        <v>#N/A</v>
      </c>
      <c r="L135" s="82" t="e">
        <f t="shared" si="6"/>
        <v>#N/A</v>
      </c>
      <c r="M135" s="234" t="e">
        <f>VLOOKUP($H135,Leistungswerte!$A$8:$G$29,$P$2,FALSE)</f>
        <v>#N/A</v>
      </c>
      <c r="N135" s="83" t="e">
        <f t="shared" si="7"/>
        <v>#N/A</v>
      </c>
      <c r="O135" s="79" t="e">
        <f t="shared" si="8"/>
        <v>#N/A</v>
      </c>
      <c r="P135" s="235">
        <f t="shared" ca="1" si="9"/>
        <v>0</v>
      </c>
      <c r="Q135" s="84" t="e">
        <f t="shared" ca="1" si="10"/>
        <v>#N/A</v>
      </c>
    </row>
    <row r="136" spans="1:17" ht="24" customHeight="1" x14ac:dyDescent="0.2">
      <c r="A136" s="80">
        <f t="shared" si="11"/>
        <v>114</v>
      </c>
      <c r="B136" s="81"/>
      <c r="C136" s="81"/>
      <c r="D136" s="81"/>
      <c r="E136" s="81"/>
      <c r="F136" s="81"/>
      <c r="G136" s="82"/>
      <c r="H136" s="232"/>
      <c r="I136" s="233" t="e">
        <f>VLOOKUP($H136,Leistungswerte!$A$8:$E$29,3,FALSE)</f>
        <v>#N/A</v>
      </c>
      <c r="J136" s="233" t="e">
        <f>VLOOKUP($H136,Leistungswerte!$A$8:$E$29,4,FALSE)</f>
        <v>#N/A</v>
      </c>
      <c r="K136" s="233" t="e">
        <f>VLOOKUP($H136,Leistungswerte!$A$8:$E$29,5,FALSE)</f>
        <v>#N/A</v>
      </c>
      <c r="L136" s="82" t="e">
        <f t="shared" si="6"/>
        <v>#N/A</v>
      </c>
      <c r="M136" s="234" t="e">
        <f>VLOOKUP($H136,Leistungswerte!$A$8:$G$29,$P$2,FALSE)</f>
        <v>#N/A</v>
      </c>
      <c r="N136" s="83" t="e">
        <f t="shared" si="7"/>
        <v>#N/A</v>
      </c>
      <c r="O136" s="79" t="e">
        <f t="shared" si="8"/>
        <v>#N/A</v>
      </c>
      <c r="P136" s="235">
        <f t="shared" ca="1" si="9"/>
        <v>0</v>
      </c>
      <c r="Q136" s="84" t="e">
        <f t="shared" ca="1" si="10"/>
        <v>#N/A</v>
      </c>
    </row>
    <row r="137" spans="1:17" ht="24" customHeight="1" x14ac:dyDescent="0.2">
      <c r="A137" s="80">
        <f t="shared" si="11"/>
        <v>115</v>
      </c>
      <c r="B137" s="81"/>
      <c r="C137" s="81"/>
      <c r="D137" s="81"/>
      <c r="E137" s="81"/>
      <c r="F137" s="81"/>
      <c r="G137" s="82"/>
      <c r="H137" s="232"/>
      <c r="I137" s="233" t="e">
        <f>VLOOKUP($H137,Leistungswerte!$A$8:$E$29,3,FALSE)</f>
        <v>#N/A</v>
      </c>
      <c r="J137" s="233" t="e">
        <f>VLOOKUP($H137,Leistungswerte!$A$8:$E$29,4,FALSE)</f>
        <v>#N/A</v>
      </c>
      <c r="K137" s="233" t="e">
        <f>VLOOKUP($H137,Leistungswerte!$A$8:$E$29,5,FALSE)</f>
        <v>#N/A</v>
      </c>
      <c r="L137" s="82" t="e">
        <f t="shared" si="6"/>
        <v>#N/A</v>
      </c>
      <c r="M137" s="234" t="e">
        <f>VLOOKUP($H137,Leistungswerte!$A$8:$G$29,$P$2,FALSE)</f>
        <v>#N/A</v>
      </c>
      <c r="N137" s="83" t="e">
        <f t="shared" si="7"/>
        <v>#N/A</v>
      </c>
      <c r="O137" s="79" t="e">
        <f t="shared" si="8"/>
        <v>#N/A</v>
      </c>
      <c r="P137" s="235">
        <f t="shared" ca="1" si="9"/>
        <v>0</v>
      </c>
      <c r="Q137" s="84" t="e">
        <f t="shared" ca="1" si="10"/>
        <v>#N/A</v>
      </c>
    </row>
    <row r="138" spans="1:17" ht="24" customHeight="1" x14ac:dyDescent="0.2">
      <c r="A138" s="80">
        <f t="shared" si="11"/>
        <v>116</v>
      </c>
      <c r="B138" s="81"/>
      <c r="C138" s="81"/>
      <c r="D138" s="81"/>
      <c r="E138" s="81"/>
      <c r="F138" s="81"/>
      <c r="G138" s="82"/>
      <c r="H138" s="232"/>
      <c r="I138" s="233" t="e">
        <f>VLOOKUP($H138,Leistungswerte!$A$8:$E$29,3,FALSE)</f>
        <v>#N/A</v>
      </c>
      <c r="J138" s="233" t="e">
        <f>VLOOKUP($H138,Leistungswerte!$A$8:$E$29,4,FALSE)</f>
        <v>#N/A</v>
      </c>
      <c r="K138" s="233" t="e">
        <f>VLOOKUP($H138,Leistungswerte!$A$8:$E$29,5,FALSE)</f>
        <v>#N/A</v>
      </c>
      <c r="L138" s="82" t="e">
        <f t="shared" si="6"/>
        <v>#N/A</v>
      </c>
      <c r="M138" s="234" t="e">
        <f>VLOOKUP($H138,Leistungswerte!$A$8:$G$29,$P$2,FALSE)</f>
        <v>#N/A</v>
      </c>
      <c r="N138" s="83" t="e">
        <f t="shared" si="7"/>
        <v>#N/A</v>
      </c>
      <c r="O138" s="79" t="e">
        <f t="shared" si="8"/>
        <v>#N/A</v>
      </c>
      <c r="P138" s="235">
        <f t="shared" ca="1" si="9"/>
        <v>0</v>
      </c>
      <c r="Q138" s="84" t="e">
        <f t="shared" ca="1" si="10"/>
        <v>#N/A</v>
      </c>
    </row>
    <row r="139" spans="1:17" ht="24" customHeight="1" x14ac:dyDescent="0.2">
      <c r="A139" s="80">
        <f t="shared" si="11"/>
        <v>117</v>
      </c>
      <c r="B139" s="81"/>
      <c r="C139" s="81"/>
      <c r="D139" s="81"/>
      <c r="E139" s="81"/>
      <c r="F139" s="81"/>
      <c r="G139" s="82"/>
      <c r="H139" s="232"/>
      <c r="I139" s="233" t="e">
        <f>VLOOKUP($H139,Leistungswerte!$A$8:$E$29,3,FALSE)</f>
        <v>#N/A</v>
      </c>
      <c r="J139" s="233" t="e">
        <f>VLOOKUP($H139,Leistungswerte!$A$8:$E$29,4,FALSE)</f>
        <v>#N/A</v>
      </c>
      <c r="K139" s="233" t="e">
        <f>VLOOKUP($H139,Leistungswerte!$A$8:$E$29,5,FALSE)</f>
        <v>#N/A</v>
      </c>
      <c r="L139" s="82" t="e">
        <f t="shared" si="6"/>
        <v>#N/A</v>
      </c>
      <c r="M139" s="234" t="e">
        <f>VLOOKUP($H139,Leistungswerte!$A$8:$G$29,$P$2,FALSE)</f>
        <v>#N/A</v>
      </c>
      <c r="N139" s="83" t="e">
        <f t="shared" si="7"/>
        <v>#N/A</v>
      </c>
      <c r="O139" s="79" t="e">
        <f t="shared" si="8"/>
        <v>#N/A</v>
      </c>
      <c r="P139" s="235">
        <f t="shared" ca="1" si="9"/>
        <v>0</v>
      </c>
      <c r="Q139" s="84" t="e">
        <f t="shared" ca="1" si="10"/>
        <v>#N/A</v>
      </c>
    </row>
    <row r="140" spans="1:17" ht="24" customHeight="1" x14ac:dyDescent="0.2">
      <c r="A140" s="80">
        <f t="shared" si="11"/>
        <v>118</v>
      </c>
      <c r="B140" s="81"/>
      <c r="C140" s="81"/>
      <c r="D140" s="81"/>
      <c r="E140" s="81"/>
      <c r="F140" s="81"/>
      <c r="G140" s="82"/>
      <c r="H140" s="232"/>
      <c r="I140" s="233" t="e">
        <f>VLOOKUP($H140,Leistungswerte!$A$8:$E$29,3,FALSE)</f>
        <v>#N/A</v>
      </c>
      <c r="J140" s="233" t="e">
        <f>VLOOKUP($H140,Leistungswerte!$A$8:$E$29,4,FALSE)</f>
        <v>#N/A</v>
      </c>
      <c r="K140" s="233" t="e">
        <f>VLOOKUP($H140,Leistungswerte!$A$8:$E$29,5,FALSE)</f>
        <v>#N/A</v>
      </c>
      <c r="L140" s="82" t="e">
        <f t="shared" si="6"/>
        <v>#N/A</v>
      </c>
      <c r="M140" s="234" t="e">
        <f>VLOOKUP($H140,Leistungswerte!$A$8:$G$29,$P$2,FALSE)</f>
        <v>#N/A</v>
      </c>
      <c r="N140" s="83" t="e">
        <f t="shared" si="7"/>
        <v>#N/A</v>
      </c>
      <c r="O140" s="79" t="e">
        <f t="shared" si="8"/>
        <v>#N/A</v>
      </c>
      <c r="P140" s="235">
        <f t="shared" ca="1" si="9"/>
        <v>0</v>
      </c>
      <c r="Q140" s="84" t="e">
        <f t="shared" ca="1" si="10"/>
        <v>#N/A</v>
      </c>
    </row>
    <row r="141" spans="1:17" ht="24" customHeight="1" x14ac:dyDescent="0.2">
      <c r="A141" s="80">
        <f t="shared" si="11"/>
        <v>119</v>
      </c>
      <c r="B141" s="81"/>
      <c r="C141" s="81"/>
      <c r="D141" s="81"/>
      <c r="E141" s="81"/>
      <c r="F141" s="81"/>
      <c r="G141" s="82"/>
      <c r="H141" s="232"/>
      <c r="I141" s="233" t="e">
        <f>VLOOKUP($H141,Leistungswerte!$A$8:$E$29,3,FALSE)</f>
        <v>#N/A</v>
      </c>
      <c r="J141" s="233" t="e">
        <f>VLOOKUP($H141,Leistungswerte!$A$8:$E$29,4,FALSE)</f>
        <v>#N/A</v>
      </c>
      <c r="K141" s="233" t="e">
        <f>VLOOKUP($H141,Leistungswerte!$A$8:$E$29,5,FALSE)</f>
        <v>#N/A</v>
      </c>
      <c r="L141" s="82" t="e">
        <f t="shared" si="6"/>
        <v>#N/A</v>
      </c>
      <c r="M141" s="234" t="e">
        <f>VLOOKUP($H141,Leistungswerte!$A$8:$G$29,$P$2,FALSE)</f>
        <v>#N/A</v>
      </c>
      <c r="N141" s="83" t="e">
        <f t="shared" si="7"/>
        <v>#N/A</v>
      </c>
      <c r="O141" s="79" t="e">
        <f t="shared" si="8"/>
        <v>#N/A</v>
      </c>
      <c r="P141" s="235">
        <f t="shared" ca="1" si="9"/>
        <v>0</v>
      </c>
      <c r="Q141" s="84" t="e">
        <f t="shared" ca="1" si="10"/>
        <v>#N/A</v>
      </c>
    </row>
    <row r="142" spans="1:17" ht="24" customHeight="1" x14ac:dyDescent="0.2">
      <c r="A142" s="80">
        <f t="shared" si="11"/>
        <v>120</v>
      </c>
      <c r="B142" s="81"/>
      <c r="C142" s="81"/>
      <c r="D142" s="81"/>
      <c r="E142" s="81"/>
      <c r="F142" s="81"/>
      <c r="G142" s="82"/>
      <c r="H142" s="232"/>
      <c r="I142" s="233" t="e">
        <f>VLOOKUP($H142,Leistungswerte!$A$8:$E$29,3,FALSE)</f>
        <v>#N/A</v>
      </c>
      <c r="J142" s="233" t="e">
        <f>VLOOKUP($H142,Leistungswerte!$A$8:$E$29,4,FALSE)</f>
        <v>#N/A</v>
      </c>
      <c r="K142" s="233" t="e">
        <f>VLOOKUP($H142,Leistungswerte!$A$8:$E$29,5,FALSE)</f>
        <v>#N/A</v>
      </c>
      <c r="L142" s="82" t="e">
        <f t="shared" si="6"/>
        <v>#N/A</v>
      </c>
      <c r="M142" s="234" t="e">
        <f>VLOOKUP($H142,Leistungswerte!$A$8:$G$29,$P$2,FALSE)</f>
        <v>#N/A</v>
      </c>
      <c r="N142" s="83" t="e">
        <f t="shared" si="7"/>
        <v>#N/A</v>
      </c>
      <c r="O142" s="79" t="e">
        <f t="shared" si="8"/>
        <v>#N/A</v>
      </c>
      <c r="P142" s="235">
        <f t="shared" ca="1" si="9"/>
        <v>0</v>
      </c>
      <c r="Q142" s="84" t="e">
        <f t="shared" ca="1" si="10"/>
        <v>#N/A</v>
      </c>
    </row>
    <row r="143" spans="1:17" ht="24" customHeight="1" x14ac:dyDescent="0.2">
      <c r="A143" s="80">
        <f t="shared" si="11"/>
        <v>121</v>
      </c>
      <c r="B143" s="81"/>
      <c r="C143" s="81"/>
      <c r="D143" s="81"/>
      <c r="E143" s="81"/>
      <c r="F143" s="81"/>
      <c r="G143" s="82"/>
      <c r="H143" s="232"/>
      <c r="I143" s="233" t="e">
        <f>VLOOKUP($H143,Leistungswerte!$A$8:$E$29,3,FALSE)</f>
        <v>#N/A</v>
      </c>
      <c r="J143" s="233" t="e">
        <f>VLOOKUP($H143,Leistungswerte!$A$8:$E$29,4,FALSE)</f>
        <v>#N/A</v>
      </c>
      <c r="K143" s="233" t="e">
        <f>VLOOKUP($H143,Leistungswerte!$A$8:$E$29,5,FALSE)</f>
        <v>#N/A</v>
      </c>
      <c r="L143" s="82" t="e">
        <f t="shared" si="6"/>
        <v>#N/A</v>
      </c>
      <c r="M143" s="234" t="e">
        <f>VLOOKUP($H143,Leistungswerte!$A$8:$G$29,$P$2,FALSE)</f>
        <v>#N/A</v>
      </c>
      <c r="N143" s="83" t="e">
        <f t="shared" si="7"/>
        <v>#N/A</v>
      </c>
      <c r="O143" s="79" t="e">
        <f t="shared" si="8"/>
        <v>#N/A</v>
      </c>
      <c r="P143" s="235">
        <f t="shared" ca="1" si="9"/>
        <v>0</v>
      </c>
      <c r="Q143" s="84" t="e">
        <f t="shared" ca="1" si="10"/>
        <v>#N/A</v>
      </c>
    </row>
    <row r="144" spans="1:17" ht="24" customHeight="1" x14ac:dyDescent="0.2">
      <c r="A144" s="80">
        <f t="shared" si="11"/>
        <v>122</v>
      </c>
      <c r="B144" s="81"/>
      <c r="C144" s="81"/>
      <c r="D144" s="81"/>
      <c r="E144" s="81"/>
      <c r="F144" s="81"/>
      <c r="G144" s="82"/>
      <c r="H144" s="232"/>
      <c r="I144" s="233" t="e">
        <f>VLOOKUP($H144,Leistungswerte!$A$8:$E$29,3,FALSE)</f>
        <v>#N/A</v>
      </c>
      <c r="J144" s="233" t="e">
        <f>VLOOKUP($H144,Leistungswerte!$A$8:$E$29,4,FALSE)</f>
        <v>#N/A</v>
      </c>
      <c r="K144" s="233" t="e">
        <f>VLOOKUP($H144,Leistungswerte!$A$8:$E$29,5,FALSE)</f>
        <v>#N/A</v>
      </c>
      <c r="L144" s="82" t="e">
        <f t="shared" si="6"/>
        <v>#N/A</v>
      </c>
      <c r="M144" s="234" t="e">
        <f>VLOOKUP($H144,Leistungswerte!$A$8:$G$29,$P$2,FALSE)</f>
        <v>#N/A</v>
      </c>
      <c r="N144" s="83" t="e">
        <f t="shared" si="7"/>
        <v>#N/A</v>
      </c>
      <c r="O144" s="79" t="e">
        <f t="shared" si="8"/>
        <v>#N/A</v>
      </c>
      <c r="P144" s="235">
        <f t="shared" ca="1" si="9"/>
        <v>0</v>
      </c>
      <c r="Q144" s="84" t="e">
        <f t="shared" ca="1" si="10"/>
        <v>#N/A</v>
      </c>
    </row>
    <row r="145" spans="1:17" ht="24" customHeight="1" x14ac:dyDescent="0.2">
      <c r="A145" s="80">
        <f t="shared" si="11"/>
        <v>123</v>
      </c>
      <c r="B145" s="81"/>
      <c r="C145" s="81"/>
      <c r="D145" s="81"/>
      <c r="E145" s="81"/>
      <c r="F145" s="81"/>
      <c r="G145" s="82"/>
      <c r="H145" s="232"/>
      <c r="I145" s="233" t="e">
        <f>VLOOKUP($H145,Leistungswerte!$A$8:$E$29,3,FALSE)</f>
        <v>#N/A</v>
      </c>
      <c r="J145" s="233" t="e">
        <f>VLOOKUP($H145,Leistungswerte!$A$8:$E$29,4,FALSE)</f>
        <v>#N/A</v>
      </c>
      <c r="K145" s="233" t="e">
        <f>VLOOKUP($H145,Leistungswerte!$A$8:$E$29,5,FALSE)</f>
        <v>#N/A</v>
      </c>
      <c r="L145" s="82" t="e">
        <f t="shared" si="6"/>
        <v>#N/A</v>
      </c>
      <c r="M145" s="234" t="e">
        <f>VLOOKUP($H145,Leistungswerte!$A$8:$G$29,$P$2,FALSE)</f>
        <v>#N/A</v>
      </c>
      <c r="N145" s="83" t="e">
        <f t="shared" si="7"/>
        <v>#N/A</v>
      </c>
      <c r="O145" s="79" t="e">
        <f t="shared" si="8"/>
        <v>#N/A</v>
      </c>
      <c r="P145" s="235">
        <f t="shared" ca="1" si="9"/>
        <v>0</v>
      </c>
      <c r="Q145" s="84" t="e">
        <f t="shared" ca="1" si="10"/>
        <v>#N/A</v>
      </c>
    </row>
    <row r="146" spans="1:17" ht="24" customHeight="1" x14ac:dyDescent="0.2">
      <c r="A146" s="80">
        <f t="shared" si="11"/>
        <v>124</v>
      </c>
      <c r="B146" s="81"/>
      <c r="C146" s="81"/>
      <c r="D146" s="81"/>
      <c r="E146" s="81"/>
      <c r="F146" s="81"/>
      <c r="G146" s="82"/>
      <c r="H146" s="232"/>
      <c r="I146" s="233" t="e">
        <f>VLOOKUP($H146,Leistungswerte!$A$8:$E$29,3,FALSE)</f>
        <v>#N/A</v>
      </c>
      <c r="J146" s="233" t="e">
        <f>VLOOKUP($H146,Leistungswerte!$A$8:$E$29,4,FALSE)</f>
        <v>#N/A</v>
      </c>
      <c r="K146" s="233" t="e">
        <f>VLOOKUP($H146,Leistungswerte!$A$8:$E$29,5,FALSE)</f>
        <v>#N/A</v>
      </c>
      <c r="L146" s="82" t="e">
        <f t="shared" si="6"/>
        <v>#N/A</v>
      </c>
      <c r="M146" s="234" t="e">
        <f>VLOOKUP($H146,Leistungswerte!$A$8:$G$29,$P$2,FALSE)</f>
        <v>#N/A</v>
      </c>
      <c r="N146" s="83" t="e">
        <f t="shared" si="7"/>
        <v>#N/A</v>
      </c>
      <c r="O146" s="79" t="e">
        <f t="shared" si="8"/>
        <v>#N/A</v>
      </c>
      <c r="P146" s="235">
        <f t="shared" ca="1" si="9"/>
        <v>0</v>
      </c>
      <c r="Q146" s="84" t="e">
        <f t="shared" ca="1" si="10"/>
        <v>#N/A</v>
      </c>
    </row>
    <row r="147" spans="1:17" ht="24" customHeight="1" x14ac:dyDescent="0.2">
      <c r="A147" s="80">
        <f t="shared" si="11"/>
        <v>125</v>
      </c>
      <c r="B147" s="81"/>
      <c r="C147" s="81"/>
      <c r="D147" s="81"/>
      <c r="E147" s="81"/>
      <c r="F147" s="81"/>
      <c r="G147" s="82"/>
      <c r="H147" s="232"/>
      <c r="I147" s="233" t="e">
        <f>VLOOKUP($H147,Leistungswerte!$A$8:$E$29,3,FALSE)</f>
        <v>#N/A</v>
      </c>
      <c r="J147" s="233" t="e">
        <f>VLOOKUP($H147,Leistungswerte!$A$8:$E$29,4,FALSE)</f>
        <v>#N/A</v>
      </c>
      <c r="K147" s="233" t="e">
        <f>VLOOKUP($H147,Leistungswerte!$A$8:$E$29,5,FALSE)</f>
        <v>#N/A</v>
      </c>
      <c r="L147" s="82" t="e">
        <f t="shared" si="6"/>
        <v>#N/A</v>
      </c>
      <c r="M147" s="234" t="e">
        <f>VLOOKUP($H147,Leistungswerte!$A$8:$G$29,$P$2,FALSE)</f>
        <v>#N/A</v>
      </c>
      <c r="N147" s="83" t="e">
        <f t="shared" si="7"/>
        <v>#N/A</v>
      </c>
      <c r="O147" s="79" t="e">
        <f t="shared" si="8"/>
        <v>#N/A</v>
      </c>
      <c r="P147" s="235">
        <f t="shared" ca="1" si="9"/>
        <v>0</v>
      </c>
      <c r="Q147" s="84" t="e">
        <f t="shared" ca="1" si="10"/>
        <v>#N/A</v>
      </c>
    </row>
    <row r="148" spans="1:17" ht="24" customHeight="1" x14ac:dyDescent="0.2">
      <c r="A148" s="80">
        <f t="shared" si="11"/>
        <v>126</v>
      </c>
      <c r="B148" s="81"/>
      <c r="C148" s="81"/>
      <c r="D148" s="150"/>
      <c r="E148" s="81"/>
      <c r="F148" s="81"/>
      <c r="G148" s="82"/>
      <c r="H148" s="232"/>
      <c r="I148" s="233" t="e">
        <f>VLOOKUP($H148,Leistungswerte!$A$8:$E$29,3,FALSE)</f>
        <v>#N/A</v>
      </c>
      <c r="J148" s="233" t="e">
        <f>VLOOKUP($H148,Leistungswerte!$A$8:$E$29,4,FALSE)</f>
        <v>#N/A</v>
      </c>
      <c r="K148" s="233" t="e">
        <f>VLOOKUP($H148,Leistungswerte!$A$8:$E$29,5,FALSE)</f>
        <v>#N/A</v>
      </c>
      <c r="L148" s="82" t="e">
        <f t="shared" si="6"/>
        <v>#N/A</v>
      </c>
      <c r="M148" s="234" t="e">
        <f>VLOOKUP($H148,Leistungswerte!$A$8:$G$29,$P$2,FALSE)</f>
        <v>#N/A</v>
      </c>
      <c r="N148" s="83" t="e">
        <f t="shared" si="7"/>
        <v>#N/A</v>
      </c>
      <c r="O148" s="79" t="e">
        <f t="shared" si="8"/>
        <v>#N/A</v>
      </c>
      <c r="P148" s="235">
        <f t="shared" ca="1" si="9"/>
        <v>0</v>
      </c>
      <c r="Q148" s="84" t="e">
        <f t="shared" ca="1" si="10"/>
        <v>#N/A</v>
      </c>
    </row>
    <row r="149" spans="1:17" ht="24" customHeight="1" x14ac:dyDescent="0.2">
      <c r="A149" s="80">
        <f t="shared" si="11"/>
        <v>127</v>
      </c>
      <c r="B149" s="81"/>
      <c r="C149" s="81"/>
      <c r="D149" s="81"/>
      <c r="E149" s="81"/>
      <c r="F149" s="81"/>
      <c r="G149" s="82"/>
      <c r="H149" s="232"/>
      <c r="I149" s="233" t="e">
        <f>VLOOKUP($H149,Leistungswerte!$A$8:$E$29,3,FALSE)</f>
        <v>#N/A</v>
      </c>
      <c r="J149" s="233" t="e">
        <f>VLOOKUP($H149,Leistungswerte!$A$8:$E$29,4,FALSE)</f>
        <v>#N/A</v>
      </c>
      <c r="K149" s="233" t="e">
        <f>VLOOKUP($H149,Leistungswerte!$A$8:$E$29,5,FALSE)</f>
        <v>#N/A</v>
      </c>
      <c r="L149" s="82" t="e">
        <f t="shared" si="6"/>
        <v>#N/A</v>
      </c>
      <c r="M149" s="234" t="e">
        <f>VLOOKUP($H149,Leistungswerte!$A$8:$G$29,$P$2,FALSE)</f>
        <v>#N/A</v>
      </c>
      <c r="N149" s="83" t="e">
        <f t="shared" si="7"/>
        <v>#N/A</v>
      </c>
      <c r="O149" s="79" t="e">
        <f t="shared" si="8"/>
        <v>#N/A</v>
      </c>
      <c r="P149" s="235">
        <f t="shared" ca="1" si="9"/>
        <v>0</v>
      </c>
      <c r="Q149" s="84" t="e">
        <f t="shared" ca="1" si="10"/>
        <v>#N/A</v>
      </c>
    </row>
    <row r="150" spans="1:17" ht="24" customHeight="1" x14ac:dyDescent="0.2">
      <c r="A150" s="80">
        <f t="shared" si="11"/>
        <v>128</v>
      </c>
      <c r="B150" s="81"/>
      <c r="C150" s="81"/>
      <c r="D150" s="81"/>
      <c r="E150" s="81"/>
      <c r="F150" s="81"/>
      <c r="G150" s="82"/>
      <c r="H150" s="232"/>
      <c r="I150" s="233" t="e">
        <f>VLOOKUP($H150,Leistungswerte!$A$8:$E$29,3,FALSE)</f>
        <v>#N/A</v>
      </c>
      <c r="J150" s="233" t="e">
        <f>VLOOKUP($H150,Leistungswerte!$A$8:$E$29,4,FALSE)</f>
        <v>#N/A</v>
      </c>
      <c r="K150" s="233" t="e">
        <f>VLOOKUP($H150,Leistungswerte!$A$8:$E$29,5,FALSE)</f>
        <v>#N/A</v>
      </c>
      <c r="L150" s="82" t="e">
        <f t="shared" si="6"/>
        <v>#N/A</v>
      </c>
      <c r="M150" s="234" t="e">
        <f>VLOOKUP($H150,Leistungswerte!$A$8:$G$29,$P$2,FALSE)</f>
        <v>#N/A</v>
      </c>
      <c r="N150" s="83" t="e">
        <f t="shared" si="7"/>
        <v>#N/A</v>
      </c>
      <c r="O150" s="79" t="e">
        <f t="shared" si="8"/>
        <v>#N/A</v>
      </c>
      <c r="P150" s="235">
        <f t="shared" ca="1" si="9"/>
        <v>0</v>
      </c>
      <c r="Q150" s="84" t="e">
        <f t="shared" ca="1" si="10"/>
        <v>#N/A</v>
      </c>
    </row>
    <row r="151" spans="1:17" ht="24" customHeight="1" x14ac:dyDescent="0.2">
      <c r="A151" s="80">
        <f t="shared" si="11"/>
        <v>129</v>
      </c>
      <c r="B151" s="81"/>
      <c r="C151" s="81"/>
      <c r="D151" s="81"/>
      <c r="E151" s="81"/>
      <c r="F151" s="81"/>
      <c r="G151" s="82"/>
      <c r="H151" s="232"/>
      <c r="I151" s="233" t="e">
        <f>VLOOKUP($H151,Leistungswerte!$A$8:$E$29,3,FALSE)</f>
        <v>#N/A</v>
      </c>
      <c r="J151" s="233" t="e">
        <f>VLOOKUP($H151,Leistungswerte!$A$8:$E$29,4,FALSE)</f>
        <v>#N/A</v>
      </c>
      <c r="K151" s="233" t="e">
        <f>VLOOKUP($H151,Leistungswerte!$A$8:$E$29,5,FALSE)</f>
        <v>#N/A</v>
      </c>
      <c r="L151" s="82" t="e">
        <f t="shared" ref="L151:L214" si="12">($G$5/$G$6*I151+J151*12+K151)*G151</f>
        <v>#N/A</v>
      </c>
      <c r="M151" s="234" t="e">
        <f>VLOOKUP($H151,Leistungswerte!$A$8:$G$29,$P$2,FALSE)</f>
        <v>#N/A</v>
      </c>
      <c r="N151" s="83" t="e">
        <f t="shared" ref="N151:N214" si="13">IF(M151&lt;&gt;0,G151/M151/24,0)</f>
        <v>#N/A</v>
      </c>
      <c r="O151" s="79" t="e">
        <f t="shared" ref="O151:O214" si="14">IF(M151&lt;&gt;0,L151/M151,0)</f>
        <v>#N/A</v>
      </c>
      <c r="P151" s="235">
        <f t="shared" ref="P151:P214" ca="1" si="15">SVS_UR</f>
        <v>0</v>
      </c>
      <c r="Q151" s="84" t="e">
        <f t="shared" ref="Q151:Q214" ca="1" si="16">O151*P151</f>
        <v>#N/A</v>
      </c>
    </row>
    <row r="152" spans="1:17" ht="24" customHeight="1" x14ac:dyDescent="0.2">
      <c r="A152" s="80">
        <f t="shared" ref="A152:A215" si="17">A151+1</f>
        <v>130</v>
      </c>
      <c r="B152" s="81"/>
      <c r="C152" s="81"/>
      <c r="D152" s="81"/>
      <c r="E152" s="81"/>
      <c r="F152" s="81"/>
      <c r="G152" s="82"/>
      <c r="H152" s="232"/>
      <c r="I152" s="233" t="e">
        <f>VLOOKUP($H152,Leistungswerte!$A$8:$E$29,3,FALSE)</f>
        <v>#N/A</v>
      </c>
      <c r="J152" s="233" t="e">
        <f>VLOOKUP($H152,Leistungswerte!$A$8:$E$29,4,FALSE)</f>
        <v>#N/A</v>
      </c>
      <c r="K152" s="233" t="e">
        <f>VLOOKUP($H152,Leistungswerte!$A$8:$E$29,5,FALSE)</f>
        <v>#N/A</v>
      </c>
      <c r="L152" s="82" t="e">
        <f t="shared" si="12"/>
        <v>#N/A</v>
      </c>
      <c r="M152" s="234" t="e">
        <f>VLOOKUP($H152,Leistungswerte!$A$8:$G$29,$P$2,FALSE)</f>
        <v>#N/A</v>
      </c>
      <c r="N152" s="83" t="e">
        <f t="shared" si="13"/>
        <v>#N/A</v>
      </c>
      <c r="O152" s="79" t="e">
        <f t="shared" si="14"/>
        <v>#N/A</v>
      </c>
      <c r="P152" s="235">
        <f t="shared" ca="1" si="15"/>
        <v>0</v>
      </c>
      <c r="Q152" s="84" t="e">
        <f t="shared" ca="1" si="16"/>
        <v>#N/A</v>
      </c>
    </row>
    <row r="153" spans="1:17" ht="24" customHeight="1" x14ac:dyDescent="0.2">
      <c r="A153" s="80">
        <f t="shared" si="17"/>
        <v>131</v>
      </c>
      <c r="B153" s="81"/>
      <c r="C153" s="81"/>
      <c r="D153" s="81"/>
      <c r="E153" s="81"/>
      <c r="F153" s="81"/>
      <c r="G153" s="82"/>
      <c r="H153" s="232"/>
      <c r="I153" s="233" t="e">
        <f>VLOOKUP($H153,Leistungswerte!$A$8:$E$29,3,FALSE)</f>
        <v>#N/A</v>
      </c>
      <c r="J153" s="233" t="e">
        <f>VLOOKUP($H153,Leistungswerte!$A$8:$E$29,4,FALSE)</f>
        <v>#N/A</v>
      </c>
      <c r="K153" s="233" t="e">
        <f>VLOOKUP($H153,Leistungswerte!$A$8:$E$29,5,FALSE)</f>
        <v>#N/A</v>
      </c>
      <c r="L153" s="82" t="e">
        <f t="shared" si="12"/>
        <v>#N/A</v>
      </c>
      <c r="M153" s="234" t="e">
        <f>VLOOKUP($H153,Leistungswerte!$A$8:$G$29,$P$2,FALSE)</f>
        <v>#N/A</v>
      </c>
      <c r="N153" s="83" t="e">
        <f t="shared" si="13"/>
        <v>#N/A</v>
      </c>
      <c r="O153" s="79" t="e">
        <f t="shared" si="14"/>
        <v>#N/A</v>
      </c>
      <c r="P153" s="235">
        <f t="shared" ca="1" si="15"/>
        <v>0</v>
      </c>
      <c r="Q153" s="84" t="e">
        <f t="shared" ca="1" si="16"/>
        <v>#N/A</v>
      </c>
    </row>
    <row r="154" spans="1:17" ht="24" customHeight="1" x14ac:dyDescent="0.2">
      <c r="A154" s="80">
        <f t="shared" si="17"/>
        <v>132</v>
      </c>
      <c r="B154" s="81"/>
      <c r="C154" s="81"/>
      <c r="D154" s="81"/>
      <c r="E154" s="81"/>
      <c r="F154" s="81"/>
      <c r="G154" s="82"/>
      <c r="H154" s="232"/>
      <c r="I154" s="233" t="e">
        <f>VLOOKUP($H154,Leistungswerte!$A$8:$E$29,3,FALSE)</f>
        <v>#N/A</v>
      </c>
      <c r="J154" s="233" t="e">
        <f>VLOOKUP($H154,Leistungswerte!$A$8:$E$29,4,FALSE)</f>
        <v>#N/A</v>
      </c>
      <c r="K154" s="233" t="e">
        <f>VLOOKUP($H154,Leistungswerte!$A$8:$E$29,5,FALSE)</f>
        <v>#N/A</v>
      </c>
      <c r="L154" s="82" t="e">
        <f t="shared" si="12"/>
        <v>#N/A</v>
      </c>
      <c r="M154" s="234" t="e">
        <f>VLOOKUP($H154,Leistungswerte!$A$8:$G$29,$P$2,FALSE)</f>
        <v>#N/A</v>
      </c>
      <c r="N154" s="83" t="e">
        <f t="shared" si="13"/>
        <v>#N/A</v>
      </c>
      <c r="O154" s="79" t="e">
        <f t="shared" si="14"/>
        <v>#N/A</v>
      </c>
      <c r="P154" s="235">
        <f t="shared" ca="1" si="15"/>
        <v>0</v>
      </c>
      <c r="Q154" s="84" t="e">
        <f t="shared" ca="1" si="16"/>
        <v>#N/A</v>
      </c>
    </row>
    <row r="155" spans="1:17" ht="24" customHeight="1" x14ac:dyDescent="0.2">
      <c r="A155" s="80">
        <f t="shared" si="17"/>
        <v>133</v>
      </c>
      <c r="B155" s="81"/>
      <c r="C155" s="81"/>
      <c r="D155" s="81"/>
      <c r="E155" s="81"/>
      <c r="F155" s="81"/>
      <c r="G155" s="82"/>
      <c r="H155" s="232"/>
      <c r="I155" s="233" t="e">
        <f>VLOOKUP($H155,Leistungswerte!$A$8:$E$29,3,FALSE)</f>
        <v>#N/A</v>
      </c>
      <c r="J155" s="233" t="e">
        <f>VLOOKUP($H155,Leistungswerte!$A$8:$E$29,4,FALSE)</f>
        <v>#N/A</v>
      </c>
      <c r="K155" s="233" t="e">
        <f>VLOOKUP($H155,Leistungswerte!$A$8:$E$29,5,FALSE)</f>
        <v>#N/A</v>
      </c>
      <c r="L155" s="82" t="e">
        <f t="shared" si="12"/>
        <v>#N/A</v>
      </c>
      <c r="M155" s="234" t="e">
        <f>VLOOKUP($H155,Leistungswerte!$A$8:$G$29,$P$2,FALSE)</f>
        <v>#N/A</v>
      </c>
      <c r="N155" s="83" t="e">
        <f t="shared" si="13"/>
        <v>#N/A</v>
      </c>
      <c r="O155" s="79" t="e">
        <f t="shared" si="14"/>
        <v>#N/A</v>
      </c>
      <c r="P155" s="235">
        <f t="shared" ca="1" si="15"/>
        <v>0</v>
      </c>
      <c r="Q155" s="84" t="e">
        <f t="shared" ca="1" si="16"/>
        <v>#N/A</v>
      </c>
    </row>
    <row r="156" spans="1:17" ht="24" customHeight="1" x14ac:dyDescent="0.2">
      <c r="A156" s="80">
        <f t="shared" si="17"/>
        <v>134</v>
      </c>
      <c r="B156" s="81"/>
      <c r="C156" s="81"/>
      <c r="D156" s="81"/>
      <c r="E156" s="81"/>
      <c r="F156" s="81"/>
      <c r="G156" s="82"/>
      <c r="H156" s="232"/>
      <c r="I156" s="233" t="e">
        <f>VLOOKUP($H156,Leistungswerte!$A$8:$E$29,3,FALSE)</f>
        <v>#N/A</v>
      </c>
      <c r="J156" s="233" t="e">
        <f>VLOOKUP($H156,Leistungswerte!$A$8:$E$29,4,FALSE)</f>
        <v>#N/A</v>
      </c>
      <c r="K156" s="233" t="e">
        <f>VLOOKUP($H156,Leistungswerte!$A$8:$E$29,5,FALSE)</f>
        <v>#N/A</v>
      </c>
      <c r="L156" s="82" t="e">
        <f t="shared" si="12"/>
        <v>#N/A</v>
      </c>
      <c r="M156" s="234" t="e">
        <f>VLOOKUP($H156,Leistungswerte!$A$8:$G$29,$P$2,FALSE)</f>
        <v>#N/A</v>
      </c>
      <c r="N156" s="83" t="e">
        <f t="shared" si="13"/>
        <v>#N/A</v>
      </c>
      <c r="O156" s="79" t="e">
        <f t="shared" si="14"/>
        <v>#N/A</v>
      </c>
      <c r="P156" s="235">
        <f t="shared" ca="1" si="15"/>
        <v>0</v>
      </c>
      <c r="Q156" s="84" t="e">
        <f t="shared" ca="1" si="16"/>
        <v>#N/A</v>
      </c>
    </row>
    <row r="157" spans="1:17" ht="24" customHeight="1" x14ac:dyDescent="0.2">
      <c r="A157" s="80">
        <f t="shared" si="17"/>
        <v>135</v>
      </c>
      <c r="B157" s="81"/>
      <c r="C157" s="81"/>
      <c r="D157" s="81"/>
      <c r="E157" s="81"/>
      <c r="F157" s="81"/>
      <c r="G157" s="82"/>
      <c r="H157" s="232"/>
      <c r="I157" s="233" t="e">
        <f>VLOOKUP($H157,Leistungswerte!$A$8:$E$29,3,FALSE)</f>
        <v>#N/A</v>
      </c>
      <c r="J157" s="233" t="e">
        <f>VLOOKUP($H157,Leistungswerte!$A$8:$E$29,4,FALSE)</f>
        <v>#N/A</v>
      </c>
      <c r="K157" s="233" t="e">
        <f>VLOOKUP($H157,Leistungswerte!$A$8:$E$29,5,FALSE)</f>
        <v>#N/A</v>
      </c>
      <c r="L157" s="82" t="e">
        <f t="shared" si="12"/>
        <v>#N/A</v>
      </c>
      <c r="M157" s="234" t="e">
        <f>VLOOKUP($H157,Leistungswerte!$A$8:$G$29,$P$2,FALSE)</f>
        <v>#N/A</v>
      </c>
      <c r="N157" s="83" t="e">
        <f t="shared" si="13"/>
        <v>#N/A</v>
      </c>
      <c r="O157" s="79" t="e">
        <f t="shared" si="14"/>
        <v>#N/A</v>
      </c>
      <c r="P157" s="235">
        <f t="shared" ca="1" si="15"/>
        <v>0</v>
      </c>
      <c r="Q157" s="84" t="e">
        <f t="shared" ca="1" si="16"/>
        <v>#N/A</v>
      </c>
    </row>
    <row r="158" spans="1:17" ht="24" customHeight="1" x14ac:dyDescent="0.2">
      <c r="A158" s="80">
        <f t="shared" si="17"/>
        <v>136</v>
      </c>
      <c r="B158" s="81"/>
      <c r="C158" s="81"/>
      <c r="D158" s="81"/>
      <c r="E158" s="81"/>
      <c r="F158" s="81"/>
      <c r="G158" s="82"/>
      <c r="H158" s="232"/>
      <c r="I158" s="233" t="e">
        <f>VLOOKUP($H158,Leistungswerte!$A$8:$E$29,3,FALSE)</f>
        <v>#N/A</v>
      </c>
      <c r="J158" s="233" t="e">
        <f>VLOOKUP($H158,Leistungswerte!$A$8:$E$29,4,FALSE)</f>
        <v>#N/A</v>
      </c>
      <c r="K158" s="233" t="e">
        <f>VLOOKUP($H158,Leistungswerte!$A$8:$E$29,5,FALSE)</f>
        <v>#N/A</v>
      </c>
      <c r="L158" s="82" t="e">
        <f t="shared" si="12"/>
        <v>#N/A</v>
      </c>
      <c r="M158" s="234" t="e">
        <f>VLOOKUP($H158,Leistungswerte!$A$8:$G$29,$P$2,FALSE)</f>
        <v>#N/A</v>
      </c>
      <c r="N158" s="83" t="e">
        <f t="shared" si="13"/>
        <v>#N/A</v>
      </c>
      <c r="O158" s="79" t="e">
        <f t="shared" si="14"/>
        <v>#N/A</v>
      </c>
      <c r="P158" s="235">
        <f t="shared" ca="1" si="15"/>
        <v>0</v>
      </c>
      <c r="Q158" s="84" t="e">
        <f t="shared" ca="1" si="16"/>
        <v>#N/A</v>
      </c>
    </row>
    <row r="159" spans="1:17" ht="24" customHeight="1" x14ac:dyDescent="0.2">
      <c r="A159" s="80">
        <f t="shared" si="17"/>
        <v>137</v>
      </c>
      <c r="B159" s="81"/>
      <c r="C159" s="81"/>
      <c r="D159" s="81"/>
      <c r="E159" s="81"/>
      <c r="F159" s="81"/>
      <c r="G159" s="82"/>
      <c r="H159" s="232"/>
      <c r="I159" s="233" t="e">
        <f>VLOOKUP($H159,Leistungswerte!$A$8:$E$29,3,FALSE)</f>
        <v>#N/A</v>
      </c>
      <c r="J159" s="233" t="e">
        <f>VLOOKUP($H159,Leistungswerte!$A$8:$E$29,4,FALSE)</f>
        <v>#N/A</v>
      </c>
      <c r="K159" s="233" t="e">
        <f>VLOOKUP($H159,Leistungswerte!$A$8:$E$29,5,FALSE)</f>
        <v>#N/A</v>
      </c>
      <c r="L159" s="82" t="e">
        <f t="shared" si="12"/>
        <v>#N/A</v>
      </c>
      <c r="M159" s="234" t="e">
        <f>VLOOKUP($H159,Leistungswerte!$A$8:$G$29,$P$2,FALSE)</f>
        <v>#N/A</v>
      </c>
      <c r="N159" s="83" t="e">
        <f t="shared" si="13"/>
        <v>#N/A</v>
      </c>
      <c r="O159" s="79" t="e">
        <f t="shared" si="14"/>
        <v>#N/A</v>
      </c>
      <c r="P159" s="235">
        <f t="shared" ca="1" si="15"/>
        <v>0</v>
      </c>
      <c r="Q159" s="84" t="e">
        <f t="shared" ca="1" si="16"/>
        <v>#N/A</v>
      </c>
    </row>
    <row r="160" spans="1:17" ht="24" customHeight="1" x14ac:dyDescent="0.2">
      <c r="A160" s="80">
        <f t="shared" si="17"/>
        <v>138</v>
      </c>
      <c r="B160" s="81"/>
      <c r="C160" s="81"/>
      <c r="D160" s="81"/>
      <c r="E160" s="81"/>
      <c r="F160" s="81"/>
      <c r="G160" s="82"/>
      <c r="H160" s="232"/>
      <c r="I160" s="233" t="e">
        <f>VLOOKUP($H160,Leistungswerte!$A$8:$E$29,3,FALSE)</f>
        <v>#N/A</v>
      </c>
      <c r="J160" s="233" t="e">
        <f>VLOOKUP($H160,Leistungswerte!$A$8:$E$29,4,FALSE)</f>
        <v>#N/A</v>
      </c>
      <c r="K160" s="233" t="e">
        <f>VLOOKUP($H160,Leistungswerte!$A$8:$E$29,5,FALSE)</f>
        <v>#N/A</v>
      </c>
      <c r="L160" s="82" t="e">
        <f t="shared" si="12"/>
        <v>#N/A</v>
      </c>
      <c r="M160" s="234" t="e">
        <f>VLOOKUP($H160,Leistungswerte!$A$8:$G$29,$P$2,FALSE)</f>
        <v>#N/A</v>
      </c>
      <c r="N160" s="83" t="e">
        <f t="shared" si="13"/>
        <v>#N/A</v>
      </c>
      <c r="O160" s="79" t="e">
        <f t="shared" si="14"/>
        <v>#N/A</v>
      </c>
      <c r="P160" s="235">
        <f t="shared" ca="1" si="15"/>
        <v>0</v>
      </c>
      <c r="Q160" s="84" t="e">
        <f t="shared" ca="1" si="16"/>
        <v>#N/A</v>
      </c>
    </row>
    <row r="161" spans="1:17" ht="24" customHeight="1" x14ac:dyDescent="0.2">
      <c r="A161" s="80">
        <f t="shared" si="17"/>
        <v>139</v>
      </c>
      <c r="B161" s="81"/>
      <c r="C161" s="81"/>
      <c r="D161" s="81"/>
      <c r="E161" s="81"/>
      <c r="F161" s="81"/>
      <c r="G161" s="82"/>
      <c r="H161" s="232"/>
      <c r="I161" s="233" t="e">
        <f>VLOOKUP($H161,Leistungswerte!$A$8:$E$29,3,FALSE)</f>
        <v>#N/A</v>
      </c>
      <c r="J161" s="233" t="e">
        <f>VLOOKUP($H161,Leistungswerte!$A$8:$E$29,4,FALSE)</f>
        <v>#N/A</v>
      </c>
      <c r="K161" s="233" t="e">
        <f>VLOOKUP($H161,Leistungswerte!$A$8:$E$29,5,FALSE)</f>
        <v>#N/A</v>
      </c>
      <c r="L161" s="82" t="e">
        <f t="shared" si="12"/>
        <v>#N/A</v>
      </c>
      <c r="M161" s="234" t="e">
        <f>VLOOKUP($H161,Leistungswerte!$A$8:$G$29,$P$2,FALSE)</f>
        <v>#N/A</v>
      </c>
      <c r="N161" s="83" t="e">
        <f t="shared" si="13"/>
        <v>#N/A</v>
      </c>
      <c r="O161" s="79" t="e">
        <f t="shared" si="14"/>
        <v>#N/A</v>
      </c>
      <c r="P161" s="235">
        <f t="shared" ca="1" si="15"/>
        <v>0</v>
      </c>
      <c r="Q161" s="84" t="e">
        <f t="shared" ca="1" si="16"/>
        <v>#N/A</v>
      </c>
    </row>
    <row r="162" spans="1:17" ht="24" customHeight="1" x14ac:dyDescent="0.2">
      <c r="A162" s="80">
        <f t="shared" si="17"/>
        <v>140</v>
      </c>
      <c r="B162" s="81"/>
      <c r="C162" s="81"/>
      <c r="D162" s="81"/>
      <c r="E162" s="81"/>
      <c r="F162" s="81"/>
      <c r="G162" s="82"/>
      <c r="H162" s="232"/>
      <c r="I162" s="233" t="e">
        <f>VLOOKUP($H162,Leistungswerte!$A$8:$E$29,3,FALSE)</f>
        <v>#N/A</v>
      </c>
      <c r="J162" s="233" t="e">
        <f>VLOOKUP($H162,Leistungswerte!$A$8:$E$29,4,FALSE)</f>
        <v>#N/A</v>
      </c>
      <c r="K162" s="233" t="e">
        <f>VLOOKUP($H162,Leistungswerte!$A$8:$E$29,5,FALSE)</f>
        <v>#N/A</v>
      </c>
      <c r="L162" s="82" t="e">
        <f t="shared" si="12"/>
        <v>#N/A</v>
      </c>
      <c r="M162" s="234" t="e">
        <f>VLOOKUP($H162,Leistungswerte!$A$8:$G$29,$P$2,FALSE)</f>
        <v>#N/A</v>
      </c>
      <c r="N162" s="83" t="e">
        <f t="shared" si="13"/>
        <v>#N/A</v>
      </c>
      <c r="O162" s="79" t="e">
        <f t="shared" si="14"/>
        <v>#N/A</v>
      </c>
      <c r="P162" s="235">
        <f t="shared" ca="1" si="15"/>
        <v>0</v>
      </c>
      <c r="Q162" s="84" t="e">
        <f t="shared" ca="1" si="16"/>
        <v>#N/A</v>
      </c>
    </row>
    <row r="163" spans="1:17" ht="24" customHeight="1" x14ac:dyDescent="0.2">
      <c r="A163" s="80">
        <f t="shared" si="17"/>
        <v>141</v>
      </c>
      <c r="B163" s="81"/>
      <c r="C163" s="81"/>
      <c r="D163" s="81"/>
      <c r="E163" s="81"/>
      <c r="F163" s="81"/>
      <c r="G163" s="82"/>
      <c r="H163" s="232"/>
      <c r="I163" s="233" t="e">
        <f>VLOOKUP($H163,Leistungswerte!$A$8:$E$29,3,FALSE)</f>
        <v>#N/A</v>
      </c>
      <c r="J163" s="233" t="e">
        <f>VLOOKUP($H163,Leistungswerte!$A$8:$E$29,4,FALSE)</f>
        <v>#N/A</v>
      </c>
      <c r="K163" s="233" t="e">
        <f>VLOOKUP($H163,Leistungswerte!$A$8:$E$29,5,FALSE)</f>
        <v>#N/A</v>
      </c>
      <c r="L163" s="82" t="e">
        <f t="shared" si="12"/>
        <v>#N/A</v>
      </c>
      <c r="M163" s="234" t="e">
        <f>VLOOKUP($H163,Leistungswerte!$A$8:$G$29,$P$2,FALSE)</f>
        <v>#N/A</v>
      </c>
      <c r="N163" s="83" t="e">
        <f t="shared" si="13"/>
        <v>#N/A</v>
      </c>
      <c r="O163" s="79" t="e">
        <f t="shared" si="14"/>
        <v>#N/A</v>
      </c>
      <c r="P163" s="235">
        <f t="shared" ca="1" si="15"/>
        <v>0</v>
      </c>
      <c r="Q163" s="84" t="e">
        <f t="shared" ca="1" si="16"/>
        <v>#N/A</v>
      </c>
    </row>
    <row r="164" spans="1:17" ht="24" customHeight="1" x14ac:dyDescent="0.2">
      <c r="A164" s="80">
        <f t="shared" si="17"/>
        <v>142</v>
      </c>
      <c r="B164" s="81"/>
      <c r="C164" s="81"/>
      <c r="D164" s="81"/>
      <c r="E164" s="81"/>
      <c r="F164" s="81"/>
      <c r="G164" s="82"/>
      <c r="H164" s="232"/>
      <c r="I164" s="233" t="e">
        <f>VLOOKUP($H164,Leistungswerte!$A$8:$E$29,3,FALSE)</f>
        <v>#N/A</v>
      </c>
      <c r="J164" s="233" t="e">
        <f>VLOOKUP($H164,Leistungswerte!$A$8:$E$29,4,FALSE)</f>
        <v>#N/A</v>
      </c>
      <c r="K164" s="233" t="e">
        <f>VLOOKUP($H164,Leistungswerte!$A$8:$E$29,5,FALSE)</f>
        <v>#N/A</v>
      </c>
      <c r="L164" s="82" t="e">
        <f t="shared" si="12"/>
        <v>#N/A</v>
      </c>
      <c r="M164" s="234" t="e">
        <f>VLOOKUP($H164,Leistungswerte!$A$8:$G$29,$P$2,FALSE)</f>
        <v>#N/A</v>
      </c>
      <c r="N164" s="83" t="e">
        <f t="shared" si="13"/>
        <v>#N/A</v>
      </c>
      <c r="O164" s="79" t="e">
        <f t="shared" si="14"/>
        <v>#N/A</v>
      </c>
      <c r="P164" s="235">
        <f t="shared" ca="1" si="15"/>
        <v>0</v>
      </c>
      <c r="Q164" s="84" t="e">
        <f t="shared" ca="1" si="16"/>
        <v>#N/A</v>
      </c>
    </row>
    <row r="165" spans="1:17" ht="24" customHeight="1" x14ac:dyDescent="0.2">
      <c r="A165" s="80">
        <f t="shared" si="17"/>
        <v>143</v>
      </c>
      <c r="B165" s="81"/>
      <c r="C165" s="81"/>
      <c r="D165" s="81"/>
      <c r="E165" s="81"/>
      <c r="F165" s="81"/>
      <c r="G165" s="82"/>
      <c r="H165" s="232"/>
      <c r="I165" s="233" t="e">
        <f>VLOOKUP($H165,Leistungswerte!$A$8:$E$29,3,FALSE)</f>
        <v>#N/A</v>
      </c>
      <c r="J165" s="233" t="e">
        <f>VLOOKUP($H165,Leistungswerte!$A$8:$E$29,4,FALSE)</f>
        <v>#N/A</v>
      </c>
      <c r="K165" s="233" t="e">
        <f>VLOOKUP($H165,Leistungswerte!$A$8:$E$29,5,FALSE)</f>
        <v>#N/A</v>
      </c>
      <c r="L165" s="82" t="e">
        <f t="shared" si="12"/>
        <v>#N/A</v>
      </c>
      <c r="M165" s="234" t="e">
        <f>VLOOKUP($H165,Leistungswerte!$A$8:$G$29,$P$2,FALSE)</f>
        <v>#N/A</v>
      </c>
      <c r="N165" s="83" t="e">
        <f t="shared" si="13"/>
        <v>#N/A</v>
      </c>
      <c r="O165" s="79" t="e">
        <f t="shared" si="14"/>
        <v>#N/A</v>
      </c>
      <c r="P165" s="235">
        <f t="shared" ca="1" si="15"/>
        <v>0</v>
      </c>
      <c r="Q165" s="84" t="e">
        <f t="shared" ca="1" si="16"/>
        <v>#N/A</v>
      </c>
    </row>
    <row r="166" spans="1:17" ht="24" customHeight="1" x14ac:dyDescent="0.2">
      <c r="A166" s="80">
        <f t="shared" si="17"/>
        <v>144</v>
      </c>
      <c r="B166" s="81"/>
      <c r="C166" s="81"/>
      <c r="D166" s="81"/>
      <c r="E166" s="81"/>
      <c r="F166" s="81"/>
      <c r="G166" s="82"/>
      <c r="H166" s="232"/>
      <c r="I166" s="233" t="e">
        <f>VLOOKUP($H166,Leistungswerte!$A$8:$E$29,3,FALSE)</f>
        <v>#N/A</v>
      </c>
      <c r="J166" s="233" t="e">
        <f>VLOOKUP($H166,Leistungswerte!$A$8:$E$29,4,FALSE)</f>
        <v>#N/A</v>
      </c>
      <c r="K166" s="233" t="e">
        <f>VLOOKUP($H166,Leistungswerte!$A$8:$E$29,5,FALSE)</f>
        <v>#N/A</v>
      </c>
      <c r="L166" s="82" t="e">
        <f t="shared" si="12"/>
        <v>#N/A</v>
      </c>
      <c r="M166" s="234" t="e">
        <f>VLOOKUP($H166,Leistungswerte!$A$8:$G$29,$P$2,FALSE)</f>
        <v>#N/A</v>
      </c>
      <c r="N166" s="83" t="e">
        <f t="shared" si="13"/>
        <v>#N/A</v>
      </c>
      <c r="O166" s="79" t="e">
        <f t="shared" si="14"/>
        <v>#N/A</v>
      </c>
      <c r="P166" s="235">
        <f t="shared" ca="1" si="15"/>
        <v>0</v>
      </c>
      <c r="Q166" s="84" t="e">
        <f t="shared" ca="1" si="16"/>
        <v>#N/A</v>
      </c>
    </row>
    <row r="167" spans="1:17" ht="24" customHeight="1" x14ac:dyDescent="0.2">
      <c r="A167" s="80">
        <f t="shared" si="17"/>
        <v>145</v>
      </c>
      <c r="B167" s="81"/>
      <c r="C167" s="81"/>
      <c r="D167" s="81"/>
      <c r="E167" s="81"/>
      <c r="F167" s="81"/>
      <c r="G167" s="82"/>
      <c r="H167" s="232"/>
      <c r="I167" s="233" t="e">
        <f>VLOOKUP($H167,Leistungswerte!$A$8:$E$29,3,FALSE)</f>
        <v>#N/A</v>
      </c>
      <c r="J167" s="233" t="e">
        <f>VLOOKUP($H167,Leistungswerte!$A$8:$E$29,4,FALSE)</f>
        <v>#N/A</v>
      </c>
      <c r="K167" s="233" t="e">
        <f>VLOOKUP($H167,Leistungswerte!$A$8:$E$29,5,FALSE)</f>
        <v>#N/A</v>
      </c>
      <c r="L167" s="82" t="e">
        <f t="shared" si="12"/>
        <v>#N/A</v>
      </c>
      <c r="M167" s="234" t="e">
        <f>VLOOKUP($H167,Leistungswerte!$A$8:$G$29,$P$2,FALSE)</f>
        <v>#N/A</v>
      </c>
      <c r="N167" s="83" t="e">
        <f t="shared" si="13"/>
        <v>#N/A</v>
      </c>
      <c r="O167" s="79" t="e">
        <f t="shared" si="14"/>
        <v>#N/A</v>
      </c>
      <c r="P167" s="235">
        <f t="shared" ca="1" si="15"/>
        <v>0</v>
      </c>
      <c r="Q167" s="84" t="e">
        <f t="shared" ca="1" si="16"/>
        <v>#N/A</v>
      </c>
    </row>
    <row r="168" spans="1:17" ht="24" customHeight="1" x14ac:dyDescent="0.2">
      <c r="A168" s="80">
        <f t="shared" si="17"/>
        <v>146</v>
      </c>
      <c r="B168" s="81"/>
      <c r="C168" s="81"/>
      <c r="D168" s="81"/>
      <c r="E168" s="81"/>
      <c r="F168" s="81"/>
      <c r="G168" s="82"/>
      <c r="H168" s="232"/>
      <c r="I168" s="233" t="e">
        <f>VLOOKUP($H168,Leistungswerte!$A$8:$E$29,3,FALSE)</f>
        <v>#N/A</v>
      </c>
      <c r="J168" s="233" t="e">
        <f>VLOOKUP($H168,Leistungswerte!$A$8:$E$29,4,FALSE)</f>
        <v>#N/A</v>
      </c>
      <c r="K168" s="233" t="e">
        <f>VLOOKUP($H168,Leistungswerte!$A$8:$E$29,5,FALSE)</f>
        <v>#N/A</v>
      </c>
      <c r="L168" s="82" t="e">
        <f t="shared" si="12"/>
        <v>#N/A</v>
      </c>
      <c r="M168" s="234" t="e">
        <f>VLOOKUP($H168,Leistungswerte!$A$8:$G$29,$P$2,FALSE)</f>
        <v>#N/A</v>
      </c>
      <c r="N168" s="83" t="e">
        <f t="shared" si="13"/>
        <v>#N/A</v>
      </c>
      <c r="O168" s="79" t="e">
        <f t="shared" si="14"/>
        <v>#N/A</v>
      </c>
      <c r="P168" s="235">
        <f t="shared" ca="1" si="15"/>
        <v>0</v>
      </c>
      <c r="Q168" s="84" t="e">
        <f t="shared" ca="1" si="16"/>
        <v>#N/A</v>
      </c>
    </row>
    <row r="169" spans="1:17" ht="24" customHeight="1" x14ac:dyDescent="0.2">
      <c r="A169" s="80">
        <f t="shared" si="17"/>
        <v>147</v>
      </c>
      <c r="B169" s="81"/>
      <c r="C169" s="81"/>
      <c r="D169" s="81"/>
      <c r="E169" s="81"/>
      <c r="F169" s="81"/>
      <c r="G169" s="82"/>
      <c r="H169" s="232"/>
      <c r="I169" s="233" t="e">
        <f>VLOOKUP($H169,Leistungswerte!$A$8:$E$29,3,FALSE)</f>
        <v>#N/A</v>
      </c>
      <c r="J169" s="233" t="e">
        <f>VLOOKUP($H169,Leistungswerte!$A$8:$E$29,4,FALSE)</f>
        <v>#N/A</v>
      </c>
      <c r="K169" s="233" t="e">
        <f>VLOOKUP($H169,Leistungswerte!$A$8:$E$29,5,FALSE)</f>
        <v>#N/A</v>
      </c>
      <c r="L169" s="82" t="e">
        <f t="shared" si="12"/>
        <v>#N/A</v>
      </c>
      <c r="M169" s="234" t="e">
        <f>VLOOKUP($H169,Leistungswerte!$A$8:$G$29,$P$2,FALSE)</f>
        <v>#N/A</v>
      </c>
      <c r="N169" s="83" t="e">
        <f t="shared" si="13"/>
        <v>#N/A</v>
      </c>
      <c r="O169" s="79" t="e">
        <f t="shared" si="14"/>
        <v>#N/A</v>
      </c>
      <c r="P169" s="235">
        <f t="shared" ca="1" si="15"/>
        <v>0</v>
      </c>
      <c r="Q169" s="84" t="e">
        <f t="shared" ca="1" si="16"/>
        <v>#N/A</v>
      </c>
    </row>
    <row r="170" spans="1:17" ht="24" customHeight="1" x14ac:dyDescent="0.2">
      <c r="A170" s="80">
        <f t="shared" si="17"/>
        <v>148</v>
      </c>
      <c r="B170" s="81"/>
      <c r="C170" s="81"/>
      <c r="D170" s="81"/>
      <c r="E170" s="81"/>
      <c r="F170" s="81"/>
      <c r="G170" s="82"/>
      <c r="H170" s="232"/>
      <c r="I170" s="233" t="e">
        <f>VLOOKUP($H170,Leistungswerte!$A$8:$E$29,3,FALSE)</f>
        <v>#N/A</v>
      </c>
      <c r="J170" s="233" t="e">
        <f>VLOOKUP($H170,Leistungswerte!$A$8:$E$29,4,FALSE)</f>
        <v>#N/A</v>
      </c>
      <c r="K170" s="233" t="e">
        <f>VLOOKUP($H170,Leistungswerte!$A$8:$E$29,5,FALSE)</f>
        <v>#N/A</v>
      </c>
      <c r="L170" s="82" t="e">
        <f t="shared" si="12"/>
        <v>#N/A</v>
      </c>
      <c r="M170" s="234" t="e">
        <f>VLOOKUP($H170,Leistungswerte!$A$8:$G$29,$P$2,FALSE)</f>
        <v>#N/A</v>
      </c>
      <c r="N170" s="83" t="e">
        <f t="shared" si="13"/>
        <v>#N/A</v>
      </c>
      <c r="O170" s="79" t="e">
        <f t="shared" si="14"/>
        <v>#N/A</v>
      </c>
      <c r="P170" s="235">
        <f t="shared" ca="1" si="15"/>
        <v>0</v>
      </c>
      <c r="Q170" s="84" t="e">
        <f t="shared" ca="1" si="16"/>
        <v>#N/A</v>
      </c>
    </row>
    <row r="171" spans="1:17" ht="24" customHeight="1" x14ac:dyDescent="0.2">
      <c r="A171" s="80">
        <f t="shared" si="17"/>
        <v>149</v>
      </c>
      <c r="B171" s="81"/>
      <c r="C171" s="81"/>
      <c r="D171" s="81"/>
      <c r="E171" s="81"/>
      <c r="F171" s="81"/>
      <c r="G171" s="82"/>
      <c r="H171" s="232"/>
      <c r="I171" s="233" t="e">
        <f>VLOOKUP($H171,Leistungswerte!$A$8:$E$29,3,FALSE)</f>
        <v>#N/A</v>
      </c>
      <c r="J171" s="233" t="e">
        <f>VLOOKUP($H171,Leistungswerte!$A$8:$E$29,4,FALSE)</f>
        <v>#N/A</v>
      </c>
      <c r="K171" s="233" t="e">
        <f>VLOOKUP($H171,Leistungswerte!$A$8:$E$29,5,FALSE)</f>
        <v>#N/A</v>
      </c>
      <c r="L171" s="82" t="e">
        <f t="shared" si="12"/>
        <v>#N/A</v>
      </c>
      <c r="M171" s="234" t="e">
        <f>VLOOKUP($H171,Leistungswerte!$A$8:$G$29,$P$2,FALSE)</f>
        <v>#N/A</v>
      </c>
      <c r="N171" s="83" t="e">
        <f t="shared" si="13"/>
        <v>#N/A</v>
      </c>
      <c r="O171" s="79" t="e">
        <f t="shared" si="14"/>
        <v>#N/A</v>
      </c>
      <c r="P171" s="235">
        <f t="shared" ca="1" si="15"/>
        <v>0</v>
      </c>
      <c r="Q171" s="84" t="e">
        <f t="shared" ca="1" si="16"/>
        <v>#N/A</v>
      </c>
    </row>
    <row r="172" spans="1:17" ht="24" customHeight="1" x14ac:dyDescent="0.2">
      <c r="A172" s="80">
        <f t="shared" si="17"/>
        <v>150</v>
      </c>
      <c r="B172" s="81"/>
      <c r="C172" s="81"/>
      <c r="D172" s="81"/>
      <c r="E172" s="81"/>
      <c r="F172" s="81"/>
      <c r="G172" s="82"/>
      <c r="H172" s="232"/>
      <c r="I172" s="233" t="e">
        <f>VLOOKUP($H172,Leistungswerte!$A$8:$E$29,3,FALSE)</f>
        <v>#N/A</v>
      </c>
      <c r="J172" s="233" t="e">
        <f>VLOOKUP($H172,Leistungswerte!$A$8:$E$29,4,FALSE)</f>
        <v>#N/A</v>
      </c>
      <c r="K172" s="233" t="e">
        <f>VLOOKUP($H172,Leistungswerte!$A$8:$E$29,5,FALSE)</f>
        <v>#N/A</v>
      </c>
      <c r="L172" s="82" t="e">
        <f t="shared" si="12"/>
        <v>#N/A</v>
      </c>
      <c r="M172" s="234" t="e">
        <f>VLOOKUP($H172,Leistungswerte!$A$8:$G$29,$P$2,FALSE)</f>
        <v>#N/A</v>
      </c>
      <c r="N172" s="83" t="e">
        <f t="shared" si="13"/>
        <v>#N/A</v>
      </c>
      <c r="O172" s="79" t="e">
        <f t="shared" si="14"/>
        <v>#N/A</v>
      </c>
      <c r="P172" s="235">
        <f t="shared" ca="1" si="15"/>
        <v>0</v>
      </c>
      <c r="Q172" s="84" t="e">
        <f t="shared" ca="1" si="16"/>
        <v>#N/A</v>
      </c>
    </row>
    <row r="173" spans="1:17" ht="24" customHeight="1" x14ac:dyDescent="0.2">
      <c r="A173" s="80">
        <f t="shared" si="17"/>
        <v>151</v>
      </c>
      <c r="B173" s="81"/>
      <c r="C173" s="81"/>
      <c r="D173" s="81"/>
      <c r="E173" s="81"/>
      <c r="F173" s="81"/>
      <c r="G173" s="82"/>
      <c r="H173" s="232"/>
      <c r="I173" s="233" t="e">
        <f>VLOOKUP($H173,Leistungswerte!$A$8:$E$29,3,FALSE)</f>
        <v>#N/A</v>
      </c>
      <c r="J173" s="233" t="e">
        <f>VLOOKUP($H173,Leistungswerte!$A$8:$E$29,4,FALSE)</f>
        <v>#N/A</v>
      </c>
      <c r="K173" s="233" t="e">
        <f>VLOOKUP($H173,Leistungswerte!$A$8:$E$29,5,FALSE)</f>
        <v>#N/A</v>
      </c>
      <c r="L173" s="82" t="e">
        <f t="shared" si="12"/>
        <v>#N/A</v>
      </c>
      <c r="M173" s="234" t="e">
        <f>VLOOKUP($H173,Leistungswerte!$A$8:$G$29,$P$2,FALSE)</f>
        <v>#N/A</v>
      </c>
      <c r="N173" s="83" t="e">
        <f t="shared" si="13"/>
        <v>#N/A</v>
      </c>
      <c r="O173" s="79" t="e">
        <f t="shared" si="14"/>
        <v>#N/A</v>
      </c>
      <c r="P173" s="235">
        <f t="shared" ca="1" si="15"/>
        <v>0</v>
      </c>
      <c r="Q173" s="84" t="e">
        <f t="shared" ca="1" si="16"/>
        <v>#N/A</v>
      </c>
    </row>
    <row r="174" spans="1:17" ht="24" customHeight="1" x14ac:dyDescent="0.2">
      <c r="A174" s="80">
        <f t="shared" si="17"/>
        <v>152</v>
      </c>
      <c r="B174" s="81"/>
      <c r="C174" s="81"/>
      <c r="D174" s="81"/>
      <c r="E174" s="81"/>
      <c r="F174" s="81"/>
      <c r="G174" s="82"/>
      <c r="H174" s="232"/>
      <c r="I174" s="233" t="e">
        <f>VLOOKUP($H174,Leistungswerte!$A$8:$E$29,3,FALSE)</f>
        <v>#N/A</v>
      </c>
      <c r="J174" s="233" t="e">
        <f>VLOOKUP($H174,Leistungswerte!$A$8:$E$29,4,FALSE)</f>
        <v>#N/A</v>
      </c>
      <c r="K174" s="233" t="e">
        <f>VLOOKUP($H174,Leistungswerte!$A$8:$E$29,5,FALSE)</f>
        <v>#N/A</v>
      </c>
      <c r="L174" s="82" t="e">
        <f t="shared" si="12"/>
        <v>#N/A</v>
      </c>
      <c r="M174" s="234" t="e">
        <f>VLOOKUP($H174,Leistungswerte!$A$8:$G$29,$P$2,FALSE)</f>
        <v>#N/A</v>
      </c>
      <c r="N174" s="83" t="e">
        <f t="shared" si="13"/>
        <v>#N/A</v>
      </c>
      <c r="O174" s="79" t="e">
        <f t="shared" si="14"/>
        <v>#N/A</v>
      </c>
      <c r="P174" s="235">
        <f t="shared" ca="1" si="15"/>
        <v>0</v>
      </c>
      <c r="Q174" s="84" t="e">
        <f t="shared" ca="1" si="16"/>
        <v>#N/A</v>
      </c>
    </row>
    <row r="175" spans="1:17" ht="24" customHeight="1" x14ac:dyDescent="0.2">
      <c r="A175" s="80">
        <f t="shared" si="17"/>
        <v>153</v>
      </c>
      <c r="B175" s="81"/>
      <c r="C175" s="81"/>
      <c r="D175" s="81"/>
      <c r="E175" s="81"/>
      <c r="F175" s="81"/>
      <c r="G175" s="82"/>
      <c r="H175" s="232"/>
      <c r="I175" s="233" t="e">
        <f>VLOOKUP($H175,Leistungswerte!$A$8:$E$29,3,FALSE)</f>
        <v>#N/A</v>
      </c>
      <c r="J175" s="233" t="e">
        <f>VLOOKUP($H175,Leistungswerte!$A$8:$E$29,4,FALSE)</f>
        <v>#N/A</v>
      </c>
      <c r="K175" s="233" t="e">
        <f>VLOOKUP($H175,Leistungswerte!$A$8:$E$29,5,FALSE)</f>
        <v>#N/A</v>
      </c>
      <c r="L175" s="82" t="e">
        <f t="shared" si="12"/>
        <v>#N/A</v>
      </c>
      <c r="M175" s="234" t="e">
        <f>VLOOKUP($H175,Leistungswerte!$A$8:$G$29,$P$2,FALSE)</f>
        <v>#N/A</v>
      </c>
      <c r="N175" s="83" t="e">
        <f t="shared" si="13"/>
        <v>#N/A</v>
      </c>
      <c r="O175" s="79" t="e">
        <f t="shared" si="14"/>
        <v>#N/A</v>
      </c>
      <c r="P175" s="235">
        <f t="shared" ca="1" si="15"/>
        <v>0</v>
      </c>
      <c r="Q175" s="84" t="e">
        <f t="shared" ca="1" si="16"/>
        <v>#N/A</v>
      </c>
    </row>
    <row r="176" spans="1:17" ht="24" customHeight="1" x14ac:dyDescent="0.2">
      <c r="A176" s="80">
        <f t="shared" si="17"/>
        <v>154</v>
      </c>
      <c r="B176" s="81"/>
      <c r="C176" s="81"/>
      <c r="D176" s="81"/>
      <c r="E176" s="81"/>
      <c r="F176" s="81"/>
      <c r="G176" s="82"/>
      <c r="H176" s="232"/>
      <c r="I176" s="233" t="e">
        <f>VLOOKUP($H176,Leistungswerte!$A$8:$E$29,3,FALSE)</f>
        <v>#N/A</v>
      </c>
      <c r="J176" s="233" t="e">
        <f>VLOOKUP($H176,Leistungswerte!$A$8:$E$29,4,FALSE)</f>
        <v>#N/A</v>
      </c>
      <c r="K176" s="233" t="e">
        <f>VLOOKUP($H176,Leistungswerte!$A$8:$E$29,5,FALSE)</f>
        <v>#N/A</v>
      </c>
      <c r="L176" s="82" t="e">
        <f t="shared" si="12"/>
        <v>#N/A</v>
      </c>
      <c r="M176" s="234" t="e">
        <f>VLOOKUP($H176,Leistungswerte!$A$8:$G$29,$P$2,FALSE)</f>
        <v>#N/A</v>
      </c>
      <c r="N176" s="83" t="e">
        <f t="shared" si="13"/>
        <v>#N/A</v>
      </c>
      <c r="O176" s="79" t="e">
        <f t="shared" si="14"/>
        <v>#N/A</v>
      </c>
      <c r="P176" s="235">
        <f t="shared" ca="1" si="15"/>
        <v>0</v>
      </c>
      <c r="Q176" s="84" t="e">
        <f t="shared" ca="1" si="16"/>
        <v>#N/A</v>
      </c>
    </row>
    <row r="177" spans="1:17" ht="24" customHeight="1" x14ac:dyDescent="0.2">
      <c r="A177" s="80">
        <f t="shared" si="17"/>
        <v>155</v>
      </c>
      <c r="B177" s="81"/>
      <c r="C177" s="81"/>
      <c r="D177" s="81"/>
      <c r="E177" s="81"/>
      <c r="F177" s="81"/>
      <c r="G177" s="82"/>
      <c r="H177" s="232"/>
      <c r="I177" s="233" t="e">
        <f>VLOOKUP($H177,Leistungswerte!$A$8:$E$29,3,FALSE)</f>
        <v>#N/A</v>
      </c>
      <c r="J177" s="233" t="e">
        <f>VLOOKUP($H177,Leistungswerte!$A$8:$E$29,4,FALSE)</f>
        <v>#N/A</v>
      </c>
      <c r="K177" s="233" t="e">
        <f>VLOOKUP($H177,Leistungswerte!$A$8:$E$29,5,FALSE)</f>
        <v>#N/A</v>
      </c>
      <c r="L177" s="82" t="e">
        <f t="shared" si="12"/>
        <v>#N/A</v>
      </c>
      <c r="M177" s="234" t="e">
        <f>VLOOKUP($H177,Leistungswerte!$A$8:$G$29,$P$2,FALSE)</f>
        <v>#N/A</v>
      </c>
      <c r="N177" s="83" t="e">
        <f t="shared" si="13"/>
        <v>#N/A</v>
      </c>
      <c r="O177" s="79" t="e">
        <f t="shared" si="14"/>
        <v>#N/A</v>
      </c>
      <c r="P177" s="235">
        <f t="shared" ca="1" si="15"/>
        <v>0</v>
      </c>
      <c r="Q177" s="84" t="e">
        <f t="shared" ca="1" si="16"/>
        <v>#N/A</v>
      </c>
    </row>
    <row r="178" spans="1:17" ht="24" customHeight="1" x14ac:dyDescent="0.2">
      <c r="A178" s="80">
        <f t="shared" si="17"/>
        <v>156</v>
      </c>
      <c r="B178" s="81"/>
      <c r="C178" s="81"/>
      <c r="D178" s="81"/>
      <c r="E178" s="81"/>
      <c r="F178" s="81"/>
      <c r="G178" s="82"/>
      <c r="H178" s="232"/>
      <c r="I178" s="233" t="e">
        <f>VLOOKUP($H178,Leistungswerte!$A$8:$E$29,3,FALSE)</f>
        <v>#N/A</v>
      </c>
      <c r="J178" s="233" t="e">
        <f>VLOOKUP($H178,Leistungswerte!$A$8:$E$29,4,FALSE)</f>
        <v>#N/A</v>
      </c>
      <c r="K178" s="233" t="e">
        <f>VLOOKUP($H178,Leistungswerte!$A$8:$E$29,5,FALSE)</f>
        <v>#N/A</v>
      </c>
      <c r="L178" s="82" t="e">
        <f t="shared" si="12"/>
        <v>#N/A</v>
      </c>
      <c r="M178" s="234" t="e">
        <f>VLOOKUP($H178,Leistungswerte!$A$8:$G$29,$P$2,FALSE)</f>
        <v>#N/A</v>
      </c>
      <c r="N178" s="83" t="e">
        <f t="shared" si="13"/>
        <v>#N/A</v>
      </c>
      <c r="O178" s="79" t="e">
        <f t="shared" si="14"/>
        <v>#N/A</v>
      </c>
      <c r="P178" s="235">
        <f t="shared" ca="1" si="15"/>
        <v>0</v>
      </c>
      <c r="Q178" s="84" t="e">
        <f t="shared" ca="1" si="16"/>
        <v>#N/A</v>
      </c>
    </row>
    <row r="179" spans="1:17" ht="24" customHeight="1" x14ac:dyDescent="0.2">
      <c r="A179" s="80">
        <f t="shared" si="17"/>
        <v>157</v>
      </c>
      <c r="B179" s="81"/>
      <c r="C179" s="81"/>
      <c r="D179" s="81"/>
      <c r="E179" s="81"/>
      <c r="F179" s="81"/>
      <c r="G179" s="82"/>
      <c r="H179" s="232"/>
      <c r="I179" s="233" t="e">
        <f>VLOOKUP($H179,Leistungswerte!$A$8:$E$29,3,FALSE)</f>
        <v>#N/A</v>
      </c>
      <c r="J179" s="233" t="e">
        <f>VLOOKUP($H179,Leistungswerte!$A$8:$E$29,4,FALSE)</f>
        <v>#N/A</v>
      </c>
      <c r="K179" s="233" t="e">
        <f>VLOOKUP($H179,Leistungswerte!$A$8:$E$29,5,FALSE)</f>
        <v>#N/A</v>
      </c>
      <c r="L179" s="82" t="e">
        <f t="shared" si="12"/>
        <v>#N/A</v>
      </c>
      <c r="M179" s="234" t="e">
        <f>VLOOKUP($H179,Leistungswerte!$A$8:$G$29,$P$2,FALSE)</f>
        <v>#N/A</v>
      </c>
      <c r="N179" s="83" t="e">
        <f t="shared" si="13"/>
        <v>#N/A</v>
      </c>
      <c r="O179" s="79" t="e">
        <f t="shared" si="14"/>
        <v>#N/A</v>
      </c>
      <c r="P179" s="235">
        <f t="shared" ca="1" si="15"/>
        <v>0</v>
      </c>
      <c r="Q179" s="84" t="e">
        <f t="shared" ca="1" si="16"/>
        <v>#N/A</v>
      </c>
    </row>
    <row r="180" spans="1:17" ht="24" customHeight="1" x14ac:dyDescent="0.2">
      <c r="A180" s="80">
        <f t="shared" si="17"/>
        <v>158</v>
      </c>
      <c r="B180" s="81"/>
      <c r="C180" s="81"/>
      <c r="D180" s="81"/>
      <c r="E180" s="81"/>
      <c r="F180" s="81"/>
      <c r="G180" s="82"/>
      <c r="H180" s="232"/>
      <c r="I180" s="233" t="e">
        <f>VLOOKUP($H180,Leistungswerte!$A$8:$E$29,3,FALSE)</f>
        <v>#N/A</v>
      </c>
      <c r="J180" s="233" t="e">
        <f>VLOOKUP($H180,Leistungswerte!$A$8:$E$29,4,FALSE)</f>
        <v>#N/A</v>
      </c>
      <c r="K180" s="233" t="e">
        <f>VLOOKUP($H180,Leistungswerte!$A$8:$E$29,5,FALSE)</f>
        <v>#N/A</v>
      </c>
      <c r="L180" s="82" t="e">
        <f t="shared" si="12"/>
        <v>#N/A</v>
      </c>
      <c r="M180" s="234" t="e">
        <f>VLOOKUP($H180,Leistungswerte!$A$8:$G$29,$P$2,FALSE)</f>
        <v>#N/A</v>
      </c>
      <c r="N180" s="83" t="e">
        <f t="shared" si="13"/>
        <v>#N/A</v>
      </c>
      <c r="O180" s="79" t="e">
        <f t="shared" si="14"/>
        <v>#N/A</v>
      </c>
      <c r="P180" s="235">
        <f t="shared" ca="1" si="15"/>
        <v>0</v>
      </c>
      <c r="Q180" s="84" t="e">
        <f t="shared" ca="1" si="16"/>
        <v>#N/A</v>
      </c>
    </row>
    <row r="181" spans="1:17" ht="24" customHeight="1" x14ac:dyDescent="0.2">
      <c r="A181" s="80">
        <f t="shared" si="17"/>
        <v>159</v>
      </c>
      <c r="B181" s="81"/>
      <c r="C181" s="81"/>
      <c r="D181" s="81"/>
      <c r="E181" s="81"/>
      <c r="F181" s="81"/>
      <c r="G181" s="82"/>
      <c r="H181" s="232"/>
      <c r="I181" s="233" t="e">
        <f>VLOOKUP($H181,Leistungswerte!$A$8:$E$29,3,FALSE)</f>
        <v>#N/A</v>
      </c>
      <c r="J181" s="233" t="e">
        <f>VLOOKUP($H181,Leistungswerte!$A$8:$E$29,4,FALSE)</f>
        <v>#N/A</v>
      </c>
      <c r="K181" s="233" t="e">
        <f>VLOOKUP($H181,Leistungswerte!$A$8:$E$29,5,FALSE)</f>
        <v>#N/A</v>
      </c>
      <c r="L181" s="82" t="e">
        <f t="shared" si="12"/>
        <v>#N/A</v>
      </c>
      <c r="M181" s="234" t="e">
        <f>VLOOKUP($H181,Leistungswerte!$A$8:$G$29,$P$2,FALSE)</f>
        <v>#N/A</v>
      </c>
      <c r="N181" s="83" t="e">
        <f t="shared" si="13"/>
        <v>#N/A</v>
      </c>
      <c r="O181" s="79" t="e">
        <f t="shared" si="14"/>
        <v>#N/A</v>
      </c>
      <c r="P181" s="235">
        <f t="shared" ca="1" si="15"/>
        <v>0</v>
      </c>
      <c r="Q181" s="84" t="e">
        <f t="shared" ca="1" si="16"/>
        <v>#N/A</v>
      </c>
    </row>
    <row r="182" spans="1:17" ht="24" customHeight="1" x14ac:dyDescent="0.2">
      <c r="A182" s="80">
        <f t="shared" si="17"/>
        <v>160</v>
      </c>
      <c r="B182" s="81"/>
      <c r="C182" s="81"/>
      <c r="D182" s="81"/>
      <c r="E182" s="81"/>
      <c r="F182" s="81"/>
      <c r="G182" s="82"/>
      <c r="H182" s="232"/>
      <c r="I182" s="233" t="e">
        <f>VLOOKUP($H182,Leistungswerte!$A$8:$E$29,3,FALSE)</f>
        <v>#N/A</v>
      </c>
      <c r="J182" s="233" t="e">
        <f>VLOOKUP($H182,Leistungswerte!$A$8:$E$29,4,FALSE)</f>
        <v>#N/A</v>
      </c>
      <c r="K182" s="233" t="e">
        <f>VLOOKUP($H182,Leistungswerte!$A$8:$E$29,5,FALSE)</f>
        <v>#N/A</v>
      </c>
      <c r="L182" s="82" t="e">
        <f t="shared" si="12"/>
        <v>#N/A</v>
      </c>
      <c r="M182" s="234" t="e">
        <f>VLOOKUP($H182,Leistungswerte!$A$8:$G$29,$P$2,FALSE)</f>
        <v>#N/A</v>
      </c>
      <c r="N182" s="83" t="e">
        <f t="shared" si="13"/>
        <v>#N/A</v>
      </c>
      <c r="O182" s="79" t="e">
        <f t="shared" si="14"/>
        <v>#N/A</v>
      </c>
      <c r="P182" s="235">
        <f t="shared" ca="1" si="15"/>
        <v>0</v>
      </c>
      <c r="Q182" s="84" t="e">
        <f t="shared" ca="1" si="16"/>
        <v>#N/A</v>
      </c>
    </row>
    <row r="183" spans="1:17" ht="24" customHeight="1" x14ac:dyDescent="0.2">
      <c r="A183" s="80">
        <f t="shared" si="17"/>
        <v>161</v>
      </c>
      <c r="B183" s="81"/>
      <c r="C183" s="81"/>
      <c r="D183" s="81"/>
      <c r="E183" s="81"/>
      <c r="F183" s="81"/>
      <c r="G183" s="82"/>
      <c r="H183" s="232"/>
      <c r="I183" s="233" t="e">
        <f>VLOOKUP($H183,Leistungswerte!$A$8:$E$29,3,FALSE)</f>
        <v>#N/A</v>
      </c>
      <c r="J183" s="233" t="e">
        <f>VLOOKUP($H183,Leistungswerte!$A$8:$E$29,4,FALSE)</f>
        <v>#N/A</v>
      </c>
      <c r="K183" s="233" t="e">
        <f>VLOOKUP($H183,Leistungswerte!$A$8:$E$29,5,FALSE)</f>
        <v>#N/A</v>
      </c>
      <c r="L183" s="82" t="e">
        <f t="shared" si="12"/>
        <v>#N/A</v>
      </c>
      <c r="M183" s="234" t="e">
        <f>VLOOKUP($H183,Leistungswerte!$A$8:$G$29,$P$2,FALSE)</f>
        <v>#N/A</v>
      </c>
      <c r="N183" s="83" t="e">
        <f t="shared" si="13"/>
        <v>#N/A</v>
      </c>
      <c r="O183" s="79" t="e">
        <f t="shared" si="14"/>
        <v>#N/A</v>
      </c>
      <c r="P183" s="235">
        <f t="shared" ca="1" si="15"/>
        <v>0</v>
      </c>
      <c r="Q183" s="84" t="e">
        <f t="shared" ca="1" si="16"/>
        <v>#N/A</v>
      </c>
    </row>
    <row r="184" spans="1:17" ht="24" customHeight="1" x14ac:dyDescent="0.2">
      <c r="A184" s="80">
        <f t="shared" si="17"/>
        <v>162</v>
      </c>
      <c r="B184" s="81"/>
      <c r="C184" s="81"/>
      <c r="D184" s="81"/>
      <c r="E184" s="81"/>
      <c r="F184" s="81"/>
      <c r="G184" s="82"/>
      <c r="H184" s="232"/>
      <c r="I184" s="233" t="e">
        <f>VLOOKUP($H184,Leistungswerte!$A$8:$E$29,3,FALSE)</f>
        <v>#N/A</v>
      </c>
      <c r="J184" s="233" t="e">
        <f>VLOOKUP($H184,Leistungswerte!$A$8:$E$29,4,FALSE)</f>
        <v>#N/A</v>
      </c>
      <c r="K184" s="233" t="e">
        <f>VLOOKUP($H184,Leistungswerte!$A$8:$E$29,5,FALSE)</f>
        <v>#N/A</v>
      </c>
      <c r="L184" s="82" t="e">
        <f t="shared" si="12"/>
        <v>#N/A</v>
      </c>
      <c r="M184" s="234" t="e">
        <f>VLOOKUP($H184,Leistungswerte!$A$8:$G$29,$P$2,FALSE)</f>
        <v>#N/A</v>
      </c>
      <c r="N184" s="83" t="e">
        <f t="shared" si="13"/>
        <v>#N/A</v>
      </c>
      <c r="O184" s="79" t="e">
        <f t="shared" si="14"/>
        <v>#N/A</v>
      </c>
      <c r="P184" s="235">
        <f t="shared" ca="1" si="15"/>
        <v>0</v>
      </c>
      <c r="Q184" s="84" t="e">
        <f t="shared" ca="1" si="16"/>
        <v>#N/A</v>
      </c>
    </row>
    <row r="185" spans="1:17" ht="24" customHeight="1" x14ac:dyDescent="0.2">
      <c r="A185" s="80">
        <f t="shared" si="17"/>
        <v>163</v>
      </c>
      <c r="B185" s="81"/>
      <c r="C185" s="81"/>
      <c r="D185" s="81"/>
      <c r="E185" s="81"/>
      <c r="F185" s="81"/>
      <c r="G185" s="82"/>
      <c r="H185" s="232"/>
      <c r="I185" s="233" t="e">
        <f>VLOOKUP($H185,Leistungswerte!$A$8:$E$29,3,FALSE)</f>
        <v>#N/A</v>
      </c>
      <c r="J185" s="233" t="e">
        <f>VLOOKUP($H185,Leistungswerte!$A$8:$E$29,4,FALSE)</f>
        <v>#N/A</v>
      </c>
      <c r="K185" s="233" t="e">
        <f>VLOOKUP($H185,Leistungswerte!$A$8:$E$29,5,FALSE)</f>
        <v>#N/A</v>
      </c>
      <c r="L185" s="82" t="e">
        <f t="shared" si="12"/>
        <v>#N/A</v>
      </c>
      <c r="M185" s="234" t="e">
        <f>VLOOKUP($H185,Leistungswerte!$A$8:$G$29,$P$2,FALSE)</f>
        <v>#N/A</v>
      </c>
      <c r="N185" s="83" t="e">
        <f t="shared" si="13"/>
        <v>#N/A</v>
      </c>
      <c r="O185" s="79" t="e">
        <f t="shared" si="14"/>
        <v>#N/A</v>
      </c>
      <c r="P185" s="235">
        <f t="shared" ca="1" si="15"/>
        <v>0</v>
      </c>
      <c r="Q185" s="84" t="e">
        <f t="shared" ca="1" si="16"/>
        <v>#N/A</v>
      </c>
    </row>
    <row r="186" spans="1:17" ht="24" customHeight="1" x14ac:dyDescent="0.2">
      <c r="A186" s="80">
        <f t="shared" si="17"/>
        <v>164</v>
      </c>
      <c r="B186" s="81"/>
      <c r="C186" s="81"/>
      <c r="D186" s="81"/>
      <c r="E186" s="81"/>
      <c r="F186" s="81"/>
      <c r="G186" s="82"/>
      <c r="H186" s="232"/>
      <c r="I186" s="233" t="e">
        <f>VLOOKUP($H186,Leistungswerte!$A$8:$E$29,3,FALSE)</f>
        <v>#N/A</v>
      </c>
      <c r="J186" s="233" t="e">
        <f>VLOOKUP($H186,Leistungswerte!$A$8:$E$29,4,FALSE)</f>
        <v>#N/A</v>
      </c>
      <c r="K186" s="233" t="e">
        <f>VLOOKUP($H186,Leistungswerte!$A$8:$E$29,5,FALSE)</f>
        <v>#N/A</v>
      </c>
      <c r="L186" s="82" t="e">
        <f t="shared" si="12"/>
        <v>#N/A</v>
      </c>
      <c r="M186" s="234" t="e">
        <f>VLOOKUP($H186,Leistungswerte!$A$8:$G$29,$P$2,FALSE)</f>
        <v>#N/A</v>
      </c>
      <c r="N186" s="83" t="e">
        <f t="shared" si="13"/>
        <v>#N/A</v>
      </c>
      <c r="O186" s="79" t="e">
        <f t="shared" si="14"/>
        <v>#N/A</v>
      </c>
      <c r="P186" s="235">
        <f t="shared" ca="1" si="15"/>
        <v>0</v>
      </c>
      <c r="Q186" s="84" t="e">
        <f t="shared" ca="1" si="16"/>
        <v>#N/A</v>
      </c>
    </row>
    <row r="187" spans="1:17" ht="24" customHeight="1" x14ac:dyDescent="0.2">
      <c r="A187" s="80">
        <f t="shared" si="17"/>
        <v>165</v>
      </c>
      <c r="B187" s="81"/>
      <c r="C187" s="81"/>
      <c r="D187" s="81"/>
      <c r="E187" s="81"/>
      <c r="F187" s="81"/>
      <c r="G187" s="82"/>
      <c r="H187" s="232"/>
      <c r="I187" s="233" t="e">
        <f>VLOOKUP($H187,Leistungswerte!$A$8:$E$29,3,FALSE)</f>
        <v>#N/A</v>
      </c>
      <c r="J187" s="233" t="e">
        <f>VLOOKUP($H187,Leistungswerte!$A$8:$E$29,4,FALSE)</f>
        <v>#N/A</v>
      </c>
      <c r="K187" s="233" t="e">
        <f>VLOOKUP($H187,Leistungswerte!$A$8:$E$29,5,FALSE)</f>
        <v>#N/A</v>
      </c>
      <c r="L187" s="82" t="e">
        <f t="shared" si="12"/>
        <v>#N/A</v>
      </c>
      <c r="M187" s="234" t="e">
        <f>VLOOKUP($H187,Leistungswerte!$A$8:$G$29,$P$2,FALSE)</f>
        <v>#N/A</v>
      </c>
      <c r="N187" s="83" t="e">
        <f t="shared" si="13"/>
        <v>#N/A</v>
      </c>
      <c r="O187" s="79" t="e">
        <f t="shared" si="14"/>
        <v>#N/A</v>
      </c>
      <c r="P187" s="235">
        <f t="shared" ca="1" si="15"/>
        <v>0</v>
      </c>
      <c r="Q187" s="84" t="e">
        <f t="shared" ca="1" si="16"/>
        <v>#N/A</v>
      </c>
    </row>
    <row r="188" spans="1:17" ht="24" customHeight="1" x14ac:dyDescent="0.2">
      <c r="A188" s="80">
        <f t="shared" si="17"/>
        <v>166</v>
      </c>
      <c r="B188" s="81"/>
      <c r="C188" s="81"/>
      <c r="D188" s="81"/>
      <c r="E188" s="81"/>
      <c r="F188" s="81"/>
      <c r="G188" s="82"/>
      <c r="H188" s="232"/>
      <c r="I188" s="233" t="e">
        <f>VLOOKUP($H188,Leistungswerte!$A$8:$E$29,3,FALSE)</f>
        <v>#N/A</v>
      </c>
      <c r="J188" s="233" t="e">
        <f>VLOOKUP($H188,Leistungswerte!$A$8:$E$29,4,FALSE)</f>
        <v>#N/A</v>
      </c>
      <c r="K188" s="233" t="e">
        <f>VLOOKUP($H188,Leistungswerte!$A$8:$E$29,5,FALSE)</f>
        <v>#N/A</v>
      </c>
      <c r="L188" s="82" t="e">
        <f t="shared" si="12"/>
        <v>#N/A</v>
      </c>
      <c r="M188" s="234" t="e">
        <f>VLOOKUP($H188,Leistungswerte!$A$8:$G$29,$P$2,FALSE)</f>
        <v>#N/A</v>
      </c>
      <c r="N188" s="83" t="e">
        <f t="shared" si="13"/>
        <v>#N/A</v>
      </c>
      <c r="O188" s="79" t="e">
        <f t="shared" si="14"/>
        <v>#N/A</v>
      </c>
      <c r="P188" s="235">
        <f t="shared" ca="1" si="15"/>
        <v>0</v>
      </c>
      <c r="Q188" s="84" t="e">
        <f t="shared" ca="1" si="16"/>
        <v>#N/A</v>
      </c>
    </row>
    <row r="189" spans="1:17" ht="24" customHeight="1" x14ac:dyDescent="0.2">
      <c r="A189" s="80">
        <f t="shared" si="17"/>
        <v>167</v>
      </c>
      <c r="B189" s="81"/>
      <c r="C189" s="81"/>
      <c r="D189" s="81"/>
      <c r="E189" s="81"/>
      <c r="F189" s="81"/>
      <c r="G189" s="82"/>
      <c r="H189" s="232"/>
      <c r="I189" s="233" t="e">
        <f>VLOOKUP($H189,Leistungswerte!$A$8:$E$29,3,FALSE)</f>
        <v>#N/A</v>
      </c>
      <c r="J189" s="233" t="e">
        <f>VLOOKUP($H189,Leistungswerte!$A$8:$E$29,4,FALSE)</f>
        <v>#N/A</v>
      </c>
      <c r="K189" s="233" t="e">
        <f>VLOOKUP($H189,Leistungswerte!$A$8:$E$29,5,FALSE)</f>
        <v>#N/A</v>
      </c>
      <c r="L189" s="82" t="e">
        <f t="shared" si="12"/>
        <v>#N/A</v>
      </c>
      <c r="M189" s="234" t="e">
        <f>VLOOKUP($H189,Leistungswerte!$A$8:$G$29,$P$2,FALSE)</f>
        <v>#N/A</v>
      </c>
      <c r="N189" s="83" t="e">
        <f t="shared" si="13"/>
        <v>#N/A</v>
      </c>
      <c r="O189" s="79" t="e">
        <f t="shared" si="14"/>
        <v>#N/A</v>
      </c>
      <c r="P189" s="235">
        <f t="shared" ca="1" si="15"/>
        <v>0</v>
      </c>
      <c r="Q189" s="84" t="e">
        <f t="shared" ca="1" si="16"/>
        <v>#N/A</v>
      </c>
    </row>
    <row r="190" spans="1:17" ht="24" customHeight="1" x14ac:dyDescent="0.2">
      <c r="A190" s="80">
        <f t="shared" si="17"/>
        <v>168</v>
      </c>
      <c r="B190" s="81"/>
      <c r="C190" s="81"/>
      <c r="D190" s="81"/>
      <c r="E190" s="81"/>
      <c r="F190" s="81"/>
      <c r="G190" s="82"/>
      <c r="H190" s="232"/>
      <c r="I190" s="233" t="e">
        <f>VLOOKUP($H190,Leistungswerte!$A$8:$E$29,3,FALSE)</f>
        <v>#N/A</v>
      </c>
      <c r="J190" s="233" t="e">
        <f>VLOOKUP($H190,Leistungswerte!$A$8:$E$29,4,FALSE)</f>
        <v>#N/A</v>
      </c>
      <c r="K190" s="233" t="e">
        <f>VLOOKUP($H190,Leistungswerte!$A$8:$E$29,5,FALSE)</f>
        <v>#N/A</v>
      </c>
      <c r="L190" s="82" t="e">
        <f t="shared" si="12"/>
        <v>#N/A</v>
      </c>
      <c r="M190" s="234" t="e">
        <f>VLOOKUP($H190,Leistungswerte!$A$8:$G$29,$P$2,FALSE)</f>
        <v>#N/A</v>
      </c>
      <c r="N190" s="83" t="e">
        <f t="shared" si="13"/>
        <v>#N/A</v>
      </c>
      <c r="O190" s="79" t="e">
        <f t="shared" si="14"/>
        <v>#N/A</v>
      </c>
      <c r="P190" s="235">
        <f t="shared" ca="1" si="15"/>
        <v>0</v>
      </c>
      <c r="Q190" s="84" t="e">
        <f t="shared" ca="1" si="16"/>
        <v>#N/A</v>
      </c>
    </row>
    <row r="191" spans="1:17" ht="24" customHeight="1" x14ac:dyDescent="0.2">
      <c r="A191" s="80">
        <f t="shared" si="17"/>
        <v>169</v>
      </c>
      <c r="B191" s="81"/>
      <c r="C191" s="81"/>
      <c r="D191" s="81"/>
      <c r="E191" s="81"/>
      <c r="F191" s="81"/>
      <c r="G191" s="82"/>
      <c r="H191" s="232"/>
      <c r="I191" s="233" t="e">
        <f>VLOOKUP($H191,Leistungswerte!$A$8:$E$29,3,FALSE)</f>
        <v>#N/A</v>
      </c>
      <c r="J191" s="233" t="e">
        <f>VLOOKUP($H191,Leistungswerte!$A$8:$E$29,4,FALSE)</f>
        <v>#N/A</v>
      </c>
      <c r="K191" s="233" t="e">
        <f>VLOOKUP($H191,Leistungswerte!$A$8:$E$29,5,FALSE)</f>
        <v>#N/A</v>
      </c>
      <c r="L191" s="82" t="e">
        <f t="shared" si="12"/>
        <v>#N/A</v>
      </c>
      <c r="M191" s="234" t="e">
        <f>VLOOKUP($H191,Leistungswerte!$A$8:$G$29,$P$2,FALSE)</f>
        <v>#N/A</v>
      </c>
      <c r="N191" s="83" t="e">
        <f t="shared" si="13"/>
        <v>#N/A</v>
      </c>
      <c r="O191" s="79" t="e">
        <f t="shared" si="14"/>
        <v>#N/A</v>
      </c>
      <c r="P191" s="235">
        <f t="shared" ca="1" si="15"/>
        <v>0</v>
      </c>
      <c r="Q191" s="84" t="e">
        <f t="shared" ca="1" si="16"/>
        <v>#N/A</v>
      </c>
    </row>
    <row r="192" spans="1:17" ht="24" customHeight="1" x14ac:dyDescent="0.2">
      <c r="A192" s="80">
        <f t="shared" si="17"/>
        <v>170</v>
      </c>
      <c r="B192" s="81"/>
      <c r="C192" s="81"/>
      <c r="D192" s="81"/>
      <c r="E192" s="81"/>
      <c r="F192" s="81"/>
      <c r="G192" s="82"/>
      <c r="H192" s="232"/>
      <c r="I192" s="233" t="e">
        <f>VLOOKUP($H192,Leistungswerte!$A$8:$E$29,3,FALSE)</f>
        <v>#N/A</v>
      </c>
      <c r="J192" s="233" t="e">
        <f>VLOOKUP($H192,Leistungswerte!$A$8:$E$29,4,FALSE)</f>
        <v>#N/A</v>
      </c>
      <c r="K192" s="233" t="e">
        <f>VLOOKUP($H192,Leistungswerte!$A$8:$E$29,5,FALSE)</f>
        <v>#N/A</v>
      </c>
      <c r="L192" s="82" t="e">
        <f t="shared" si="12"/>
        <v>#N/A</v>
      </c>
      <c r="M192" s="234" t="e">
        <f>VLOOKUP($H192,Leistungswerte!$A$8:$G$29,$P$2,FALSE)</f>
        <v>#N/A</v>
      </c>
      <c r="N192" s="83" t="e">
        <f t="shared" si="13"/>
        <v>#N/A</v>
      </c>
      <c r="O192" s="79" t="e">
        <f t="shared" si="14"/>
        <v>#N/A</v>
      </c>
      <c r="P192" s="235">
        <f t="shared" ca="1" si="15"/>
        <v>0</v>
      </c>
      <c r="Q192" s="84" t="e">
        <f t="shared" ca="1" si="16"/>
        <v>#N/A</v>
      </c>
    </row>
    <row r="193" spans="1:17" ht="24" customHeight="1" x14ac:dyDescent="0.2">
      <c r="A193" s="80">
        <f t="shared" si="17"/>
        <v>171</v>
      </c>
      <c r="B193" s="81"/>
      <c r="C193" s="81"/>
      <c r="D193" s="81"/>
      <c r="E193" s="81"/>
      <c r="F193" s="81"/>
      <c r="G193" s="82"/>
      <c r="H193" s="232"/>
      <c r="I193" s="233" t="e">
        <f>VLOOKUP($H193,Leistungswerte!$A$8:$E$29,3,FALSE)</f>
        <v>#N/A</v>
      </c>
      <c r="J193" s="233" t="e">
        <f>VLOOKUP($H193,Leistungswerte!$A$8:$E$29,4,FALSE)</f>
        <v>#N/A</v>
      </c>
      <c r="K193" s="233" t="e">
        <f>VLOOKUP($H193,Leistungswerte!$A$8:$E$29,5,FALSE)</f>
        <v>#N/A</v>
      </c>
      <c r="L193" s="82" t="e">
        <f t="shared" si="12"/>
        <v>#N/A</v>
      </c>
      <c r="M193" s="234" t="e">
        <f>VLOOKUP($H193,Leistungswerte!$A$8:$G$29,$P$2,FALSE)</f>
        <v>#N/A</v>
      </c>
      <c r="N193" s="83" t="e">
        <f t="shared" si="13"/>
        <v>#N/A</v>
      </c>
      <c r="O193" s="79" t="e">
        <f t="shared" si="14"/>
        <v>#N/A</v>
      </c>
      <c r="P193" s="235">
        <f t="shared" ca="1" si="15"/>
        <v>0</v>
      </c>
      <c r="Q193" s="84" t="e">
        <f t="shared" ca="1" si="16"/>
        <v>#N/A</v>
      </c>
    </row>
    <row r="194" spans="1:17" ht="24" customHeight="1" x14ac:dyDescent="0.2">
      <c r="A194" s="80">
        <f t="shared" si="17"/>
        <v>172</v>
      </c>
      <c r="B194" s="81"/>
      <c r="C194" s="81"/>
      <c r="D194" s="81"/>
      <c r="E194" s="81"/>
      <c r="F194" s="81"/>
      <c r="G194" s="82"/>
      <c r="H194" s="232"/>
      <c r="I194" s="233" t="e">
        <f>VLOOKUP($H194,Leistungswerte!$A$8:$E$29,3,FALSE)</f>
        <v>#N/A</v>
      </c>
      <c r="J194" s="233" t="e">
        <f>VLOOKUP($H194,Leistungswerte!$A$8:$E$29,4,FALSE)</f>
        <v>#N/A</v>
      </c>
      <c r="K194" s="233" t="e">
        <f>VLOOKUP($H194,Leistungswerte!$A$8:$E$29,5,FALSE)</f>
        <v>#N/A</v>
      </c>
      <c r="L194" s="82" t="e">
        <f t="shared" si="12"/>
        <v>#N/A</v>
      </c>
      <c r="M194" s="234" t="e">
        <f>VLOOKUP($H194,Leistungswerte!$A$8:$G$29,$P$2,FALSE)</f>
        <v>#N/A</v>
      </c>
      <c r="N194" s="83" t="e">
        <f t="shared" si="13"/>
        <v>#N/A</v>
      </c>
      <c r="O194" s="79" t="e">
        <f t="shared" si="14"/>
        <v>#N/A</v>
      </c>
      <c r="P194" s="235">
        <f t="shared" ca="1" si="15"/>
        <v>0</v>
      </c>
      <c r="Q194" s="84" t="e">
        <f t="shared" ca="1" si="16"/>
        <v>#N/A</v>
      </c>
    </row>
    <row r="195" spans="1:17" ht="24" customHeight="1" x14ac:dyDescent="0.2">
      <c r="A195" s="80">
        <f t="shared" si="17"/>
        <v>173</v>
      </c>
      <c r="B195" s="81"/>
      <c r="C195" s="81"/>
      <c r="D195" s="81"/>
      <c r="E195" s="81"/>
      <c r="F195" s="81"/>
      <c r="G195" s="82"/>
      <c r="H195" s="232"/>
      <c r="I195" s="233" t="e">
        <f>VLOOKUP($H195,Leistungswerte!$A$8:$E$29,3,FALSE)</f>
        <v>#N/A</v>
      </c>
      <c r="J195" s="233" t="e">
        <f>VLOOKUP($H195,Leistungswerte!$A$8:$E$29,4,FALSE)</f>
        <v>#N/A</v>
      </c>
      <c r="K195" s="233" t="e">
        <f>VLOOKUP($H195,Leistungswerte!$A$8:$E$29,5,FALSE)</f>
        <v>#N/A</v>
      </c>
      <c r="L195" s="82" t="e">
        <f t="shared" si="12"/>
        <v>#N/A</v>
      </c>
      <c r="M195" s="234" t="e">
        <f>VLOOKUP($H195,Leistungswerte!$A$8:$G$29,$P$2,FALSE)</f>
        <v>#N/A</v>
      </c>
      <c r="N195" s="83" t="e">
        <f t="shared" si="13"/>
        <v>#N/A</v>
      </c>
      <c r="O195" s="79" t="e">
        <f t="shared" si="14"/>
        <v>#N/A</v>
      </c>
      <c r="P195" s="235">
        <f t="shared" ca="1" si="15"/>
        <v>0</v>
      </c>
      <c r="Q195" s="84" t="e">
        <f t="shared" ca="1" si="16"/>
        <v>#N/A</v>
      </c>
    </row>
    <row r="196" spans="1:17" ht="24" customHeight="1" x14ac:dyDescent="0.2">
      <c r="A196" s="80">
        <f t="shared" si="17"/>
        <v>174</v>
      </c>
      <c r="B196" s="81"/>
      <c r="C196" s="81"/>
      <c r="D196" s="81"/>
      <c r="E196" s="81"/>
      <c r="F196" s="81"/>
      <c r="G196" s="82"/>
      <c r="H196" s="232"/>
      <c r="I196" s="233" t="e">
        <f>VLOOKUP($H196,Leistungswerte!$A$8:$E$29,3,FALSE)</f>
        <v>#N/A</v>
      </c>
      <c r="J196" s="233" t="e">
        <f>VLOOKUP($H196,Leistungswerte!$A$8:$E$29,4,FALSE)</f>
        <v>#N/A</v>
      </c>
      <c r="K196" s="233" t="e">
        <f>VLOOKUP($H196,Leistungswerte!$A$8:$E$29,5,FALSE)</f>
        <v>#N/A</v>
      </c>
      <c r="L196" s="82" t="e">
        <f t="shared" si="12"/>
        <v>#N/A</v>
      </c>
      <c r="M196" s="234" t="e">
        <f>VLOOKUP($H196,Leistungswerte!$A$8:$G$29,$P$2,FALSE)</f>
        <v>#N/A</v>
      </c>
      <c r="N196" s="83" t="e">
        <f t="shared" si="13"/>
        <v>#N/A</v>
      </c>
      <c r="O196" s="79" t="e">
        <f t="shared" si="14"/>
        <v>#N/A</v>
      </c>
      <c r="P196" s="235">
        <f t="shared" ca="1" si="15"/>
        <v>0</v>
      </c>
      <c r="Q196" s="84" t="e">
        <f t="shared" ca="1" si="16"/>
        <v>#N/A</v>
      </c>
    </row>
    <row r="197" spans="1:17" ht="24" customHeight="1" x14ac:dyDescent="0.2">
      <c r="A197" s="80">
        <f t="shared" si="17"/>
        <v>175</v>
      </c>
      <c r="B197" s="81"/>
      <c r="C197" s="81"/>
      <c r="D197" s="81"/>
      <c r="E197" s="81"/>
      <c r="F197" s="81"/>
      <c r="G197" s="82"/>
      <c r="H197" s="232"/>
      <c r="I197" s="233" t="e">
        <f>VLOOKUP($H197,Leistungswerte!$A$8:$E$29,3,FALSE)</f>
        <v>#N/A</v>
      </c>
      <c r="J197" s="233" t="e">
        <f>VLOOKUP($H197,Leistungswerte!$A$8:$E$29,4,FALSE)</f>
        <v>#N/A</v>
      </c>
      <c r="K197" s="233" t="e">
        <f>VLOOKUP($H197,Leistungswerte!$A$8:$E$29,5,FALSE)</f>
        <v>#N/A</v>
      </c>
      <c r="L197" s="82" t="e">
        <f t="shared" si="12"/>
        <v>#N/A</v>
      </c>
      <c r="M197" s="234" t="e">
        <f>VLOOKUP($H197,Leistungswerte!$A$8:$G$29,$P$2,FALSE)</f>
        <v>#N/A</v>
      </c>
      <c r="N197" s="83" t="e">
        <f t="shared" si="13"/>
        <v>#N/A</v>
      </c>
      <c r="O197" s="79" t="e">
        <f t="shared" si="14"/>
        <v>#N/A</v>
      </c>
      <c r="P197" s="235">
        <f t="shared" ca="1" si="15"/>
        <v>0</v>
      </c>
      <c r="Q197" s="84" t="e">
        <f t="shared" ca="1" si="16"/>
        <v>#N/A</v>
      </c>
    </row>
    <row r="198" spans="1:17" ht="24" customHeight="1" x14ac:dyDescent="0.2">
      <c r="A198" s="80">
        <f t="shared" si="17"/>
        <v>176</v>
      </c>
      <c r="B198" s="81"/>
      <c r="C198" s="81"/>
      <c r="D198" s="81"/>
      <c r="E198" s="81"/>
      <c r="F198" s="81"/>
      <c r="G198" s="82"/>
      <c r="H198" s="232"/>
      <c r="I198" s="233" t="e">
        <f>VLOOKUP($H198,Leistungswerte!$A$8:$E$29,3,FALSE)</f>
        <v>#N/A</v>
      </c>
      <c r="J198" s="233" t="e">
        <f>VLOOKUP($H198,Leistungswerte!$A$8:$E$29,4,FALSE)</f>
        <v>#N/A</v>
      </c>
      <c r="K198" s="233" t="e">
        <f>VLOOKUP($H198,Leistungswerte!$A$8:$E$29,5,FALSE)</f>
        <v>#N/A</v>
      </c>
      <c r="L198" s="82" t="e">
        <f t="shared" si="12"/>
        <v>#N/A</v>
      </c>
      <c r="M198" s="234" t="e">
        <f>VLOOKUP($H198,Leistungswerte!$A$8:$G$29,$P$2,FALSE)</f>
        <v>#N/A</v>
      </c>
      <c r="N198" s="83" t="e">
        <f t="shared" si="13"/>
        <v>#N/A</v>
      </c>
      <c r="O198" s="79" t="e">
        <f t="shared" si="14"/>
        <v>#N/A</v>
      </c>
      <c r="P198" s="235">
        <f t="shared" ca="1" si="15"/>
        <v>0</v>
      </c>
      <c r="Q198" s="84" t="e">
        <f t="shared" ca="1" si="16"/>
        <v>#N/A</v>
      </c>
    </row>
    <row r="199" spans="1:17" ht="24" customHeight="1" x14ac:dyDescent="0.2">
      <c r="A199" s="80">
        <f t="shared" si="17"/>
        <v>177</v>
      </c>
      <c r="B199" s="81"/>
      <c r="C199" s="81"/>
      <c r="D199" s="81"/>
      <c r="E199" s="81"/>
      <c r="F199" s="81"/>
      <c r="G199" s="82"/>
      <c r="H199" s="232"/>
      <c r="I199" s="233" t="e">
        <f>VLOOKUP($H199,Leistungswerte!$A$8:$E$29,3,FALSE)</f>
        <v>#N/A</v>
      </c>
      <c r="J199" s="233" t="e">
        <f>VLOOKUP($H199,Leistungswerte!$A$8:$E$29,4,FALSE)</f>
        <v>#N/A</v>
      </c>
      <c r="K199" s="233" t="e">
        <f>VLOOKUP($H199,Leistungswerte!$A$8:$E$29,5,FALSE)</f>
        <v>#N/A</v>
      </c>
      <c r="L199" s="82" t="e">
        <f t="shared" si="12"/>
        <v>#N/A</v>
      </c>
      <c r="M199" s="234" t="e">
        <f>VLOOKUP($H199,Leistungswerte!$A$8:$G$29,$P$2,FALSE)</f>
        <v>#N/A</v>
      </c>
      <c r="N199" s="83" t="e">
        <f t="shared" si="13"/>
        <v>#N/A</v>
      </c>
      <c r="O199" s="79" t="e">
        <f t="shared" si="14"/>
        <v>#N/A</v>
      </c>
      <c r="P199" s="235">
        <f t="shared" ca="1" si="15"/>
        <v>0</v>
      </c>
      <c r="Q199" s="84" t="e">
        <f t="shared" ca="1" si="16"/>
        <v>#N/A</v>
      </c>
    </row>
    <row r="200" spans="1:17" ht="24" customHeight="1" x14ac:dyDescent="0.2">
      <c r="A200" s="80">
        <f t="shared" si="17"/>
        <v>178</v>
      </c>
      <c r="B200" s="81"/>
      <c r="C200" s="81"/>
      <c r="D200" s="81"/>
      <c r="E200" s="81"/>
      <c r="F200" s="81"/>
      <c r="G200" s="82"/>
      <c r="H200" s="232"/>
      <c r="I200" s="233" t="e">
        <f>VLOOKUP($H200,Leistungswerte!$A$8:$E$29,3,FALSE)</f>
        <v>#N/A</v>
      </c>
      <c r="J200" s="233" t="e">
        <f>VLOOKUP($H200,Leistungswerte!$A$8:$E$29,4,FALSE)</f>
        <v>#N/A</v>
      </c>
      <c r="K200" s="233" t="e">
        <f>VLOOKUP($H200,Leistungswerte!$A$8:$E$29,5,FALSE)</f>
        <v>#N/A</v>
      </c>
      <c r="L200" s="82" t="e">
        <f t="shared" si="12"/>
        <v>#N/A</v>
      </c>
      <c r="M200" s="234" t="e">
        <f>VLOOKUP($H200,Leistungswerte!$A$8:$G$29,$P$2,FALSE)</f>
        <v>#N/A</v>
      </c>
      <c r="N200" s="83" t="e">
        <f t="shared" si="13"/>
        <v>#N/A</v>
      </c>
      <c r="O200" s="79" t="e">
        <f t="shared" si="14"/>
        <v>#N/A</v>
      </c>
      <c r="P200" s="235">
        <f t="shared" ca="1" si="15"/>
        <v>0</v>
      </c>
      <c r="Q200" s="84" t="e">
        <f t="shared" ca="1" si="16"/>
        <v>#N/A</v>
      </c>
    </row>
    <row r="201" spans="1:17" ht="24" customHeight="1" x14ac:dyDescent="0.2">
      <c r="A201" s="80">
        <f t="shared" si="17"/>
        <v>179</v>
      </c>
      <c r="B201" s="81"/>
      <c r="C201" s="81"/>
      <c r="D201" s="150"/>
      <c r="E201" s="81"/>
      <c r="F201" s="81"/>
      <c r="G201" s="82"/>
      <c r="H201" s="232"/>
      <c r="I201" s="233" t="e">
        <f>VLOOKUP($H201,Leistungswerte!$A$8:$E$29,3,FALSE)</f>
        <v>#N/A</v>
      </c>
      <c r="J201" s="233" t="e">
        <f>VLOOKUP($H201,Leistungswerte!$A$8:$E$29,4,FALSE)</f>
        <v>#N/A</v>
      </c>
      <c r="K201" s="233" t="e">
        <f>VLOOKUP($H201,Leistungswerte!$A$8:$E$29,5,FALSE)</f>
        <v>#N/A</v>
      </c>
      <c r="L201" s="82" t="e">
        <f t="shared" si="12"/>
        <v>#N/A</v>
      </c>
      <c r="M201" s="234" t="e">
        <f>VLOOKUP($H201,Leistungswerte!$A$8:$G$29,$P$2,FALSE)</f>
        <v>#N/A</v>
      </c>
      <c r="N201" s="83" t="e">
        <f t="shared" si="13"/>
        <v>#N/A</v>
      </c>
      <c r="O201" s="79" t="e">
        <f t="shared" si="14"/>
        <v>#N/A</v>
      </c>
      <c r="P201" s="235">
        <f t="shared" ca="1" si="15"/>
        <v>0</v>
      </c>
      <c r="Q201" s="84" t="e">
        <f t="shared" ca="1" si="16"/>
        <v>#N/A</v>
      </c>
    </row>
    <row r="202" spans="1:17" ht="24" customHeight="1" x14ac:dyDescent="0.2">
      <c r="A202" s="80">
        <f t="shared" si="17"/>
        <v>180</v>
      </c>
      <c r="B202" s="81"/>
      <c r="C202" s="81"/>
      <c r="D202" s="81"/>
      <c r="E202" s="81"/>
      <c r="F202" s="81"/>
      <c r="G202" s="82"/>
      <c r="H202" s="232"/>
      <c r="I202" s="233" t="e">
        <f>VLOOKUP($H202,Leistungswerte!$A$8:$E$29,3,FALSE)</f>
        <v>#N/A</v>
      </c>
      <c r="J202" s="233" t="e">
        <f>VLOOKUP($H202,Leistungswerte!$A$8:$E$29,4,FALSE)</f>
        <v>#N/A</v>
      </c>
      <c r="K202" s="233" t="e">
        <f>VLOOKUP($H202,Leistungswerte!$A$8:$E$29,5,FALSE)</f>
        <v>#N/A</v>
      </c>
      <c r="L202" s="82" t="e">
        <f t="shared" si="12"/>
        <v>#N/A</v>
      </c>
      <c r="M202" s="234" t="e">
        <f>VLOOKUP($H202,Leistungswerte!$A$8:$G$29,$P$2,FALSE)</f>
        <v>#N/A</v>
      </c>
      <c r="N202" s="83" t="e">
        <f t="shared" si="13"/>
        <v>#N/A</v>
      </c>
      <c r="O202" s="79" t="e">
        <f t="shared" si="14"/>
        <v>#N/A</v>
      </c>
      <c r="P202" s="235">
        <f t="shared" ca="1" si="15"/>
        <v>0</v>
      </c>
      <c r="Q202" s="84" t="e">
        <f t="shared" ca="1" si="16"/>
        <v>#N/A</v>
      </c>
    </row>
    <row r="203" spans="1:17" ht="24" customHeight="1" x14ac:dyDescent="0.2">
      <c r="A203" s="80">
        <f t="shared" si="17"/>
        <v>181</v>
      </c>
      <c r="B203" s="81"/>
      <c r="C203" s="81"/>
      <c r="D203" s="81"/>
      <c r="E203" s="81"/>
      <c r="F203" s="81"/>
      <c r="G203" s="82"/>
      <c r="H203" s="232"/>
      <c r="I203" s="233" t="e">
        <f>VLOOKUP($H203,Leistungswerte!$A$8:$E$29,3,FALSE)</f>
        <v>#N/A</v>
      </c>
      <c r="J203" s="233" t="e">
        <f>VLOOKUP($H203,Leistungswerte!$A$8:$E$29,4,FALSE)</f>
        <v>#N/A</v>
      </c>
      <c r="K203" s="233" t="e">
        <f>VLOOKUP($H203,Leistungswerte!$A$8:$E$29,5,FALSE)</f>
        <v>#N/A</v>
      </c>
      <c r="L203" s="82" t="e">
        <f t="shared" si="12"/>
        <v>#N/A</v>
      </c>
      <c r="M203" s="234" t="e">
        <f>VLOOKUP($H203,Leistungswerte!$A$8:$G$29,$P$2,FALSE)</f>
        <v>#N/A</v>
      </c>
      <c r="N203" s="83" t="e">
        <f t="shared" si="13"/>
        <v>#N/A</v>
      </c>
      <c r="O203" s="79" t="e">
        <f t="shared" si="14"/>
        <v>#N/A</v>
      </c>
      <c r="P203" s="235">
        <f t="shared" ca="1" si="15"/>
        <v>0</v>
      </c>
      <c r="Q203" s="84" t="e">
        <f t="shared" ca="1" si="16"/>
        <v>#N/A</v>
      </c>
    </row>
    <row r="204" spans="1:17" ht="24" customHeight="1" x14ac:dyDescent="0.2">
      <c r="A204" s="80">
        <f t="shared" si="17"/>
        <v>182</v>
      </c>
      <c r="B204" s="81"/>
      <c r="C204" s="81"/>
      <c r="D204" s="81"/>
      <c r="E204" s="81"/>
      <c r="F204" s="81"/>
      <c r="G204" s="82"/>
      <c r="H204" s="232"/>
      <c r="I204" s="233" t="e">
        <f>VLOOKUP($H204,Leistungswerte!$A$8:$E$29,3,FALSE)</f>
        <v>#N/A</v>
      </c>
      <c r="J204" s="233" t="e">
        <f>VLOOKUP($H204,Leistungswerte!$A$8:$E$29,4,FALSE)</f>
        <v>#N/A</v>
      </c>
      <c r="K204" s="233" t="e">
        <f>VLOOKUP($H204,Leistungswerte!$A$8:$E$29,5,FALSE)</f>
        <v>#N/A</v>
      </c>
      <c r="L204" s="82" t="e">
        <f t="shared" si="12"/>
        <v>#N/A</v>
      </c>
      <c r="M204" s="234" t="e">
        <f>VLOOKUP($H204,Leistungswerte!$A$8:$G$29,$P$2,FALSE)</f>
        <v>#N/A</v>
      </c>
      <c r="N204" s="83" t="e">
        <f t="shared" si="13"/>
        <v>#N/A</v>
      </c>
      <c r="O204" s="79" t="e">
        <f t="shared" si="14"/>
        <v>#N/A</v>
      </c>
      <c r="P204" s="235">
        <f t="shared" ca="1" si="15"/>
        <v>0</v>
      </c>
      <c r="Q204" s="84" t="e">
        <f t="shared" ca="1" si="16"/>
        <v>#N/A</v>
      </c>
    </row>
    <row r="205" spans="1:17" ht="24" customHeight="1" x14ac:dyDescent="0.2">
      <c r="A205" s="80">
        <f t="shared" si="17"/>
        <v>183</v>
      </c>
      <c r="B205" s="81"/>
      <c r="C205" s="81"/>
      <c r="D205" s="81"/>
      <c r="E205" s="81"/>
      <c r="F205" s="81"/>
      <c r="G205" s="82"/>
      <c r="H205" s="232"/>
      <c r="I205" s="233" t="e">
        <f>VLOOKUP($H205,Leistungswerte!$A$8:$E$29,3,FALSE)</f>
        <v>#N/A</v>
      </c>
      <c r="J205" s="233" t="e">
        <f>VLOOKUP($H205,Leistungswerte!$A$8:$E$29,4,FALSE)</f>
        <v>#N/A</v>
      </c>
      <c r="K205" s="233" t="e">
        <f>VLOOKUP($H205,Leistungswerte!$A$8:$E$29,5,FALSE)</f>
        <v>#N/A</v>
      </c>
      <c r="L205" s="82" t="e">
        <f t="shared" si="12"/>
        <v>#N/A</v>
      </c>
      <c r="M205" s="234" t="e">
        <f>VLOOKUP($H205,Leistungswerte!$A$8:$G$29,$P$2,FALSE)</f>
        <v>#N/A</v>
      </c>
      <c r="N205" s="83" t="e">
        <f t="shared" si="13"/>
        <v>#N/A</v>
      </c>
      <c r="O205" s="79" t="e">
        <f t="shared" si="14"/>
        <v>#N/A</v>
      </c>
      <c r="P205" s="235">
        <f t="shared" ca="1" si="15"/>
        <v>0</v>
      </c>
      <c r="Q205" s="84" t="e">
        <f t="shared" ca="1" si="16"/>
        <v>#N/A</v>
      </c>
    </row>
    <row r="206" spans="1:17" ht="24" customHeight="1" x14ac:dyDescent="0.2">
      <c r="A206" s="80">
        <f t="shared" si="17"/>
        <v>184</v>
      </c>
      <c r="B206" s="81"/>
      <c r="C206" s="81"/>
      <c r="D206" s="81"/>
      <c r="E206" s="81"/>
      <c r="F206" s="81"/>
      <c r="G206" s="82"/>
      <c r="H206" s="232"/>
      <c r="I206" s="233" t="e">
        <f>VLOOKUP($H206,Leistungswerte!$A$8:$E$29,3,FALSE)</f>
        <v>#N/A</v>
      </c>
      <c r="J206" s="233" t="e">
        <f>VLOOKUP($H206,Leistungswerte!$A$8:$E$29,4,FALSE)</f>
        <v>#N/A</v>
      </c>
      <c r="K206" s="233" t="e">
        <f>VLOOKUP($H206,Leistungswerte!$A$8:$E$29,5,FALSE)</f>
        <v>#N/A</v>
      </c>
      <c r="L206" s="82" t="e">
        <f t="shared" si="12"/>
        <v>#N/A</v>
      </c>
      <c r="M206" s="234" t="e">
        <f>VLOOKUP($H206,Leistungswerte!$A$8:$G$29,$P$2,FALSE)</f>
        <v>#N/A</v>
      </c>
      <c r="N206" s="83" t="e">
        <f t="shared" si="13"/>
        <v>#N/A</v>
      </c>
      <c r="O206" s="79" t="e">
        <f t="shared" si="14"/>
        <v>#N/A</v>
      </c>
      <c r="P206" s="235">
        <f t="shared" ca="1" si="15"/>
        <v>0</v>
      </c>
      <c r="Q206" s="84" t="e">
        <f t="shared" ca="1" si="16"/>
        <v>#N/A</v>
      </c>
    </row>
    <row r="207" spans="1:17" ht="24" customHeight="1" x14ac:dyDescent="0.2">
      <c r="A207" s="80">
        <f t="shared" si="17"/>
        <v>185</v>
      </c>
      <c r="B207" s="81"/>
      <c r="C207" s="81"/>
      <c r="D207" s="81"/>
      <c r="E207" s="81"/>
      <c r="F207" s="81"/>
      <c r="G207" s="82"/>
      <c r="H207" s="232"/>
      <c r="I207" s="233" t="e">
        <f>VLOOKUP($H207,Leistungswerte!$A$8:$E$29,3,FALSE)</f>
        <v>#N/A</v>
      </c>
      <c r="J207" s="233" t="e">
        <f>VLOOKUP($H207,Leistungswerte!$A$8:$E$29,4,FALSE)</f>
        <v>#N/A</v>
      </c>
      <c r="K207" s="233" t="e">
        <f>VLOOKUP($H207,Leistungswerte!$A$8:$E$29,5,FALSE)</f>
        <v>#N/A</v>
      </c>
      <c r="L207" s="82" t="e">
        <f t="shared" si="12"/>
        <v>#N/A</v>
      </c>
      <c r="M207" s="234" t="e">
        <f>VLOOKUP($H207,Leistungswerte!$A$8:$G$29,$P$2,FALSE)</f>
        <v>#N/A</v>
      </c>
      <c r="N207" s="83" t="e">
        <f t="shared" si="13"/>
        <v>#N/A</v>
      </c>
      <c r="O207" s="79" t="e">
        <f t="shared" si="14"/>
        <v>#N/A</v>
      </c>
      <c r="P207" s="235">
        <f t="shared" ca="1" si="15"/>
        <v>0</v>
      </c>
      <c r="Q207" s="84" t="e">
        <f t="shared" ca="1" si="16"/>
        <v>#N/A</v>
      </c>
    </row>
    <row r="208" spans="1:17" ht="24" customHeight="1" x14ac:dyDescent="0.2">
      <c r="A208" s="80">
        <f t="shared" si="17"/>
        <v>186</v>
      </c>
      <c r="B208" s="81"/>
      <c r="C208" s="81"/>
      <c r="D208" s="81"/>
      <c r="E208" s="81"/>
      <c r="F208" s="81"/>
      <c r="G208" s="82"/>
      <c r="H208" s="232"/>
      <c r="I208" s="233" t="e">
        <f>VLOOKUP($H208,Leistungswerte!$A$8:$E$29,3,FALSE)</f>
        <v>#N/A</v>
      </c>
      <c r="J208" s="233" t="e">
        <f>VLOOKUP($H208,Leistungswerte!$A$8:$E$29,4,FALSE)</f>
        <v>#N/A</v>
      </c>
      <c r="K208" s="233" t="e">
        <f>VLOOKUP($H208,Leistungswerte!$A$8:$E$29,5,FALSE)</f>
        <v>#N/A</v>
      </c>
      <c r="L208" s="82" t="e">
        <f t="shared" si="12"/>
        <v>#N/A</v>
      </c>
      <c r="M208" s="234" t="e">
        <f>VLOOKUP($H208,Leistungswerte!$A$8:$G$29,$P$2,FALSE)</f>
        <v>#N/A</v>
      </c>
      <c r="N208" s="83" t="e">
        <f t="shared" si="13"/>
        <v>#N/A</v>
      </c>
      <c r="O208" s="79" t="e">
        <f t="shared" si="14"/>
        <v>#N/A</v>
      </c>
      <c r="P208" s="235">
        <f t="shared" ca="1" si="15"/>
        <v>0</v>
      </c>
      <c r="Q208" s="84" t="e">
        <f t="shared" ca="1" si="16"/>
        <v>#N/A</v>
      </c>
    </row>
    <row r="209" spans="1:17" ht="24" customHeight="1" x14ac:dyDescent="0.2">
      <c r="A209" s="80">
        <f t="shared" si="17"/>
        <v>187</v>
      </c>
      <c r="B209" s="81"/>
      <c r="C209" s="81"/>
      <c r="D209" s="81"/>
      <c r="E209" s="81"/>
      <c r="F209" s="81"/>
      <c r="G209" s="82"/>
      <c r="H209" s="232"/>
      <c r="I209" s="233" t="e">
        <f>VLOOKUP($H209,Leistungswerte!$A$8:$E$29,3,FALSE)</f>
        <v>#N/A</v>
      </c>
      <c r="J209" s="233" t="e">
        <f>VLOOKUP($H209,Leistungswerte!$A$8:$E$29,4,FALSE)</f>
        <v>#N/A</v>
      </c>
      <c r="K209" s="233" t="e">
        <f>VLOOKUP($H209,Leistungswerte!$A$8:$E$29,5,FALSE)</f>
        <v>#N/A</v>
      </c>
      <c r="L209" s="82" t="e">
        <f t="shared" si="12"/>
        <v>#N/A</v>
      </c>
      <c r="M209" s="234" t="e">
        <f>VLOOKUP($H209,Leistungswerte!$A$8:$G$29,$P$2,FALSE)</f>
        <v>#N/A</v>
      </c>
      <c r="N209" s="83" t="e">
        <f t="shared" si="13"/>
        <v>#N/A</v>
      </c>
      <c r="O209" s="79" t="e">
        <f t="shared" si="14"/>
        <v>#N/A</v>
      </c>
      <c r="P209" s="235">
        <f t="shared" ca="1" si="15"/>
        <v>0</v>
      </c>
      <c r="Q209" s="84" t="e">
        <f t="shared" ca="1" si="16"/>
        <v>#N/A</v>
      </c>
    </row>
    <row r="210" spans="1:17" ht="24" customHeight="1" x14ac:dyDescent="0.2">
      <c r="A210" s="80">
        <f t="shared" si="17"/>
        <v>188</v>
      </c>
      <c r="B210" s="81"/>
      <c r="C210" s="81"/>
      <c r="D210" s="81"/>
      <c r="E210" s="81"/>
      <c r="F210" s="81"/>
      <c r="G210" s="82"/>
      <c r="H210" s="232"/>
      <c r="I210" s="233" t="e">
        <f>VLOOKUP($H210,Leistungswerte!$A$8:$E$29,3,FALSE)</f>
        <v>#N/A</v>
      </c>
      <c r="J210" s="233" t="e">
        <f>VLOOKUP($H210,Leistungswerte!$A$8:$E$29,4,FALSE)</f>
        <v>#N/A</v>
      </c>
      <c r="K210" s="233" t="e">
        <f>VLOOKUP($H210,Leistungswerte!$A$8:$E$29,5,FALSE)</f>
        <v>#N/A</v>
      </c>
      <c r="L210" s="82" t="e">
        <f t="shared" si="12"/>
        <v>#N/A</v>
      </c>
      <c r="M210" s="234" t="e">
        <f>VLOOKUP($H210,Leistungswerte!$A$8:$G$29,$P$2,FALSE)</f>
        <v>#N/A</v>
      </c>
      <c r="N210" s="83" t="e">
        <f t="shared" si="13"/>
        <v>#N/A</v>
      </c>
      <c r="O210" s="79" t="e">
        <f t="shared" si="14"/>
        <v>#N/A</v>
      </c>
      <c r="P210" s="235">
        <f t="shared" ca="1" si="15"/>
        <v>0</v>
      </c>
      <c r="Q210" s="84" t="e">
        <f t="shared" ca="1" si="16"/>
        <v>#N/A</v>
      </c>
    </row>
    <row r="211" spans="1:17" ht="24" customHeight="1" x14ac:dyDescent="0.2">
      <c r="A211" s="80">
        <f t="shared" si="17"/>
        <v>189</v>
      </c>
      <c r="B211" s="81"/>
      <c r="C211" s="81"/>
      <c r="D211" s="81"/>
      <c r="E211" s="81"/>
      <c r="F211" s="81"/>
      <c r="G211" s="82"/>
      <c r="H211" s="232"/>
      <c r="I211" s="233" t="e">
        <f>VLOOKUP($H211,Leistungswerte!$A$8:$E$29,3,FALSE)</f>
        <v>#N/A</v>
      </c>
      <c r="J211" s="233" t="e">
        <f>VLOOKUP($H211,Leistungswerte!$A$8:$E$29,4,FALSE)</f>
        <v>#N/A</v>
      </c>
      <c r="K211" s="233" t="e">
        <f>VLOOKUP($H211,Leistungswerte!$A$8:$E$29,5,FALSE)</f>
        <v>#N/A</v>
      </c>
      <c r="L211" s="82" t="e">
        <f t="shared" si="12"/>
        <v>#N/A</v>
      </c>
      <c r="M211" s="234" t="e">
        <f>VLOOKUP($H211,Leistungswerte!$A$8:$G$29,$P$2,FALSE)</f>
        <v>#N/A</v>
      </c>
      <c r="N211" s="83" t="e">
        <f t="shared" si="13"/>
        <v>#N/A</v>
      </c>
      <c r="O211" s="79" t="e">
        <f t="shared" si="14"/>
        <v>#N/A</v>
      </c>
      <c r="P211" s="235">
        <f t="shared" ca="1" si="15"/>
        <v>0</v>
      </c>
      <c r="Q211" s="84" t="e">
        <f t="shared" ca="1" si="16"/>
        <v>#N/A</v>
      </c>
    </row>
    <row r="212" spans="1:17" ht="24" customHeight="1" x14ac:dyDescent="0.2">
      <c r="A212" s="80">
        <f t="shared" si="17"/>
        <v>190</v>
      </c>
      <c r="B212" s="81"/>
      <c r="C212" s="81"/>
      <c r="D212" s="81"/>
      <c r="E212" s="81"/>
      <c r="F212" s="81"/>
      <c r="G212" s="82"/>
      <c r="H212" s="232"/>
      <c r="I212" s="233" t="e">
        <f>VLOOKUP($H212,Leistungswerte!$A$8:$E$29,3,FALSE)</f>
        <v>#N/A</v>
      </c>
      <c r="J212" s="233" t="e">
        <f>VLOOKUP($H212,Leistungswerte!$A$8:$E$29,4,FALSE)</f>
        <v>#N/A</v>
      </c>
      <c r="K212" s="233" t="e">
        <f>VLOOKUP($H212,Leistungswerte!$A$8:$E$29,5,FALSE)</f>
        <v>#N/A</v>
      </c>
      <c r="L212" s="82" t="e">
        <f t="shared" si="12"/>
        <v>#N/A</v>
      </c>
      <c r="M212" s="234" t="e">
        <f>VLOOKUP($H212,Leistungswerte!$A$8:$G$29,$P$2,FALSE)</f>
        <v>#N/A</v>
      </c>
      <c r="N212" s="83" t="e">
        <f t="shared" si="13"/>
        <v>#N/A</v>
      </c>
      <c r="O212" s="79" t="e">
        <f t="shared" si="14"/>
        <v>#N/A</v>
      </c>
      <c r="P212" s="235">
        <f t="shared" ca="1" si="15"/>
        <v>0</v>
      </c>
      <c r="Q212" s="84" t="e">
        <f t="shared" ca="1" si="16"/>
        <v>#N/A</v>
      </c>
    </row>
    <row r="213" spans="1:17" ht="24" customHeight="1" x14ac:dyDescent="0.2">
      <c r="A213" s="80">
        <f t="shared" si="17"/>
        <v>191</v>
      </c>
      <c r="B213" s="81"/>
      <c r="C213" s="81"/>
      <c r="D213" s="81"/>
      <c r="E213" s="81"/>
      <c r="F213" s="81"/>
      <c r="G213" s="82"/>
      <c r="H213" s="232"/>
      <c r="I213" s="233" t="e">
        <f>VLOOKUP($H213,Leistungswerte!$A$8:$E$29,3,FALSE)</f>
        <v>#N/A</v>
      </c>
      <c r="J213" s="233" t="e">
        <f>VLOOKUP($H213,Leistungswerte!$A$8:$E$29,4,FALSE)</f>
        <v>#N/A</v>
      </c>
      <c r="K213" s="233" t="e">
        <f>VLOOKUP($H213,Leistungswerte!$A$8:$E$29,5,FALSE)</f>
        <v>#N/A</v>
      </c>
      <c r="L213" s="82" t="e">
        <f t="shared" si="12"/>
        <v>#N/A</v>
      </c>
      <c r="M213" s="234" t="e">
        <f>VLOOKUP($H213,Leistungswerte!$A$8:$G$29,$P$2,FALSE)</f>
        <v>#N/A</v>
      </c>
      <c r="N213" s="83" t="e">
        <f t="shared" si="13"/>
        <v>#N/A</v>
      </c>
      <c r="O213" s="79" t="e">
        <f t="shared" si="14"/>
        <v>#N/A</v>
      </c>
      <c r="P213" s="235">
        <f t="shared" ca="1" si="15"/>
        <v>0</v>
      </c>
      <c r="Q213" s="84" t="e">
        <f t="shared" ca="1" si="16"/>
        <v>#N/A</v>
      </c>
    </row>
    <row r="214" spans="1:17" ht="24" customHeight="1" x14ac:dyDescent="0.2">
      <c r="A214" s="80">
        <f t="shared" si="17"/>
        <v>192</v>
      </c>
      <c r="B214" s="81"/>
      <c r="C214" s="81"/>
      <c r="D214" s="81"/>
      <c r="E214" s="81"/>
      <c r="F214" s="81"/>
      <c r="G214" s="82"/>
      <c r="H214" s="232"/>
      <c r="I214" s="233" t="e">
        <f>VLOOKUP($H214,Leistungswerte!$A$8:$E$29,3,FALSE)</f>
        <v>#N/A</v>
      </c>
      <c r="J214" s="233" t="e">
        <f>VLOOKUP($H214,Leistungswerte!$A$8:$E$29,4,FALSE)</f>
        <v>#N/A</v>
      </c>
      <c r="K214" s="233" t="e">
        <f>VLOOKUP($H214,Leistungswerte!$A$8:$E$29,5,FALSE)</f>
        <v>#N/A</v>
      </c>
      <c r="L214" s="82" t="e">
        <f t="shared" si="12"/>
        <v>#N/A</v>
      </c>
      <c r="M214" s="234" t="e">
        <f>VLOOKUP($H214,Leistungswerte!$A$8:$G$29,$P$2,FALSE)</f>
        <v>#N/A</v>
      </c>
      <c r="N214" s="83" t="e">
        <f t="shared" si="13"/>
        <v>#N/A</v>
      </c>
      <c r="O214" s="79" t="e">
        <f t="shared" si="14"/>
        <v>#N/A</v>
      </c>
      <c r="P214" s="235">
        <f t="shared" ca="1" si="15"/>
        <v>0</v>
      </c>
      <c r="Q214" s="84" t="e">
        <f t="shared" ca="1" si="16"/>
        <v>#N/A</v>
      </c>
    </row>
    <row r="215" spans="1:17" ht="24" customHeight="1" x14ac:dyDescent="0.2">
      <c r="A215" s="80">
        <f t="shared" si="17"/>
        <v>193</v>
      </c>
      <c r="B215" s="81"/>
      <c r="C215" s="81"/>
      <c r="D215" s="81"/>
      <c r="E215" s="81"/>
      <c r="F215" s="81"/>
      <c r="G215" s="82"/>
      <c r="H215" s="232"/>
      <c r="I215" s="233" t="e">
        <f>VLOOKUP($H215,Leistungswerte!$A$8:$E$29,3,FALSE)</f>
        <v>#N/A</v>
      </c>
      <c r="J215" s="233" t="e">
        <f>VLOOKUP($H215,Leistungswerte!$A$8:$E$29,4,FALSE)</f>
        <v>#N/A</v>
      </c>
      <c r="K215" s="233" t="e">
        <f>VLOOKUP($H215,Leistungswerte!$A$8:$E$29,5,FALSE)</f>
        <v>#N/A</v>
      </c>
      <c r="L215" s="82" t="e">
        <f t="shared" ref="L215:L278" si="18">($G$5/$G$6*I215+J215*12+K215)*G215</f>
        <v>#N/A</v>
      </c>
      <c r="M215" s="234" t="e">
        <f>VLOOKUP($H215,Leistungswerte!$A$8:$G$29,$P$2,FALSE)</f>
        <v>#N/A</v>
      </c>
      <c r="N215" s="83" t="e">
        <f t="shared" ref="N215:N278" si="19">IF(M215&lt;&gt;0,G215/M215/24,0)</f>
        <v>#N/A</v>
      </c>
      <c r="O215" s="79" t="e">
        <f t="shared" ref="O215:O278" si="20">IF(M215&lt;&gt;0,L215/M215,0)</f>
        <v>#N/A</v>
      </c>
      <c r="P215" s="235">
        <f t="shared" ref="P215:P278" ca="1" si="21">SVS_UR</f>
        <v>0</v>
      </c>
      <c r="Q215" s="84" t="e">
        <f t="shared" ref="Q215:Q278" ca="1" si="22">O215*P215</f>
        <v>#N/A</v>
      </c>
    </row>
    <row r="216" spans="1:17" ht="24" customHeight="1" x14ac:dyDescent="0.2">
      <c r="A216" s="80">
        <f t="shared" ref="A216:A279" si="23">A215+1</f>
        <v>194</v>
      </c>
      <c r="B216" s="81"/>
      <c r="C216" s="81"/>
      <c r="D216" s="81"/>
      <c r="E216" s="81"/>
      <c r="F216" s="81"/>
      <c r="G216" s="82"/>
      <c r="H216" s="232"/>
      <c r="I216" s="233" t="e">
        <f>VLOOKUP($H216,Leistungswerte!$A$8:$E$29,3,FALSE)</f>
        <v>#N/A</v>
      </c>
      <c r="J216" s="233" t="e">
        <f>VLOOKUP($H216,Leistungswerte!$A$8:$E$29,4,FALSE)</f>
        <v>#N/A</v>
      </c>
      <c r="K216" s="233" t="e">
        <f>VLOOKUP($H216,Leistungswerte!$A$8:$E$29,5,FALSE)</f>
        <v>#N/A</v>
      </c>
      <c r="L216" s="82" t="e">
        <f t="shared" si="18"/>
        <v>#N/A</v>
      </c>
      <c r="M216" s="234" t="e">
        <f>VLOOKUP($H216,Leistungswerte!$A$8:$G$29,$P$2,FALSE)</f>
        <v>#N/A</v>
      </c>
      <c r="N216" s="83" t="e">
        <f t="shared" si="19"/>
        <v>#N/A</v>
      </c>
      <c r="O216" s="79" t="e">
        <f t="shared" si="20"/>
        <v>#N/A</v>
      </c>
      <c r="P216" s="235">
        <f t="shared" ca="1" si="21"/>
        <v>0</v>
      </c>
      <c r="Q216" s="84" t="e">
        <f t="shared" ca="1" si="22"/>
        <v>#N/A</v>
      </c>
    </row>
    <row r="217" spans="1:17" ht="24" customHeight="1" x14ac:dyDescent="0.2">
      <c r="A217" s="80">
        <f t="shared" si="23"/>
        <v>195</v>
      </c>
      <c r="B217" s="81"/>
      <c r="C217" s="81"/>
      <c r="D217" s="150"/>
      <c r="E217" s="81"/>
      <c r="F217" s="81"/>
      <c r="G217" s="82"/>
      <c r="H217" s="232"/>
      <c r="I217" s="233" t="e">
        <f>VLOOKUP($H217,Leistungswerte!$A$8:$E$29,3,FALSE)</f>
        <v>#N/A</v>
      </c>
      <c r="J217" s="233" t="e">
        <f>VLOOKUP($H217,Leistungswerte!$A$8:$E$29,4,FALSE)</f>
        <v>#N/A</v>
      </c>
      <c r="K217" s="233" t="e">
        <f>VLOOKUP($H217,Leistungswerte!$A$8:$E$29,5,FALSE)</f>
        <v>#N/A</v>
      </c>
      <c r="L217" s="82" t="e">
        <f t="shared" si="18"/>
        <v>#N/A</v>
      </c>
      <c r="M217" s="234" t="e">
        <f>VLOOKUP($H217,Leistungswerte!$A$8:$G$29,$P$2,FALSE)</f>
        <v>#N/A</v>
      </c>
      <c r="N217" s="83" t="e">
        <f t="shared" si="19"/>
        <v>#N/A</v>
      </c>
      <c r="O217" s="79" t="e">
        <f t="shared" si="20"/>
        <v>#N/A</v>
      </c>
      <c r="P217" s="235">
        <f t="shared" ca="1" si="21"/>
        <v>0</v>
      </c>
      <c r="Q217" s="84" t="e">
        <f t="shared" ca="1" si="22"/>
        <v>#N/A</v>
      </c>
    </row>
    <row r="218" spans="1:17" ht="24" customHeight="1" x14ac:dyDescent="0.2">
      <c r="A218" s="80">
        <f t="shared" si="23"/>
        <v>196</v>
      </c>
      <c r="B218" s="81"/>
      <c r="C218" s="81"/>
      <c r="D218" s="81"/>
      <c r="E218" s="81"/>
      <c r="F218" s="81"/>
      <c r="G218" s="82"/>
      <c r="H218" s="232"/>
      <c r="I218" s="233" t="e">
        <f>VLOOKUP($H218,Leistungswerte!$A$8:$E$29,3,FALSE)</f>
        <v>#N/A</v>
      </c>
      <c r="J218" s="233" t="e">
        <f>VLOOKUP($H218,Leistungswerte!$A$8:$E$29,4,FALSE)</f>
        <v>#N/A</v>
      </c>
      <c r="K218" s="233" t="e">
        <f>VLOOKUP($H218,Leistungswerte!$A$8:$E$29,5,FALSE)</f>
        <v>#N/A</v>
      </c>
      <c r="L218" s="82" t="e">
        <f t="shared" si="18"/>
        <v>#N/A</v>
      </c>
      <c r="M218" s="234" t="e">
        <f>VLOOKUP($H218,Leistungswerte!$A$8:$G$29,$P$2,FALSE)</f>
        <v>#N/A</v>
      </c>
      <c r="N218" s="83" t="e">
        <f t="shared" si="19"/>
        <v>#N/A</v>
      </c>
      <c r="O218" s="79" t="e">
        <f t="shared" si="20"/>
        <v>#N/A</v>
      </c>
      <c r="P218" s="235">
        <f t="shared" ca="1" si="21"/>
        <v>0</v>
      </c>
      <c r="Q218" s="84" t="e">
        <f t="shared" ca="1" si="22"/>
        <v>#N/A</v>
      </c>
    </row>
    <row r="219" spans="1:17" ht="24" customHeight="1" x14ac:dyDescent="0.2">
      <c r="A219" s="80">
        <f t="shared" si="23"/>
        <v>197</v>
      </c>
      <c r="B219" s="81"/>
      <c r="C219" s="81"/>
      <c r="D219" s="81"/>
      <c r="E219" s="81"/>
      <c r="F219" s="81"/>
      <c r="G219" s="82"/>
      <c r="H219" s="232"/>
      <c r="I219" s="233" t="e">
        <f>VLOOKUP($H219,Leistungswerte!$A$8:$E$29,3,FALSE)</f>
        <v>#N/A</v>
      </c>
      <c r="J219" s="233" t="e">
        <f>VLOOKUP($H219,Leistungswerte!$A$8:$E$29,4,FALSE)</f>
        <v>#N/A</v>
      </c>
      <c r="K219" s="233" t="e">
        <f>VLOOKUP($H219,Leistungswerte!$A$8:$E$29,5,FALSE)</f>
        <v>#N/A</v>
      </c>
      <c r="L219" s="82" t="e">
        <f t="shared" si="18"/>
        <v>#N/A</v>
      </c>
      <c r="M219" s="234" t="e">
        <f>VLOOKUP($H219,Leistungswerte!$A$8:$G$29,$P$2,FALSE)</f>
        <v>#N/A</v>
      </c>
      <c r="N219" s="83" t="e">
        <f t="shared" si="19"/>
        <v>#N/A</v>
      </c>
      <c r="O219" s="79" t="e">
        <f t="shared" si="20"/>
        <v>#N/A</v>
      </c>
      <c r="P219" s="235">
        <f t="shared" ca="1" si="21"/>
        <v>0</v>
      </c>
      <c r="Q219" s="84" t="e">
        <f t="shared" ca="1" si="22"/>
        <v>#N/A</v>
      </c>
    </row>
    <row r="220" spans="1:17" ht="24" customHeight="1" x14ac:dyDescent="0.2">
      <c r="A220" s="80">
        <f t="shared" si="23"/>
        <v>198</v>
      </c>
      <c r="B220" s="81"/>
      <c r="C220" s="81"/>
      <c r="D220" s="81"/>
      <c r="E220" s="81"/>
      <c r="F220" s="81"/>
      <c r="G220" s="82"/>
      <c r="H220" s="232"/>
      <c r="I220" s="233" t="e">
        <f>VLOOKUP($H220,Leistungswerte!$A$8:$E$29,3,FALSE)</f>
        <v>#N/A</v>
      </c>
      <c r="J220" s="233" t="e">
        <f>VLOOKUP($H220,Leistungswerte!$A$8:$E$29,4,FALSE)</f>
        <v>#N/A</v>
      </c>
      <c r="K220" s="233" t="e">
        <f>VLOOKUP($H220,Leistungswerte!$A$8:$E$29,5,FALSE)</f>
        <v>#N/A</v>
      </c>
      <c r="L220" s="82" t="e">
        <f t="shared" si="18"/>
        <v>#N/A</v>
      </c>
      <c r="M220" s="234" t="e">
        <f>VLOOKUP($H220,Leistungswerte!$A$8:$G$29,$P$2,FALSE)</f>
        <v>#N/A</v>
      </c>
      <c r="N220" s="83" t="e">
        <f t="shared" si="19"/>
        <v>#N/A</v>
      </c>
      <c r="O220" s="79" t="e">
        <f t="shared" si="20"/>
        <v>#N/A</v>
      </c>
      <c r="P220" s="235">
        <f t="shared" ca="1" si="21"/>
        <v>0</v>
      </c>
      <c r="Q220" s="84" t="e">
        <f t="shared" ca="1" si="22"/>
        <v>#N/A</v>
      </c>
    </row>
    <row r="221" spans="1:17" ht="24" customHeight="1" x14ac:dyDescent="0.2">
      <c r="A221" s="80">
        <f t="shared" si="23"/>
        <v>199</v>
      </c>
      <c r="B221" s="81"/>
      <c r="C221" s="81"/>
      <c r="D221" s="81"/>
      <c r="E221" s="81"/>
      <c r="F221" s="81"/>
      <c r="G221" s="82"/>
      <c r="H221" s="232"/>
      <c r="I221" s="233" t="e">
        <f>VLOOKUP($H221,Leistungswerte!$A$8:$E$29,3,FALSE)</f>
        <v>#N/A</v>
      </c>
      <c r="J221" s="233" t="e">
        <f>VLOOKUP($H221,Leistungswerte!$A$8:$E$29,4,FALSE)</f>
        <v>#N/A</v>
      </c>
      <c r="K221" s="233" t="e">
        <f>VLOOKUP($H221,Leistungswerte!$A$8:$E$29,5,FALSE)</f>
        <v>#N/A</v>
      </c>
      <c r="L221" s="82" t="e">
        <f t="shared" si="18"/>
        <v>#N/A</v>
      </c>
      <c r="M221" s="234" t="e">
        <f>VLOOKUP($H221,Leistungswerte!$A$8:$G$29,$P$2,FALSE)</f>
        <v>#N/A</v>
      </c>
      <c r="N221" s="83" t="e">
        <f t="shared" si="19"/>
        <v>#N/A</v>
      </c>
      <c r="O221" s="79" t="e">
        <f t="shared" si="20"/>
        <v>#N/A</v>
      </c>
      <c r="P221" s="235">
        <f t="shared" ca="1" si="21"/>
        <v>0</v>
      </c>
      <c r="Q221" s="84" t="e">
        <f t="shared" ca="1" si="22"/>
        <v>#N/A</v>
      </c>
    </row>
    <row r="222" spans="1:17" ht="24" customHeight="1" x14ac:dyDescent="0.2">
      <c r="A222" s="80">
        <f t="shared" si="23"/>
        <v>200</v>
      </c>
      <c r="B222" s="81"/>
      <c r="C222" s="81"/>
      <c r="D222" s="150"/>
      <c r="E222" s="81"/>
      <c r="F222" s="81"/>
      <c r="G222" s="82"/>
      <c r="H222" s="232"/>
      <c r="I222" s="233" t="e">
        <f>VLOOKUP($H222,Leistungswerte!$A$8:$E$29,3,FALSE)</f>
        <v>#N/A</v>
      </c>
      <c r="J222" s="233" t="e">
        <f>VLOOKUP($H222,Leistungswerte!$A$8:$E$29,4,FALSE)</f>
        <v>#N/A</v>
      </c>
      <c r="K222" s="233" t="e">
        <f>VLOOKUP($H222,Leistungswerte!$A$8:$E$29,5,FALSE)</f>
        <v>#N/A</v>
      </c>
      <c r="L222" s="82" t="e">
        <f t="shared" si="18"/>
        <v>#N/A</v>
      </c>
      <c r="M222" s="234" t="e">
        <f>VLOOKUP($H222,Leistungswerte!$A$8:$G$29,$P$2,FALSE)</f>
        <v>#N/A</v>
      </c>
      <c r="N222" s="83" t="e">
        <f t="shared" si="19"/>
        <v>#N/A</v>
      </c>
      <c r="O222" s="79" t="e">
        <f t="shared" si="20"/>
        <v>#N/A</v>
      </c>
      <c r="P222" s="235">
        <f t="shared" ca="1" si="21"/>
        <v>0</v>
      </c>
      <c r="Q222" s="84" t="e">
        <f t="shared" ca="1" si="22"/>
        <v>#N/A</v>
      </c>
    </row>
    <row r="223" spans="1:17" ht="24" customHeight="1" x14ac:dyDescent="0.2">
      <c r="A223" s="80">
        <f t="shared" si="23"/>
        <v>201</v>
      </c>
      <c r="B223" s="81"/>
      <c r="C223" s="81"/>
      <c r="D223" s="150"/>
      <c r="E223" s="81"/>
      <c r="F223" s="81"/>
      <c r="G223" s="82"/>
      <c r="H223" s="232"/>
      <c r="I223" s="233" t="e">
        <f>VLOOKUP($H223,Leistungswerte!$A$8:$E$29,3,FALSE)</f>
        <v>#N/A</v>
      </c>
      <c r="J223" s="233" t="e">
        <f>VLOOKUP($H223,Leistungswerte!$A$8:$E$29,4,FALSE)</f>
        <v>#N/A</v>
      </c>
      <c r="K223" s="233" t="e">
        <f>VLOOKUP($H223,Leistungswerte!$A$8:$E$29,5,FALSE)</f>
        <v>#N/A</v>
      </c>
      <c r="L223" s="82" t="e">
        <f t="shared" si="18"/>
        <v>#N/A</v>
      </c>
      <c r="M223" s="234" t="e">
        <f>VLOOKUP($H223,Leistungswerte!$A$8:$G$29,$P$2,FALSE)</f>
        <v>#N/A</v>
      </c>
      <c r="N223" s="83" t="e">
        <f t="shared" si="19"/>
        <v>#N/A</v>
      </c>
      <c r="O223" s="79" t="e">
        <f t="shared" si="20"/>
        <v>#N/A</v>
      </c>
      <c r="P223" s="235">
        <f t="shared" ca="1" si="21"/>
        <v>0</v>
      </c>
      <c r="Q223" s="84" t="e">
        <f t="shared" ca="1" si="22"/>
        <v>#N/A</v>
      </c>
    </row>
    <row r="224" spans="1:17" ht="24" customHeight="1" x14ac:dyDescent="0.2">
      <c r="A224" s="80">
        <f t="shared" si="23"/>
        <v>202</v>
      </c>
      <c r="B224" s="81"/>
      <c r="C224" s="81"/>
      <c r="D224" s="150"/>
      <c r="E224" s="81"/>
      <c r="F224" s="81"/>
      <c r="G224" s="82"/>
      <c r="H224" s="232"/>
      <c r="I224" s="233" t="e">
        <f>VLOOKUP($H224,Leistungswerte!$A$8:$E$29,3,FALSE)</f>
        <v>#N/A</v>
      </c>
      <c r="J224" s="233" t="e">
        <f>VLOOKUP($H224,Leistungswerte!$A$8:$E$29,4,FALSE)</f>
        <v>#N/A</v>
      </c>
      <c r="K224" s="233" t="e">
        <f>VLOOKUP($H224,Leistungswerte!$A$8:$E$29,5,FALSE)</f>
        <v>#N/A</v>
      </c>
      <c r="L224" s="82" t="e">
        <f t="shared" si="18"/>
        <v>#N/A</v>
      </c>
      <c r="M224" s="234" t="e">
        <f>VLOOKUP($H224,Leistungswerte!$A$8:$G$29,$P$2,FALSE)</f>
        <v>#N/A</v>
      </c>
      <c r="N224" s="83" t="e">
        <f t="shared" si="19"/>
        <v>#N/A</v>
      </c>
      <c r="O224" s="79" t="e">
        <f t="shared" si="20"/>
        <v>#N/A</v>
      </c>
      <c r="P224" s="235">
        <f t="shared" ca="1" si="21"/>
        <v>0</v>
      </c>
      <c r="Q224" s="84" t="e">
        <f t="shared" ca="1" si="22"/>
        <v>#N/A</v>
      </c>
    </row>
    <row r="225" spans="1:17" ht="24" customHeight="1" x14ac:dyDescent="0.2">
      <c r="A225" s="80">
        <f t="shared" si="23"/>
        <v>203</v>
      </c>
      <c r="B225" s="81"/>
      <c r="C225" s="81"/>
      <c r="D225" s="81"/>
      <c r="E225" s="81"/>
      <c r="F225" s="81"/>
      <c r="G225" s="82"/>
      <c r="H225" s="232"/>
      <c r="I225" s="233" t="e">
        <f>VLOOKUP($H225,Leistungswerte!$A$8:$E$29,3,FALSE)</f>
        <v>#N/A</v>
      </c>
      <c r="J225" s="233" t="e">
        <f>VLOOKUP($H225,Leistungswerte!$A$8:$E$29,4,FALSE)</f>
        <v>#N/A</v>
      </c>
      <c r="K225" s="233" t="e">
        <f>VLOOKUP($H225,Leistungswerte!$A$8:$E$29,5,FALSE)</f>
        <v>#N/A</v>
      </c>
      <c r="L225" s="82" t="e">
        <f t="shared" si="18"/>
        <v>#N/A</v>
      </c>
      <c r="M225" s="234" t="e">
        <f>VLOOKUP($H225,Leistungswerte!$A$8:$G$29,$P$2,FALSE)</f>
        <v>#N/A</v>
      </c>
      <c r="N225" s="83" t="e">
        <f t="shared" si="19"/>
        <v>#N/A</v>
      </c>
      <c r="O225" s="79" t="e">
        <f t="shared" si="20"/>
        <v>#N/A</v>
      </c>
      <c r="P225" s="235">
        <f t="shared" ca="1" si="21"/>
        <v>0</v>
      </c>
      <c r="Q225" s="84" t="e">
        <f t="shared" ca="1" si="22"/>
        <v>#N/A</v>
      </c>
    </row>
    <row r="226" spans="1:17" ht="24" customHeight="1" x14ac:dyDescent="0.2">
      <c r="A226" s="80">
        <f t="shared" si="23"/>
        <v>204</v>
      </c>
      <c r="B226" s="81"/>
      <c r="C226" s="81"/>
      <c r="D226" s="81"/>
      <c r="E226" s="81"/>
      <c r="F226" s="81"/>
      <c r="G226" s="82"/>
      <c r="H226" s="232"/>
      <c r="I226" s="233" t="e">
        <f>VLOOKUP($H226,Leistungswerte!$A$8:$E$29,3,FALSE)</f>
        <v>#N/A</v>
      </c>
      <c r="J226" s="233" t="e">
        <f>VLOOKUP($H226,Leistungswerte!$A$8:$E$29,4,FALSE)</f>
        <v>#N/A</v>
      </c>
      <c r="K226" s="233" t="e">
        <f>VLOOKUP($H226,Leistungswerte!$A$8:$E$29,5,FALSE)</f>
        <v>#N/A</v>
      </c>
      <c r="L226" s="82" t="e">
        <f t="shared" si="18"/>
        <v>#N/A</v>
      </c>
      <c r="M226" s="234" t="e">
        <f>VLOOKUP($H226,Leistungswerte!$A$8:$G$29,$P$2,FALSE)</f>
        <v>#N/A</v>
      </c>
      <c r="N226" s="83" t="e">
        <f t="shared" si="19"/>
        <v>#N/A</v>
      </c>
      <c r="O226" s="79" t="e">
        <f t="shared" si="20"/>
        <v>#N/A</v>
      </c>
      <c r="P226" s="235">
        <f t="shared" ca="1" si="21"/>
        <v>0</v>
      </c>
      <c r="Q226" s="84" t="e">
        <f t="shared" ca="1" si="22"/>
        <v>#N/A</v>
      </c>
    </row>
    <row r="227" spans="1:17" ht="24" customHeight="1" x14ac:dyDescent="0.2">
      <c r="A227" s="80">
        <f t="shared" si="23"/>
        <v>205</v>
      </c>
      <c r="B227" s="81"/>
      <c r="C227" s="81"/>
      <c r="D227" s="81"/>
      <c r="E227" s="81"/>
      <c r="F227" s="81"/>
      <c r="G227" s="82"/>
      <c r="H227" s="232"/>
      <c r="I227" s="233" t="e">
        <f>VLOOKUP($H227,Leistungswerte!$A$8:$E$29,3,FALSE)</f>
        <v>#N/A</v>
      </c>
      <c r="J227" s="233" t="e">
        <f>VLOOKUP($H227,Leistungswerte!$A$8:$E$29,4,FALSE)</f>
        <v>#N/A</v>
      </c>
      <c r="K227" s="233" t="e">
        <f>VLOOKUP($H227,Leistungswerte!$A$8:$E$29,5,FALSE)</f>
        <v>#N/A</v>
      </c>
      <c r="L227" s="82" t="e">
        <f t="shared" si="18"/>
        <v>#N/A</v>
      </c>
      <c r="M227" s="234" t="e">
        <f>VLOOKUP($H227,Leistungswerte!$A$8:$G$29,$P$2,FALSE)</f>
        <v>#N/A</v>
      </c>
      <c r="N227" s="83" t="e">
        <f t="shared" si="19"/>
        <v>#N/A</v>
      </c>
      <c r="O227" s="79" t="e">
        <f t="shared" si="20"/>
        <v>#N/A</v>
      </c>
      <c r="P227" s="235">
        <f t="shared" ca="1" si="21"/>
        <v>0</v>
      </c>
      <c r="Q227" s="84" t="e">
        <f t="shared" ca="1" si="22"/>
        <v>#N/A</v>
      </c>
    </row>
    <row r="228" spans="1:17" ht="24" customHeight="1" x14ac:dyDescent="0.2">
      <c r="A228" s="80">
        <f t="shared" si="23"/>
        <v>206</v>
      </c>
      <c r="B228" s="81"/>
      <c r="C228" s="81"/>
      <c r="D228" s="81"/>
      <c r="E228" s="81"/>
      <c r="F228" s="81"/>
      <c r="G228" s="82"/>
      <c r="H228" s="232"/>
      <c r="I228" s="233" t="e">
        <f>VLOOKUP($H228,Leistungswerte!$A$8:$E$29,3,FALSE)</f>
        <v>#N/A</v>
      </c>
      <c r="J228" s="233" t="e">
        <f>VLOOKUP($H228,Leistungswerte!$A$8:$E$29,4,FALSE)</f>
        <v>#N/A</v>
      </c>
      <c r="K228" s="233" t="e">
        <f>VLOOKUP($H228,Leistungswerte!$A$8:$E$29,5,FALSE)</f>
        <v>#N/A</v>
      </c>
      <c r="L228" s="82" t="e">
        <f t="shared" si="18"/>
        <v>#N/A</v>
      </c>
      <c r="M228" s="234" t="e">
        <f>VLOOKUP($H228,Leistungswerte!$A$8:$G$29,$P$2,FALSE)</f>
        <v>#N/A</v>
      </c>
      <c r="N228" s="83" t="e">
        <f t="shared" si="19"/>
        <v>#N/A</v>
      </c>
      <c r="O228" s="79" t="e">
        <f t="shared" si="20"/>
        <v>#N/A</v>
      </c>
      <c r="P228" s="235">
        <f t="shared" ca="1" si="21"/>
        <v>0</v>
      </c>
      <c r="Q228" s="84" t="e">
        <f t="shared" ca="1" si="22"/>
        <v>#N/A</v>
      </c>
    </row>
    <row r="229" spans="1:17" ht="24" customHeight="1" x14ac:dyDescent="0.2">
      <c r="A229" s="80">
        <f t="shared" si="23"/>
        <v>207</v>
      </c>
      <c r="B229" s="81"/>
      <c r="C229" s="81"/>
      <c r="D229" s="81"/>
      <c r="E229" s="81"/>
      <c r="F229" s="81"/>
      <c r="G229" s="82"/>
      <c r="H229" s="232"/>
      <c r="I229" s="233" t="e">
        <f>VLOOKUP($H229,Leistungswerte!$A$8:$E$29,3,FALSE)</f>
        <v>#N/A</v>
      </c>
      <c r="J229" s="233" t="e">
        <f>VLOOKUP($H229,Leistungswerte!$A$8:$E$29,4,FALSE)</f>
        <v>#N/A</v>
      </c>
      <c r="K229" s="233" t="e">
        <f>VLOOKUP($H229,Leistungswerte!$A$8:$E$29,5,FALSE)</f>
        <v>#N/A</v>
      </c>
      <c r="L229" s="82" t="e">
        <f t="shared" si="18"/>
        <v>#N/A</v>
      </c>
      <c r="M229" s="234" t="e">
        <f>VLOOKUP($H229,Leistungswerte!$A$8:$G$29,$P$2,FALSE)</f>
        <v>#N/A</v>
      </c>
      <c r="N229" s="83" t="e">
        <f t="shared" si="19"/>
        <v>#N/A</v>
      </c>
      <c r="O229" s="79" t="e">
        <f t="shared" si="20"/>
        <v>#N/A</v>
      </c>
      <c r="P229" s="235">
        <f t="shared" ca="1" si="21"/>
        <v>0</v>
      </c>
      <c r="Q229" s="84" t="e">
        <f t="shared" ca="1" si="22"/>
        <v>#N/A</v>
      </c>
    </row>
    <row r="230" spans="1:17" ht="24" customHeight="1" x14ac:dyDescent="0.2">
      <c r="A230" s="80">
        <f t="shared" si="23"/>
        <v>208</v>
      </c>
      <c r="B230" s="81"/>
      <c r="C230" s="81"/>
      <c r="D230" s="81"/>
      <c r="E230" s="81"/>
      <c r="F230" s="81"/>
      <c r="G230" s="82"/>
      <c r="H230" s="232"/>
      <c r="I230" s="233" t="e">
        <f>VLOOKUP($H230,Leistungswerte!$A$8:$E$29,3,FALSE)</f>
        <v>#N/A</v>
      </c>
      <c r="J230" s="233" t="e">
        <f>VLOOKUP($H230,Leistungswerte!$A$8:$E$29,4,FALSE)</f>
        <v>#N/A</v>
      </c>
      <c r="K230" s="233" t="e">
        <f>VLOOKUP($H230,Leistungswerte!$A$8:$E$29,5,FALSE)</f>
        <v>#N/A</v>
      </c>
      <c r="L230" s="82" t="e">
        <f t="shared" si="18"/>
        <v>#N/A</v>
      </c>
      <c r="M230" s="234" t="e">
        <f>VLOOKUP($H230,Leistungswerte!$A$8:$G$29,$P$2,FALSE)</f>
        <v>#N/A</v>
      </c>
      <c r="N230" s="83" t="e">
        <f t="shared" si="19"/>
        <v>#N/A</v>
      </c>
      <c r="O230" s="79" t="e">
        <f t="shared" si="20"/>
        <v>#N/A</v>
      </c>
      <c r="P230" s="235">
        <f t="shared" ca="1" si="21"/>
        <v>0</v>
      </c>
      <c r="Q230" s="84" t="e">
        <f t="shared" ca="1" si="22"/>
        <v>#N/A</v>
      </c>
    </row>
    <row r="231" spans="1:17" ht="24" customHeight="1" x14ac:dyDescent="0.2">
      <c r="A231" s="80">
        <f t="shared" si="23"/>
        <v>209</v>
      </c>
      <c r="B231" s="81"/>
      <c r="C231" s="81"/>
      <c r="D231" s="81"/>
      <c r="E231" s="81"/>
      <c r="F231" s="81"/>
      <c r="G231" s="82"/>
      <c r="H231" s="232"/>
      <c r="I231" s="233" t="e">
        <f>VLOOKUP($H231,Leistungswerte!$A$8:$E$29,3,FALSE)</f>
        <v>#N/A</v>
      </c>
      <c r="J231" s="233" t="e">
        <f>VLOOKUP($H231,Leistungswerte!$A$8:$E$29,4,FALSE)</f>
        <v>#N/A</v>
      </c>
      <c r="K231" s="233" t="e">
        <f>VLOOKUP($H231,Leistungswerte!$A$8:$E$29,5,FALSE)</f>
        <v>#N/A</v>
      </c>
      <c r="L231" s="82" t="e">
        <f t="shared" si="18"/>
        <v>#N/A</v>
      </c>
      <c r="M231" s="234" t="e">
        <f>VLOOKUP($H231,Leistungswerte!$A$8:$G$29,$P$2,FALSE)</f>
        <v>#N/A</v>
      </c>
      <c r="N231" s="83" t="e">
        <f t="shared" si="19"/>
        <v>#N/A</v>
      </c>
      <c r="O231" s="79" t="e">
        <f t="shared" si="20"/>
        <v>#N/A</v>
      </c>
      <c r="P231" s="235">
        <f t="shared" ca="1" si="21"/>
        <v>0</v>
      </c>
      <c r="Q231" s="84" t="e">
        <f t="shared" ca="1" si="22"/>
        <v>#N/A</v>
      </c>
    </row>
    <row r="232" spans="1:17" ht="24" customHeight="1" x14ac:dyDescent="0.2">
      <c r="A232" s="80">
        <f t="shared" si="23"/>
        <v>210</v>
      </c>
      <c r="B232" s="81"/>
      <c r="C232" s="81"/>
      <c r="D232" s="81"/>
      <c r="E232" s="81"/>
      <c r="F232" s="81"/>
      <c r="G232" s="82"/>
      <c r="H232" s="232"/>
      <c r="I232" s="233" t="e">
        <f>VLOOKUP($H232,Leistungswerte!$A$8:$E$29,3,FALSE)</f>
        <v>#N/A</v>
      </c>
      <c r="J232" s="233" t="e">
        <f>VLOOKUP($H232,Leistungswerte!$A$8:$E$29,4,FALSE)</f>
        <v>#N/A</v>
      </c>
      <c r="K232" s="233" t="e">
        <f>VLOOKUP($H232,Leistungswerte!$A$8:$E$29,5,FALSE)</f>
        <v>#N/A</v>
      </c>
      <c r="L232" s="82" t="e">
        <f t="shared" si="18"/>
        <v>#N/A</v>
      </c>
      <c r="M232" s="234" t="e">
        <f>VLOOKUP($H232,Leistungswerte!$A$8:$G$29,$P$2,FALSE)</f>
        <v>#N/A</v>
      </c>
      <c r="N232" s="83" t="e">
        <f t="shared" si="19"/>
        <v>#N/A</v>
      </c>
      <c r="O232" s="79" t="e">
        <f t="shared" si="20"/>
        <v>#N/A</v>
      </c>
      <c r="P232" s="235">
        <f t="shared" ca="1" si="21"/>
        <v>0</v>
      </c>
      <c r="Q232" s="84" t="e">
        <f t="shared" ca="1" si="22"/>
        <v>#N/A</v>
      </c>
    </row>
    <row r="233" spans="1:17" ht="24" customHeight="1" x14ac:dyDescent="0.2">
      <c r="A233" s="80">
        <f t="shared" si="23"/>
        <v>211</v>
      </c>
      <c r="B233" s="81"/>
      <c r="C233" s="81"/>
      <c r="D233" s="81"/>
      <c r="E233" s="81"/>
      <c r="F233" s="81"/>
      <c r="G233" s="82"/>
      <c r="H233" s="232"/>
      <c r="I233" s="233" t="e">
        <f>VLOOKUP($H233,Leistungswerte!$A$8:$E$29,3,FALSE)</f>
        <v>#N/A</v>
      </c>
      <c r="J233" s="233" t="e">
        <f>VLOOKUP($H233,Leistungswerte!$A$8:$E$29,4,FALSE)</f>
        <v>#N/A</v>
      </c>
      <c r="K233" s="233" t="e">
        <f>VLOOKUP($H233,Leistungswerte!$A$8:$E$29,5,FALSE)</f>
        <v>#N/A</v>
      </c>
      <c r="L233" s="82" t="e">
        <f t="shared" si="18"/>
        <v>#N/A</v>
      </c>
      <c r="M233" s="234" t="e">
        <f>VLOOKUP($H233,Leistungswerte!$A$8:$G$29,$P$2,FALSE)</f>
        <v>#N/A</v>
      </c>
      <c r="N233" s="83" t="e">
        <f t="shared" si="19"/>
        <v>#N/A</v>
      </c>
      <c r="O233" s="79" t="e">
        <f t="shared" si="20"/>
        <v>#N/A</v>
      </c>
      <c r="P233" s="235">
        <f t="shared" ca="1" si="21"/>
        <v>0</v>
      </c>
      <c r="Q233" s="84" t="e">
        <f t="shared" ca="1" si="22"/>
        <v>#N/A</v>
      </c>
    </row>
    <row r="234" spans="1:17" ht="24" customHeight="1" x14ac:dyDescent="0.2">
      <c r="A234" s="80">
        <f t="shared" si="23"/>
        <v>212</v>
      </c>
      <c r="B234" s="81"/>
      <c r="C234" s="81"/>
      <c r="D234" s="81"/>
      <c r="E234" s="81"/>
      <c r="F234" s="81"/>
      <c r="G234" s="82"/>
      <c r="H234" s="232"/>
      <c r="I234" s="233" t="e">
        <f>VLOOKUP($H234,Leistungswerte!$A$8:$E$29,3,FALSE)</f>
        <v>#N/A</v>
      </c>
      <c r="J234" s="233" t="e">
        <f>VLOOKUP($H234,Leistungswerte!$A$8:$E$29,4,FALSE)</f>
        <v>#N/A</v>
      </c>
      <c r="K234" s="233" t="e">
        <f>VLOOKUP($H234,Leistungswerte!$A$8:$E$29,5,FALSE)</f>
        <v>#N/A</v>
      </c>
      <c r="L234" s="82" t="e">
        <f t="shared" si="18"/>
        <v>#N/A</v>
      </c>
      <c r="M234" s="234" t="e">
        <f>VLOOKUP($H234,Leistungswerte!$A$8:$G$29,$P$2,FALSE)</f>
        <v>#N/A</v>
      </c>
      <c r="N234" s="83" t="e">
        <f t="shared" si="19"/>
        <v>#N/A</v>
      </c>
      <c r="O234" s="79" t="e">
        <f t="shared" si="20"/>
        <v>#N/A</v>
      </c>
      <c r="P234" s="235">
        <f t="shared" ca="1" si="21"/>
        <v>0</v>
      </c>
      <c r="Q234" s="84" t="e">
        <f t="shared" ca="1" si="22"/>
        <v>#N/A</v>
      </c>
    </row>
    <row r="235" spans="1:17" ht="24" customHeight="1" x14ac:dyDescent="0.2">
      <c r="A235" s="80">
        <f t="shared" si="23"/>
        <v>213</v>
      </c>
      <c r="B235" s="81"/>
      <c r="C235" s="81"/>
      <c r="D235" s="81"/>
      <c r="E235" s="81"/>
      <c r="F235" s="81"/>
      <c r="G235" s="82"/>
      <c r="H235" s="232"/>
      <c r="I235" s="233" t="e">
        <f>VLOOKUP($H235,Leistungswerte!$A$8:$E$29,3,FALSE)</f>
        <v>#N/A</v>
      </c>
      <c r="J235" s="233" t="e">
        <f>VLOOKUP($H235,Leistungswerte!$A$8:$E$29,4,FALSE)</f>
        <v>#N/A</v>
      </c>
      <c r="K235" s="233" t="e">
        <f>VLOOKUP($H235,Leistungswerte!$A$8:$E$29,5,FALSE)</f>
        <v>#N/A</v>
      </c>
      <c r="L235" s="82" t="e">
        <f t="shared" si="18"/>
        <v>#N/A</v>
      </c>
      <c r="M235" s="234" t="e">
        <f>VLOOKUP($H235,Leistungswerte!$A$8:$G$29,$P$2,FALSE)</f>
        <v>#N/A</v>
      </c>
      <c r="N235" s="83" t="e">
        <f t="shared" si="19"/>
        <v>#N/A</v>
      </c>
      <c r="O235" s="79" t="e">
        <f t="shared" si="20"/>
        <v>#N/A</v>
      </c>
      <c r="P235" s="235">
        <f t="shared" ca="1" si="21"/>
        <v>0</v>
      </c>
      <c r="Q235" s="84" t="e">
        <f t="shared" ca="1" si="22"/>
        <v>#N/A</v>
      </c>
    </row>
    <row r="236" spans="1:17" ht="24" customHeight="1" x14ac:dyDescent="0.2">
      <c r="A236" s="80">
        <f t="shared" si="23"/>
        <v>214</v>
      </c>
      <c r="B236" s="81"/>
      <c r="C236" s="81"/>
      <c r="D236" s="81"/>
      <c r="E236" s="81"/>
      <c r="F236" s="81"/>
      <c r="G236" s="82"/>
      <c r="H236" s="232"/>
      <c r="I236" s="233" t="e">
        <f>VLOOKUP($H236,Leistungswerte!$A$8:$E$29,3,FALSE)</f>
        <v>#N/A</v>
      </c>
      <c r="J236" s="233" t="e">
        <f>VLOOKUP($H236,Leistungswerte!$A$8:$E$29,4,FALSE)</f>
        <v>#N/A</v>
      </c>
      <c r="K236" s="233" t="e">
        <f>VLOOKUP($H236,Leistungswerte!$A$8:$E$29,5,FALSE)</f>
        <v>#N/A</v>
      </c>
      <c r="L236" s="82" t="e">
        <f t="shared" si="18"/>
        <v>#N/A</v>
      </c>
      <c r="M236" s="234" t="e">
        <f>VLOOKUP($H236,Leistungswerte!$A$8:$G$29,$P$2,FALSE)</f>
        <v>#N/A</v>
      </c>
      <c r="N236" s="83" t="e">
        <f t="shared" si="19"/>
        <v>#N/A</v>
      </c>
      <c r="O236" s="79" t="e">
        <f t="shared" si="20"/>
        <v>#N/A</v>
      </c>
      <c r="P236" s="235">
        <f t="shared" ca="1" si="21"/>
        <v>0</v>
      </c>
      <c r="Q236" s="84" t="e">
        <f t="shared" ca="1" si="22"/>
        <v>#N/A</v>
      </c>
    </row>
    <row r="237" spans="1:17" ht="24" customHeight="1" x14ac:dyDescent="0.2">
      <c r="A237" s="80">
        <f t="shared" si="23"/>
        <v>215</v>
      </c>
      <c r="B237" s="81"/>
      <c r="C237" s="81"/>
      <c r="D237" s="150"/>
      <c r="E237" s="81"/>
      <c r="F237" s="81"/>
      <c r="G237" s="82"/>
      <c r="H237" s="232"/>
      <c r="I237" s="233" t="e">
        <f>VLOOKUP($H237,Leistungswerte!$A$8:$E$29,3,FALSE)</f>
        <v>#N/A</v>
      </c>
      <c r="J237" s="233" t="e">
        <f>VLOOKUP($H237,Leistungswerte!$A$8:$E$29,4,FALSE)</f>
        <v>#N/A</v>
      </c>
      <c r="K237" s="233" t="e">
        <f>VLOOKUP($H237,Leistungswerte!$A$8:$E$29,5,FALSE)</f>
        <v>#N/A</v>
      </c>
      <c r="L237" s="82" t="e">
        <f t="shared" si="18"/>
        <v>#N/A</v>
      </c>
      <c r="M237" s="234" t="e">
        <f>VLOOKUP($H237,Leistungswerte!$A$8:$G$29,$P$2,FALSE)</f>
        <v>#N/A</v>
      </c>
      <c r="N237" s="83" t="e">
        <f t="shared" si="19"/>
        <v>#N/A</v>
      </c>
      <c r="O237" s="79" t="e">
        <f t="shared" si="20"/>
        <v>#N/A</v>
      </c>
      <c r="P237" s="235">
        <f t="shared" ca="1" si="21"/>
        <v>0</v>
      </c>
      <c r="Q237" s="84" t="e">
        <f t="shared" ca="1" si="22"/>
        <v>#N/A</v>
      </c>
    </row>
    <row r="238" spans="1:17" ht="24" customHeight="1" x14ac:dyDescent="0.2">
      <c r="A238" s="80">
        <f t="shared" si="23"/>
        <v>216</v>
      </c>
      <c r="B238" s="81"/>
      <c r="C238" s="81"/>
      <c r="D238" s="81"/>
      <c r="E238" s="81"/>
      <c r="F238" s="81"/>
      <c r="G238" s="82"/>
      <c r="H238" s="232"/>
      <c r="I238" s="233" t="e">
        <f>VLOOKUP($H238,Leistungswerte!$A$8:$E$29,3,FALSE)</f>
        <v>#N/A</v>
      </c>
      <c r="J238" s="233" t="e">
        <f>VLOOKUP($H238,Leistungswerte!$A$8:$E$29,4,FALSE)</f>
        <v>#N/A</v>
      </c>
      <c r="K238" s="233" t="e">
        <f>VLOOKUP($H238,Leistungswerte!$A$8:$E$29,5,FALSE)</f>
        <v>#N/A</v>
      </c>
      <c r="L238" s="82" t="e">
        <f t="shared" si="18"/>
        <v>#N/A</v>
      </c>
      <c r="M238" s="234" t="e">
        <f>VLOOKUP($H238,Leistungswerte!$A$8:$G$29,$P$2,FALSE)</f>
        <v>#N/A</v>
      </c>
      <c r="N238" s="83" t="e">
        <f t="shared" si="19"/>
        <v>#N/A</v>
      </c>
      <c r="O238" s="79" t="e">
        <f t="shared" si="20"/>
        <v>#N/A</v>
      </c>
      <c r="P238" s="235">
        <f t="shared" ca="1" si="21"/>
        <v>0</v>
      </c>
      <c r="Q238" s="84" t="e">
        <f t="shared" ca="1" si="22"/>
        <v>#N/A</v>
      </c>
    </row>
    <row r="239" spans="1:17" ht="24" customHeight="1" x14ac:dyDescent="0.2">
      <c r="A239" s="80">
        <f t="shared" si="23"/>
        <v>217</v>
      </c>
      <c r="B239" s="81"/>
      <c r="C239" s="81"/>
      <c r="D239" s="81"/>
      <c r="E239" s="81"/>
      <c r="F239" s="81"/>
      <c r="G239" s="82"/>
      <c r="H239" s="232"/>
      <c r="I239" s="233" t="e">
        <f>VLOOKUP($H239,Leistungswerte!$A$8:$E$29,3,FALSE)</f>
        <v>#N/A</v>
      </c>
      <c r="J239" s="233" t="e">
        <f>VLOOKUP($H239,Leistungswerte!$A$8:$E$29,4,FALSE)</f>
        <v>#N/A</v>
      </c>
      <c r="K239" s="233" t="e">
        <f>VLOOKUP($H239,Leistungswerte!$A$8:$E$29,5,FALSE)</f>
        <v>#N/A</v>
      </c>
      <c r="L239" s="82" t="e">
        <f t="shared" si="18"/>
        <v>#N/A</v>
      </c>
      <c r="M239" s="234" t="e">
        <f>VLOOKUP($H239,Leistungswerte!$A$8:$G$29,$P$2,FALSE)</f>
        <v>#N/A</v>
      </c>
      <c r="N239" s="83" t="e">
        <f t="shared" si="19"/>
        <v>#N/A</v>
      </c>
      <c r="O239" s="79" t="e">
        <f t="shared" si="20"/>
        <v>#N/A</v>
      </c>
      <c r="P239" s="235">
        <f t="shared" ca="1" si="21"/>
        <v>0</v>
      </c>
      <c r="Q239" s="84" t="e">
        <f t="shared" ca="1" si="22"/>
        <v>#N/A</v>
      </c>
    </row>
    <row r="240" spans="1:17" ht="24" customHeight="1" x14ac:dyDescent="0.2">
      <c r="A240" s="80">
        <f t="shared" si="23"/>
        <v>218</v>
      </c>
      <c r="B240" s="81"/>
      <c r="C240" s="81"/>
      <c r="D240" s="81"/>
      <c r="E240" s="81"/>
      <c r="F240" s="81"/>
      <c r="G240" s="82"/>
      <c r="H240" s="232"/>
      <c r="I240" s="233" t="e">
        <f>VLOOKUP($H240,Leistungswerte!$A$8:$E$29,3,FALSE)</f>
        <v>#N/A</v>
      </c>
      <c r="J240" s="233" t="e">
        <f>VLOOKUP($H240,Leistungswerte!$A$8:$E$29,4,FALSE)</f>
        <v>#N/A</v>
      </c>
      <c r="K240" s="233" t="e">
        <f>VLOOKUP($H240,Leistungswerte!$A$8:$E$29,5,FALSE)</f>
        <v>#N/A</v>
      </c>
      <c r="L240" s="82" t="e">
        <f t="shared" si="18"/>
        <v>#N/A</v>
      </c>
      <c r="M240" s="234" t="e">
        <f>VLOOKUP($H240,Leistungswerte!$A$8:$G$29,$P$2,FALSE)</f>
        <v>#N/A</v>
      </c>
      <c r="N240" s="83" t="e">
        <f t="shared" si="19"/>
        <v>#N/A</v>
      </c>
      <c r="O240" s="79" t="e">
        <f t="shared" si="20"/>
        <v>#N/A</v>
      </c>
      <c r="P240" s="235">
        <f t="shared" ca="1" si="21"/>
        <v>0</v>
      </c>
      <c r="Q240" s="84" t="e">
        <f t="shared" ca="1" si="22"/>
        <v>#N/A</v>
      </c>
    </row>
    <row r="241" spans="1:17" ht="24" customHeight="1" x14ac:dyDescent="0.2">
      <c r="A241" s="80">
        <f t="shared" si="23"/>
        <v>219</v>
      </c>
      <c r="B241" s="81"/>
      <c r="C241" s="81"/>
      <c r="D241" s="81"/>
      <c r="E241" s="81"/>
      <c r="F241" s="81"/>
      <c r="G241" s="82"/>
      <c r="H241" s="232"/>
      <c r="I241" s="233" t="e">
        <f>VLOOKUP($H241,Leistungswerte!$A$8:$E$29,3,FALSE)</f>
        <v>#N/A</v>
      </c>
      <c r="J241" s="233" t="e">
        <f>VLOOKUP($H241,Leistungswerte!$A$8:$E$29,4,FALSE)</f>
        <v>#N/A</v>
      </c>
      <c r="K241" s="233" t="e">
        <f>VLOOKUP($H241,Leistungswerte!$A$8:$E$29,5,FALSE)</f>
        <v>#N/A</v>
      </c>
      <c r="L241" s="82" t="e">
        <f t="shared" si="18"/>
        <v>#N/A</v>
      </c>
      <c r="M241" s="234" t="e">
        <f>VLOOKUP($H241,Leistungswerte!$A$8:$G$29,$P$2,FALSE)</f>
        <v>#N/A</v>
      </c>
      <c r="N241" s="83" t="e">
        <f t="shared" si="19"/>
        <v>#N/A</v>
      </c>
      <c r="O241" s="79" t="e">
        <f t="shared" si="20"/>
        <v>#N/A</v>
      </c>
      <c r="P241" s="235">
        <f t="shared" ca="1" si="21"/>
        <v>0</v>
      </c>
      <c r="Q241" s="84" t="e">
        <f t="shared" ca="1" si="22"/>
        <v>#N/A</v>
      </c>
    </row>
    <row r="242" spans="1:17" ht="24" customHeight="1" x14ac:dyDescent="0.2">
      <c r="A242" s="80">
        <f t="shared" si="23"/>
        <v>220</v>
      </c>
      <c r="B242" s="81"/>
      <c r="C242" s="81"/>
      <c r="D242" s="81"/>
      <c r="E242" s="81"/>
      <c r="F242" s="81"/>
      <c r="G242" s="82"/>
      <c r="H242" s="232"/>
      <c r="I242" s="233" t="e">
        <f>VLOOKUP($H242,Leistungswerte!$A$8:$E$29,3,FALSE)</f>
        <v>#N/A</v>
      </c>
      <c r="J242" s="233" t="e">
        <f>VLOOKUP($H242,Leistungswerte!$A$8:$E$29,4,FALSE)</f>
        <v>#N/A</v>
      </c>
      <c r="K242" s="233" t="e">
        <f>VLOOKUP($H242,Leistungswerte!$A$8:$E$29,5,FALSE)</f>
        <v>#N/A</v>
      </c>
      <c r="L242" s="82" t="e">
        <f t="shared" si="18"/>
        <v>#N/A</v>
      </c>
      <c r="M242" s="234" t="e">
        <f>VLOOKUP($H242,Leistungswerte!$A$8:$G$29,$P$2,FALSE)</f>
        <v>#N/A</v>
      </c>
      <c r="N242" s="83" t="e">
        <f t="shared" si="19"/>
        <v>#N/A</v>
      </c>
      <c r="O242" s="79" t="e">
        <f t="shared" si="20"/>
        <v>#N/A</v>
      </c>
      <c r="P242" s="235">
        <f t="shared" ca="1" si="21"/>
        <v>0</v>
      </c>
      <c r="Q242" s="84" t="e">
        <f t="shared" ca="1" si="22"/>
        <v>#N/A</v>
      </c>
    </row>
    <row r="243" spans="1:17" ht="24" customHeight="1" x14ac:dyDescent="0.2">
      <c r="A243" s="80">
        <f t="shared" si="23"/>
        <v>221</v>
      </c>
      <c r="B243" s="81"/>
      <c r="C243" s="81"/>
      <c r="D243" s="81"/>
      <c r="E243" s="81"/>
      <c r="F243" s="81"/>
      <c r="G243" s="82"/>
      <c r="H243" s="232"/>
      <c r="I243" s="233" t="e">
        <f>VLOOKUP($H243,Leistungswerte!$A$8:$E$29,3,FALSE)</f>
        <v>#N/A</v>
      </c>
      <c r="J243" s="233" t="e">
        <f>VLOOKUP($H243,Leistungswerte!$A$8:$E$29,4,FALSE)</f>
        <v>#N/A</v>
      </c>
      <c r="K243" s="233" t="e">
        <f>VLOOKUP($H243,Leistungswerte!$A$8:$E$29,5,FALSE)</f>
        <v>#N/A</v>
      </c>
      <c r="L243" s="82" t="e">
        <f t="shared" si="18"/>
        <v>#N/A</v>
      </c>
      <c r="M243" s="234" t="e">
        <f>VLOOKUP($H243,Leistungswerte!$A$8:$G$29,$P$2,FALSE)</f>
        <v>#N/A</v>
      </c>
      <c r="N243" s="83" t="e">
        <f t="shared" si="19"/>
        <v>#N/A</v>
      </c>
      <c r="O243" s="79" t="e">
        <f t="shared" si="20"/>
        <v>#N/A</v>
      </c>
      <c r="P243" s="235">
        <f t="shared" ca="1" si="21"/>
        <v>0</v>
      </c>
      <c r="Q243" s="84" t="e">
        <f t="shared" ca="1" si="22"/>
        <v>#N/A</v>
      </c>
    </row>
    <row r="244" spans="1:17" ht="24" customHeight="1" x14ac:dyDescent="0.2">
      <c r="A244" s="80">
        <f t="shared" si="23"/>
        <v>222</v>
      </c>
      <c r="B244" s="81"/>
      <c r="C244" s="81"/>
      <c r="D244" s="81"/>
      <c r="E244" s="81"/>
      <c r="F244" s="81"/>
      <c r="G244" s="82"/>
      <c r="H244" s="232"/>
      <c r="I244" s="233" t="e">
        <f>VLOOKUP($H244,Leistungswerte!$A$8:$E$29,3,FALSE)</f>
        <v>#N/A</v>
      </c>
      <c r="J244" s="233" t="e">
        <f>VLOOKUP($H244,Leistungswerte!$A$8:$E$29,4,FALSE)</f>
        <v>#N/A</v>
      </c>
      <c r="K244" s="233" t="e">
        <f>VLOOKUP($H244,Leistungswerte!$A$8:$E$29,5,FALSE)</f>
        <v>#N/A</v>
      </c>
      <c r="L244" s="82" t="e">
        <f t="shared" si="18"/>
        <v>#N/A</v>
      </c>
      <c r="M244" s="234" t="e">
        <f>VLOOKUP($H244,Leistungswerte!$A$8:$G$29,$P$2,FALSE)</f>
        <v>#N/A</v>
      </c>
      <c r="N244" s="83" t="e">
        <f t="shared" si="19"/>
        <v>#N/A</v>
      </c>
      <c r="O244" s="79" t="e">
        <f t="shared" si="20"/>
        <v>#N/A</v>
      </c>
      <c r="P244" s="235">
        <f t="shared" ca="1" si="21"/>
        <v>0</v>
      </c>
      <c r="Q244" s="84" t="e">
        <f t="shared" ca="1" si="22"/>
        <v>#N/A</v>
      </c>
    </row>
    <row r="245" spans="1:17" ht="24" customHeight="1" x14ac:dyDescent="0.2">
      <c r="A245" s="80">
        <f t="shared" si="23"/>
        <v>223</v>
      </c>
      <c r="B245" s="81"/>
      <c r="C245" s="81"/>
      <c r="D245" s="81"/>
      <c r="E245" s="81"/>
      <c r="F245" s="81"/>
      <c r="G245" s="82"/>
      <c r="H245" s="232"/>
      <c r="I245" s="233" t="e">
        <f>VLOOKUP($H245,Leistungswerte!$A$8:$E$29,3,FALSE)</f>
        <v>#N/A</v>
      </c>
      <c r="J245" s="233" t="e">
        <f>VLOOKUP($H245,Leistungswerte!$A$8:$E$29,4,FALSE)</f>
        <v>#N/A</v>
      </c>
      <c r="K245" s="233" t="e">
        <f>VLOOKUP($H245,Leistungswerte!$A$8:$E$29,5,FALSE)</f>
        <v>#N/A</v>
      </c>
      <c r="L245" s="82" t="e">
        <f t="shared" si="18"/>
        <v>#N/A</v>
      </c>
      <c r="M245" s="234" t="e">
        <f>VLOOKUP($H245,Leistungswerte!$A$8:$G$29,$P$2,FALSE)</f>
        <v>#N/A</v>
      </c>
      <c r="N245" s="83" t="e">
        <f t="shared" si="19"/>
        <v>#N/A</v>
      </c>
      <c r="O245" s="79" t="e">
        <f t="shared" si="20"/>
        <v>#N/A</v>
      </c>
      <c r="P245" s="235">
        <f t="shared" ca="1" si="21"/>
        <v>0</v>
      </c>
      <c r="Q245" s="84" t="e">
        <f t="shared" ca="1" si="22"/>
        <v>#N/A</v>
      </c>
    </row>
    <row r="246" spans="1:17" ht="24" customHeight="1" x14ac:dyDescent="0.2">
      <c r="A246" s="80">
        <f t="shared" si="23"/>
        <v>224</v>
      </c>
      <c r="B246" s="81"/>
      <c r="C246" s="81"/>
      <c r="D246" s="81"/>
      <c r="E246" s="81"/>
      <c r="F246" s="81"/>
      <c r="G246" s="82"/>
      <c r="H246" s="232"/>
      <c r="I246" s="233" t="e">
        <f>VLOOKUP($H246,Leistungswerte!$A$8:$E$29,3,FALSE)</f>
        <v>#N/A</v>
      </c>
      <c r="J246" s="233" t="e">
        <f>VLOOKUP($H246,Leistungswerte!$A$8:$E$29,4,FALSE)</f>
        <v>#N/A</v>
      </c>
      <c r="K246" s="233" t="e">
        <f>VLOOKUP($H246,Leistungswerte!$A$8:$E$29,5,FALSE)</f>
        <v>#N/A</v>
      </c>
      <c r="L246" s="82" t="e">
        <f t="shared" si="18"/>
        <v>#N/A</v>
      </c>
      <c r="M246" s="234" t="e">
        <f>VLOOKUP($H246,Leistungswerte!$A$8:$G$29,$P$2,FALSE)</f>
        <v>#N/A</v>
      </c>
      <c r="N246" s="83" t="e">
        <f t="shared" si="19"/>
        <v>#N/A</v>
      </c>
      <c r="O246" s="79" t="e">
        <f t="shared" si="20"/>
        <v>#N/A</v>
      </c>
      <c r="P246" s="235">
        <f t="shared" ca="1" si="21"/>
        <v>0</v>
      </c>
      <c r="Q246" s="84" t="e">
        <f t="shared" ca="1" si="22"/>
        <v>#N/A</v>
      </c>
    </row>
    <row r="247" spans="1:17" ht="24" customHeight="1" x14ac:dyDescent="0.2">
      <c r="A247" s="80">
        <f t="shared" si="23"/>
        <v>225</v>
      </c>
      <c r="B247" s="81"/>
      <c r="C247" s="81"/>
      <c r="D247" s="150"/>
      <c r="E247" s="81"/>
      <c r="F247" s="81"/>
      <c r="G247" s="82"/>
      <c r="H247" s="232"/>
      <c r="I247" s="233" t="e">
        <f>VLOOKUP($H247,Leistungswerte!$A$8:$E$29,3,FALSE)</f>
        <v>#N/A</v>
      </c>
      <c r="J247" s="233" t="e">
        <f>VLOOKUP($H247,Leistungswerte!$A$8:$E$29,4,FALSE)</f>
        <v>#N/A</v>
      </c>
      <c r="K247" s="233" t="e">
        <f>VLOOKUP($H247,Leistungswerte!$A$8:$E$29,5,FALSE)</f>
        <v>#N/A</v>
      </c>
      <c r="L247" s="82" t="e">
        <f t="shared" si="18"/>
        <v>#N/A</v>
      </c>
      <c r="M247" s="234" t="e">
        <f>VLOOKUP($H247,Leistungswerte!$A$8:$G$29,$P$2,FALSE)</f>
        <v>#N/A</v>
      </c>
      <c r="N247" s="83" t="e">
        <f t="shared" si="19"/>
        <v>#N/A</v>
      </c>
      <c r="O247" s="79" t="e">
        <f t="shared" si="20"/>
        <v>#N/A</v>
      </c>
      <c r="P247" s="235">
        <f t="shared" ca="1" si="21"/>
        <v>0</v>
      </c>
      <c r="Q247" s="84" t="e">
        <f t="shared" ca="1" si="22"/>
        <v>#N/A</v>
      </c>
    </row>
    <row r="248" spans="1:17" ht="24" customHeight="1" x14ac:dyDescent="0.2">
      <c r="A248" s="80">
        <f t="shared" si="23"/>
        <v>226</v>
      </c>
      <c r="B248" s="81"/>
      <c r="C248" s="81"/>
      <c r="D248" s="150"/>
      <c r="E248" s="81"/>
      <c r="F248" s="81"/>
      <c r="G248" s="82"/>
      <c r="H248" s="232"/>
      <c r="I248" s="233" t="e">
        <f>VLOOKUP($H248,Leistungswerte!$A$8:$E$29,3,FALSE)</f>
        <v>#N/A</v>
      </c>
      <c r="J248" s="233" t="e">
        <f>VLOOKUP($H248,Leistungswerte!$A$8:$E$29,4,FALSE)</f>
        <v>#N/A</v>
      </c>
      <c r="K248" s="233" t="e">
        <f>VLOOKUP($H248,Leistungswerte!$A$8:$E$29,5,FALSE)</f>
        <v>#N/A</v>
      </c>
      <c r="L248" s="82" t="e">
        <f t="shared" si="18"/>
        <v>#N/A</v>
      </c>
      <c r="M248" s="234" t="e">
        <f>VLOOKUP($H248,Leistungswerte!$A$8:$G$29,$P$2,FALSE)</f>
        <v>#N/A</v>
      </c>
      <c r="N248" s="83" t="e">
        <f t="shared" si="19"/>
        <v>#N/A</v>
      </c>
      <c r="O248" s="79" t="e">
        <f t="shared" si="20"/>
        <v>#N/A</v>
      </c>
      <c r="P248" s="235">
        <f t="shared" ca="1" si="21"/>
        <v>0</v>
      </c>
      <c r="Q248" s="84" t="e">
        <f t="shared" ca="1" si="22"/>
        <v>#N/A</v>
      </c>
    </row>
    <row r="249" spans="1:17" ht="24" customHeight="1" x14ac:dyDescent="0.2">
      <c r="A249" s="80">
        <f t="shared" si="23"/>
        <v>227</v>
      </c>
      <c r="B249" s="81"/>
      <c r="C249" s="81"/>
      <c r="D249" s="81"/>
      <c r="E249" s="81"/>
      <c r="F249" s="81"/>
      <c r="G249" s="82"/>
      <c r="H249" s="232"/>
      <c r="I249" s="233" t="e">
        <f>VLOOKUP($H249,Leistungswerte!$A$8:$E$29,3,FALSE)</f>
        <v>#N/A</v>
      </c>
      <c r="J249" s="233" t="e">
        <f>VLOOKUP($H249,Leistungswerte!$A$8:$E$29,4,FALSE)</f>
        <v>#N/A</v>
      </c>
      <c r="K249" s="233" t="e">
        <f>VLOOKUP($H249,Leistungswerte!$A$8:$E$29,5,FALSE)</f>
        <v>#N/A</v>
      </c>
      <c r="L249" s="82" t="e">
        <f t="shared" si="18"/>
        <v>#N/A</v>
      </c>
      <c r="M249" s="234" t="e">
        <f>VLOOKUP($H249,Leistungswerte!$A$8:$G$29,$P$2,FALSE)</f>
        <v>#N/A</v>
      </c>
      <c r="N249" s="83" t="e">
        <f t="shared" si="19"/>
        <v>#N/A</v>
      </c>
      <c r="O249" s="79" t="e">
        <f t="shared" si="20"/>
        <v>#N/A</v>
      </c>
      <c r="P249" s="235">
        <f t="shared" ca="1" si="21"/>
        <v>0</v>
      </c>
      <c r="Q249" s="84" t="e">
        <f t="shared" ca="1" si="22"/>
        <v>#N/A</v>
      </c>
    </row>
    <row r="250" spans="1:17" ht="24" customHeight="1" x14ac:dyDescent="0.2">
      <c r="A250" s="80">
        <f t="shared" si="23"/>
        <v>228</v>
      </c>
      <c r="B250" s="81"/>
      <c r="C250" s="81"/>
      <c r="D250" s="81"/>
      <c r="E250" s="81"/>
      <c r="F250" s="81"/>
      <c r="G250" s="82"/>
      <c r="H250" s="232"/>
      <c r="I250" s="233" t="e">
        <f>VLOOKUP($H250,Leistungswerte!$A$8:$E$29,3,FALSE)</f>
        <v>#N/A</v>
      </c>
      <c r="J250" s="233" t="e">
        <f>VLOOKUP($H250,Leistungswerte!$A$8:$E$29,4,FALSE)</f>
        <v>#N/A</v>
      </c>
      <c r="K250" s="233" t="e">
        <f>VLOOKUP($H250,Leistungswerte!$A$8:$E$29,5,FALSE)</f>
        <v>#N/A</v>
      </c>
      <c r="L250" s="82" t="e">
        <f t="shared" si="18"/>
        <v>#N/A</v>
      </c>
      <c r="M250" s="234" t="e">
        <f>VLOOKUP($H250,Leistungswerte!$A$8:$G$29,$P$2,FALSE)</f>
        <v>#N/A</v>
      </c>
      <c r="N250" s="83" t="e">
        <f t="shared" si="19"/>
        <v>#N/A</v>
      </c>
      <c r="O250" s="79" t="e">
        <f t="shared" si="20"/>
        <v>#N/A</v>
      </c>
      <c r="P250" s="235">
        <f t="shared" ca="1" si="21"/>
        <v>0</v>
      </c>
      <c r="Q250" s="84" t="e">
        <f t="shared" ca="1" si="22"/>
        <v>#N/A</v>
      </c>
    </row>
    <row r="251" spans="1:17" ht="24" customHeight="1" x14ac:dyDescent="0.2">
      <c r="A251" s="80">
        <f t="shared" si="23"/>
        <v>229</v>
      </c>
      <c r="B251" s="81"/>
      <c r="C251" s="81"/>
      <c r="D251" s="81"/>
      <c r="E251" s="81"/>
      <c r="F251" s="81"/>
      <c r="G251" s="82"/>
      <c r="H251" s="232"/>
      <c r="I251" s="233" t="e">
        <f>VLOOKUP($H251,Leistungswerte!$A$8:$E$29,3,FALSE)</f>
        <v>#N/A</v>
      </c>
      <c r="J251" s="233" t="e">
        <f>VLOOKUP($H251,Leistungswerte!$A$8:$E$29,4,FALSE)</f>
        <v>#N/A</v>
      </c>
      <c r="K251" s="233" t="e">
        <f>VLOOKUP($H251,Leistungswerte!$A$8:$E$29,5,FALSE)</f>
        <v>#N/A</v>
      </c>
      <c r="L251" s="82" t="e">
        <f t="shared" si="18"/>
        <v>#N/A</v>
      </c>
      <c r="M251" s="234" t="e">
        <f>VLOOKUP($H251,Leistungswerte!$A$8:$G$29,$P$2,FALSE)</f>
        <v>#N/A</v>
      </c>
      <c r="N251" s="83" t="e">
        <f t="shared" si="19"/>
        <v>#N/A</v>
      </c>
      <c r="O251" s="79" t="e">
        <f t="shared" si="20"/>
        <v>#N/A</v>
      </c>
      <c r="P251" s="235">
        <f t="shared" ca="1" si="21"/>
        <v>0</v>
      </c>
      <c r="Q251" s="84" t="e">
        <f t="shared" ca="1" si="22"/>
        <v>#N/A</v>
      </c>
    </row>
    <row r="252" spans="1:17" ht="24" customHeight="1" x14ac:dyDescent="0.2">
      <c r="A252" s="80">
        <f t="shared" si="23"/>
        <v>230</v>
      </c>
      <c r="B252" s="81"/>
      <c r="C252" s="81"/>
      <c r="D252" s="81"/>
      <c r="E252" s="81"/>
      <c r="F252" s="81"/>
      <c r="G252" s="82"/>
      <c r="H252" s="232"/>
      <c r="I252" s="233" t="e">
        <f>VLOOKUP($H252,Leistungswerte!$A$8:$E$29,3,FALSE)</f>
        <v>#N/A</v>
      </c>
      <c r="J252" s="233" t="e">
        <f>VLOOKUP($H252,Leistungswerte!$A$8:$E$29,4,FALSE)</f>
        <v>#N/A</v>
      </c>
      <c r="K252" s="233" t="e">
        <f>VLOOKUP($H252,Leistungswerte!$A$8:$E$29,5,FALSE)</f>
        <v>#N/A</v>
      </c>
      <c r="L252" s="82" t="e">
        <f t="shared" si="18"/>
        <v>#N/A</v>
      </c>
      <c r="M252" s="234" t="e">
        <f>VLOOKUP($H252,Leistungswerte!$A$8:$G$29,$P$2,FALSE)</f>
        <v>#N/A</v>
      </c>
      <c r="N252" s="83" t="e">
        <f t="shared" si="19"/>
        <v>#N/A</v>
      </c>
      <c r="O252" s="79" t="e">
        <f t="shared" si="20"/>
        <v>#N/A</v>
      </c>
      <c r="P252" s="235">
        <f t="shared" ca="1" si="21"/>
        <v>0</v>
      </c>
      <c r="Q252" s="84" t="e">
        <f t="shared" ca="1" si="22"/>
        <v>#N/A</v>
      </c>
    </row>
    <row r="253" spans="1:17" ht="24" customHeight="1" x14ac:dyDescent="0.2">
      <c r="A253" s="80">
        <f t="shared" si="23"/>
        <v>231</v>
      </c>
      <c r="B253" s="81"/>
      <c r="C253" s="81"/>
      <c r="D253" s="81"/>
      <c r="E253" s="81"/>
      <c r="F253" s="81"/>
      <c r="G253" s="82"/>
      <c r="H253" s="232"/>
      <c r="I253" s="233" t="e">
        <f>VLOOKUP($H253,Leistungswerte!$A$8:$E$29,3,FALSE)</f>
        <v>#N/A</v>
      </c>
      <c r="J253" s="233" t="e">
        <f>VLOOKUP($H253,Leistungswerte!$A$8:$E$29,4,FALSE)</f>
        <v>#N/A</v>
      </c>
      <c r="K253" s="233" t="e">
        <f>VLOOKUP($H253,Leistungswerte!$A$8:$E$29,5,FALSE)</f>
        <v>#N/A</v>
      </c>
      <c r="L253" s="82" t="e">
        <f t="shared" si="18"/>
        <v>#N/A</v>
      </c>
      <c r="M253" s="234" t="e">
        <f>VLOOKUP($H253,Leistungswerte!$A$8:$G$29,$P$2,FALSE)</f>
        <v>#N/A</v>
      </c>
      <c r="N253" s="83" t="e">
        <f t="shared" si="19"/>
        <v>#N/A</v>
      </c>
      <c r="O253" s="79" t="e">
        <f t="shared" si="20"/>
        <v>#N/A</v>
      </c>
      <c r="P253" s="235">
        <f t="shared" ca="1" si="21"/>
        <v>0</v>
      </c>
      <c r="Q253" s="84" t="e">
        <f t="shared" ca="1" si="22"/>
        <v>#N/A</v>
      </c>
    </row>
    <row r="254" spans="1:17" ht="24" customHeight="1" x14ac:dyDescent="0.2">
      <c r="A254" s="80">
        <f t="shared" si="23"/>
        <v>232</v>
      </c>
      <c r="B254" s="81"/>
      <c r="C254" s="81"/>
      <c r="D254" s="81"/>
      <c r="E254" s="81"/>
      <c r="F254" s="81"/>
      <c r="G254" s="82"/>
      <c r="H254" s="232"/>
      <c r="I254" s="233" t="e">
        <f>VLOOKUP($H254,Leistungswerte!$A$8:$E$29,3,FALSE)</f>
        <v>#N/A</v>
      </c>
      <c r="J254" s="233" t="e">
        <f>VLOOKUP($H254,Leistungswerte!$A$8:$E$29,4,FALSE)</f>
        <v>#N/A</v>
      </c>
      <c r="K254" s="233" t="e">
        <f>VLOOKUP($H254,Leistungswerte!$A$8:$E$29,5,FALSE)</f>
        <v>#N/A</v>
      </c>
      <c r="L254" s="82" t="e">
        <f t="shared" si="18"/>
        <v>#N/A</v>
      </c>
      <c r="M254" s="234" t="e">
        <f>VLOOKUP($H254,Leistungswerte!$A$8:$G$29,$P$2,FALSE)</f>
        <v>#N/A</v>
      </c>
      <c r="N254" s="83" t="e">
        <f t="shared" si="19"/>
        <v>#N/A</v>
      </c>
      <c r="O254" s="79" t="e">
        <f t="shared" si="20"/>
        <v>#N/A</v>
      </c>
      <c r="P254" s="235">
        <f t="shared" ca="1" si="21"/>
        <v>0</v>
      </c>
      <c r="Q254" s="84" t="e">
        <f t="shared" ca="1" si="22"/>
        <v>#N/A</v>
      </c>
    </row>
    <row r="255" spans="1:17" ht="24" customHeight="1" x14ac:dyDescent="0.2">
      <c r="A255" s="80">
        <f t="shared" si="23"/>
        <v>233</v>
      </c>
      <c r="B255" s="81"/>
      <c r="C255" s="81"/>
      <c r="D255" s="81"/>
      <c r="E255" s="81"/>
      <c r="F255" s="81"/>
      <c r="G255" s="82"/>
      <c r="H255" s="232"/>
      <c r="I255" s="233" t="e">
        <f>VLOOKUP($H255,Leistungswerte!$A$8:$E$29,3,FALSE)</f>
        <v>#N/A</v>
      </c>
      <c r="J255" s="233" t="e">
        <f>VLOOKUP($H255,Leistungswerte!$A$8:$E$29,4,FALSE)</f>
        <v>#N/A</v>
      </c>
      <c r="K255" s="233" t="e">
        <f>VLOOKUP($H255,Leistungswerte!$A$8:$E$29,5,FALSE)</f>
        <v>#N/A</v>
      </c>
      <c r="L255" s="82" t="e">
        <f t="shared" si="18"/>
        <v>#N/A</v>
      </c>
      <c r="M255" s="234" t="e">
        <f>VLOOKUP($H255,Leistungswerte!$A$8:$G$29,$P$2,FALSE)</f>
        <v>#N/A</v>
      </c>
      <c r="N255" s="83" t="e">
        <f t="shared" si="19"/>
        <v>#N/A</v>
      </c>
      <c r="O255" s="79" t="e">
        <f t="shared" si="20"/>
        <v>#N/A</v>
      </c>
      <c r="P255" s="235">
        <f t="shared" ca="1" si="21"/>
        <v>0</v>
      </c>
      <c r="Q255" s="84" t="e">
        <f t="shared" ca="1" si="22"/>
        <v>#N/A</v>
      </c>
    </row>
    <row r="256" spans="1:17" ht="24" customHeight="1" x14ac:dyDescent="0.2">
      <c r="A256" s="80">
        <f t="shared" si="23"/>
        <v>234</v>
      </c>
      <c r="B256" s="81"/>
      <c r="C256" s="81"/>
      <c r="D256" s="81"/>
      <c r="E256" s="81"/>
      <c r="F256" s="81"/>
      <c r="G256" s="82"/>
      <c r="H256" s="232"/>
      <c r="I256" s="233" t="e">
        <f>VLOOKUP($H256,Leistungswerte!$A$8:$E$29,3,FALSE)</f>
        <v>#N/A</v>
      </c>
      <c r="J256" s="233" t="e">
        <f>VLOOKUP($H256,Leistungswerte!$A$8:$E$29,4,FALSE)</f>
        <v>#N/A</v>
      </c>
      <c r="K256" s="233" t="e">
        <f>VLOOKUP($H256,Leistungswerte!$A$8:$E$29,5,FALSE)</f>
        <v>#N/A</v>
      </c>
      <c r="L256" s="82" t="e">
        <f t="shared" si="18"/>
        <v>#N/A</v>
      </c>
      <c r="M256" s="234" t="e">
        <f>VLOOKUP($H256,Leistungswerte!$A$8:$G$29,$P$2,FALSE)</f>
        <v>#N/A</v>
      </c>
      <c r="N256" s="83" t="e">
        <f t="shared" si="19"/>
        <v>#N/A</v>
      </c>
      <c r="O256" s="79" t="e">
        <f t="shared" si="20"/>
        <v>#N/A</v>
      </c>
      <c r="P256" s="235">
        <f t="shared" ca="1" si="21"/>
        <v>0</v>
      </c>
      <c r="Q256" s="84" t="e">
        <f t="shared" ca="1" si="22"/>
        <v>#N/A</v>
      </c>
    </row>
    <row r="257" spans="1:17" ht="24" customHeight="1" x14ac:dyDescent="0.2">
      <c r="A257" s="80">
        <f t="shared" si="23"/>
        <v>235</v>
      </c>
      <c r="B257" s="81"/>
      <c r="C257" s="81"/>
      <c r="D257" s="81"/>
      <c r="E257" s="81"/>
      <c r="F257" s="81"/>
      <c r="G257" s="82"/>
      <c r="H257" s="232"/>
      <c r="I257" s="233" t="e">
        <f>VLOOKUP($H257,Leistungswerte!$A$8:$E$29,3,FALSE)</f>
        <v>#N/A</v>
      </c>
      <c r="J257" s="233" t="e">
        <f>VLOOKUP($H257,Leistungswerte!$A$8:$E$29,4,FALSE)</f>
        <v>#N/A</v>
      </c>
      <c r="K257" s="233" t="e">
        <f>VLOOKUP($H257,Leistungswerte!$A$8:$E$29,5,FALSE)</f>
        <v>#N/A</v>
      </c>
      <c r="L257" s="82" t="e">
        <f t="shared" si="18"/>
        <v>#N/A</v>
      </c>
      <c r="M257" s="234" t="e">
        <f>VLOOKUP($H257,Leistungswerte!$A$8:$G$29,$P$2,FALSE)</f>
        <v>#N/A</v>
      </c>
      <c r="N257" s="83" t="e">
        <f t="shared" si="19"/>
        <v>#N/A</v>
      </c>
      <c r="O257" s="79" t="e">
        <f t="shared" si="20"/>
        <v>#N/A</v>
      </c>
      <c r="P257" s="235">
        <f t="shared" ca="1" si="21"/>
        <v>0</v>
      </c>
      <c r="Q257" s="84" t="e">
        <f t="shared" ca="1" si="22"/>
        <v>#N/A</v>
      </c>
    </row>
    <row r="258" spans="1:17" ht="24" customHeight="1" x14ac:dyDescent="0.2">
      <c r="A258" s="80">
        <f t="shared" si="23"/>
        <v>236</v>
      </c>
      <c r="B258" s="81"/>
      <c r="C258" s="81"/>
      <c r="D258" s="81"/>
      <c r="E258" s="81"/>
      <c r="F258" s="81"/>
      <c r="G258" s="82"/>
      <c r="H258" s="232"/>
      <c r="I258" s="233" t="e">
        <f>VLOOKUP($H258,Leistungswerte!$A$8:$E$29,3,FALSE)</f>
        <v>#N/A</v>
      </c>
      <c r="J258" s="233" t="e">
        <f>VLOOKUP($H258,Leistungswerte!$A$8:$E$29,4,FALSE)</f>
        <v>#N/A</v>
      </c>
      <c r="K258" s="233" t="e">
        <f>VLOOKUP($H258,Leistungswerte!$A$8:$E$29,5,FALSE)</f>
        <v>#N/A</v>
      </c>
      <c r="L258" s="82" t="e">
        <f t="shared" si="18"/>
        <v>#N/A</v>
      </c>
      <c r="M258" s="234" t="e">
        <f>VLOOKUP($H258,Leistungswerte!$A$8:$G$29,$P$2,FALSE)</f>
        <v>#N/A</v>
      </c>
      <c r="N258" s="83" t="e">
        <f t="shared" si="19"/>
        <v>#N/A</v>
      </c>
      <c r="O258" s="79" t="e">
        <f t="shared" si="20"/>
        <v>#N/A</v>
      </c>
      <c r="P258" s="235">
        <f t="shared" ca="1" si="21"/>
        <v>0</v>
      </c>
      <c r="Q258" s="84" t="e">
        <f t="shared" ca="1" si="22"/>
        <v>#N/A</v>
      </c>
    </row>
    <row r="259" spans="1:17" ht="24" customHeight="1" x14ac:dyDescent="0.2">
      <c r="A259" s="80">
        <f t="shared" si="23"/>
        <v>237</v>
      </c>
      <c r="B259" s="81"/>
      <c r="C259" s="81"/>
      <c r="D259" s="81"/>
      <c r="E259" s="81"/>
      <c r="F259" s="81"/>
      <c r="G259" s="82"/>
      <c r="H259" s="232"/>
      <c r="I259" s="233" t="e">
        <f>VLOOKUP($H259,Leistungswerte!$A$8:$E$29,3,FALSE)</f>
        <v>#N/A</v>
      </c>
      <c r="J259" s="233" t="e">
        <f>VLOOKUP($H259,Leistungswerte!$A$8:$E$29,4,FALSE)</f>
        <v>#N/A</v>
      </c>
      <c r="K259" s="233" t="e">
        <f>VLOOKUP($H259,Leistungswerte!$A$8:$E$29,5,FALSE)</f>
        <v>#N/A</v>
      </c>
      <c r="L259" s="82" t="e">
        <f t="shared" si="18"/>
        <v>#N/A</v>
      </c>
      <c r="M259" s="234" t="e">
        <f>VLOOKUP($H259,Leistungswerte!$A$8:$G$29,$P$2,FALSE)</f>
        <v>#N/A</v>
      </c>
      <c r="N259" s="83" t="e">
        <f t="shared" si="19"/>
        <v>#N/A</v>
      </c>
      <c r="O259" s="79" t="e">
        <f t="shared" si="20"/>
        <v>#N/A</v>
      </c>
      <c r="P259" s="235">
        <f t="shared" ca="1" si="21"/>
        <v>0</v>
      </c>
      <c r="Q259" s="84" t="e">
        <f t="shared" ca="1" si="22"/>
        <v>#N/A</v>
      </c>
    </row>
    <row r="260" spans="1:17" ht="24" customHeight="1" x14ac:dyDescent="0.2">
      <c r="A260" s="80">
        <f t="shared" si="23"/>
        <v>238</v>
      </c>
      <c r="B260" s="81"/>
      <c r="C260" s="81"/>
      <c r="D260" s="81"/>
      <c r="E260" s="81"/>
      <c r="F260" s="81"/>
      <c r="G260" s="82"/>
      <c r="H260" s="232"/>
      <c r="I260" s="233" t="e">
        <f>VLOOKUP($H260,Leistungswerte!$A$8:$E$29,3,FALSE)</f>
        <v>#N/A</v>
      </c>
      <c r="J260" s="233" t="e">
        <f>VLOOKUP($H260,Leistungswerte!$A$8:$E$29,4,FALSE)</f>
        <v>#N/A</v>
      </c>
      <c r="K260" s="233" t="e">
        <f>VLOOKUP($H260,Leistungswerte!$A$8:$E$29,5,FALSE)</f>
        <v>#N/A</v>
      </c>
      <c r="L260" s="82" t="e">
        <f t="shared" si="18"/>
        <v>#N/A</v>
      </c>
      <c r="M260" s="234" t="e">
        <f>VLOOKUP($H260,Leistungswerte!$A$8:$G$29,$P$2,FALSE)</f>
        <v>#N/A</v>
      </c>
      <c r="N260" s="83" t="e">
        <f t="shared" si="19"/>
        <v>#N/A</v>
      </c>
      <c r="O260" s="79" t="e">
        <f t="shared" si="20"/>
        <v>#N/A</v>
      </c>
      <c r="P260" s="235">
        <f t="shared" ca="1" si="21"/>
        <v>0</v>
      </c>
      <c r="Q260" s="84" t="e">
        <f t="shared" ca="1" si="22"/>
        <v>#N/A</v>
      </c>
    </row>
    <row r="261" spans="1:17" ht="24" customHeight="1" x14ac:dyDescent="0.2">
      <c r="A261" s="80">
        <f t="shared" si="23"/>
        <v>239</v>
      </c>
      <c r="B261" s="81"/>
      <c r="C261" s="81"/>
      <c r="D261" s="81"/>
      <c r="E261" s="81"/>
      <c r="F261" s="81"/>
      <c r="G261" s="82"/>
      <c r="H261" s="232"/>
      <c r="I261" s="233" t="e">
        <f>VLOOKUP($H261,Leistungswerte!$A$8:$E$29,3,FALSE)</f>
        <v>#N/A</v>
      </c>
      <c r="J261" s="233" t="e">
        <f>VLOOKUP($H261,Leistungswerte!$A$8:$E$29,4,FALSE)</f>
        <v>#N/A</v>
      </c>
      <c r="K261" s="233" t="e">
        <f>VLOOKUP($H261,Leistungswerte!$A$8:$E$29,5,FALSE)</f>
        <v>#N/A</v>
      </c>
      <c r="L261" s="82" t="e">
        <f t="shared" si="18"/>
        <v>#N/A</v>
      </c>
      <c r="M261" s="234" t="e">
        <f>VLOOKUP($H261,Leistungswerte!$A$8:$G$29,$P$2,FALSE)</f>
        <v>#N/A</v>
      </c>
      <c r="N261" s="83" t="e">
        <f t="shared" si="19"/>
        <v>#N/A</v>
      </c>
      <c r="O261" s="79" t="e">
        <f t="shared" si="20"/>
        <v>#N/A</v>
      </c>
      <c r="P261" s="235">
        <f t="shared" ca="1" si="21"/>
        <v>0</v>
      </c>
      <c r="Q261" s="84" t="e">
        <f t="shared" ca="1" si="22"/>
        <v>#N/A</v>
      </c>
    </row>
    <row r="262" spans="1:17" ht="24" customHeight="1" x14ac:dyDescent="0.2">
      <c r="A262" s="80">
        <f t="shared" si="23"/>
        <v>240</v>
      </c>
      <c r="B262" s="81"/>
      <c r="C262" s="81"/>
      <c r="D262" s="81"/>
      <c r="E262" s="81"/>
      <c r="F262" s="81"/>
      <c r="G262" s="82"/>
      <c r="H262" s="232"/>
      <c r="I262" s="233" t="e">
        <f>VLOOKUP($H262,Leistungswerte!$A$8:$E$29,3,FALSE)</f>
        <v>#N/A</v>
      </c>
      <c r="J262" s="233" t="e">
        <f>VLOOKUP($H262,Leistungswerte!$A$8:$E$29,4,FALSE)</f>
        <v>#N/A</v>
      </c>
      <c r="K262" s="233" t="e">
        <f>VLOOKUP($H262,Leistungswerte!$A$8:$E$29,5,FALSE)</f>
        <v>#N/A</v>
      </c>
      <c r="L262" s="82" t="e">
        <f t="shared" si="18"/>
        <v>#N/A</v>
      </c>
      <c r="M262" s="234" t="e">
        <f>VLOOKUP($H262,Leistungswerte!$A$8:$G$29,$P$2,FALSE)</f>
        <v>#N/A</v>
      </c>
      <c r="N262" s="83" t="e">
        <f t="shared" si="19"/>
        <v>#N/A</v>
      </c>
      <c r="O262" s="79" t="e">
        <f t="shared" si="20"/>
        <v>#N/A</v>
      </c>
      <c r="P262" s="235">
        <f t="shared" ca="1" si="21"/>
        <v>0</v>
      </c>
      <c r="Q262" s="84" t="e">
        <f t="shared" ca="1" si="22"/>
        <v>#N/A</v>
      </c>
    </row>
    <row r="263" spans="1:17" ht="24" customHeight="1" x14ac:dyDescent="0.2">
      <c r="A263" s="80">
        <f t="shared" si="23"/>
        <v>241</v>
      </c>
      <c r="B263" s="81"/>
      <c r="C263" s="81"/>
      <c r="D263" s="81"/>
      <c r="E263" s="81"/>
      <c r="F263" s="81"/>
      <c r="G263" s="82"/>
      <c r="H263" s="232"/>
      <c r="I263" s="233" t="e">
        <f>VLOOKUP($H263,Leistungswerte!$A$8:$E$29,3,FALSE)</f>
        <v>#N/A</v>
      </c>
      <c r="J263" s="233" t="e">
        <f>VLOOKUP($H263,Leistungswerte!$A$8:$E$29,4,FALSE)</f>
        <v>#N/A</v>
      </c>
      <c r="K263" s="233" t="e">
        <f>VLOOKUP($H263,Leistungswerte!$A$8:$E$29,5,FALSE)</f>
        <v>#N/A</v>
      </c>
      <c r="L263" s="82" t="e">
        <f t="shared" si="18"/>
        <v>#N/A</v>
      </c>
      <c r="M263" s="234" t="e">
        <f>VLOOKUP($H263,Leistungswerte!$A$8:$G$29,$P$2,FALSE)</f>
        <v>#N/A</v>
      </c>
      <c r="N263" s="83" t="e">
        <f t="shared" si="19"/>
        <v>#N/A</v>
      </c>
      <c r="O263" s="79" t="e">
        <f t="shared" si="20"/>
        <v>#N/A</v>
      </c>
      <c r="P263" s="235">
        <f t="shared" ca="1" si="21"/>
        <v>0</v>
      </c>
      <c r="Q263" s="84" t="e">
        <f t="shared" ca="1" si="22"/>
        <v>#N/A</v>
      </c>
    </row>
    <row r="264" spans="1:17" ht="24" customHeight="1" x14ac:dyDescent="0.2">
      <c r="A264" s="80">
        <f t="shared" si="23"/>
        <v>242</v>
      </c>
      <c r="B264" s="81"/>
      <c r="C264" s="81"/>
      <c r="D264" s="81"/>
      <c r="E264" s="81"/>
      <c r="F264" s="81"/>
      <c r="G264" s="82"/>
      <c r="H264" s="232"/>
      <c r="I264" s="233" t="e">
        <f>VLOOKUP($H264,Leistungswerte!$A$8:$E$29,3,FALSE)</f>
        <v>#N/A</v>
      </c>
      <c r="J264" s="233" t="e">
        <f>VLOOKUP($H264,Leistungswerte!$A$8:$E$29,4,FALSE)</f>
        <v>#N/A</v>
      </c>
      <c r="K264" s="233" t="e">
        <f>VLOOKUP($H264,Leistungswerte!$A$8:$E$29,5,FALSE)</f>
        <v>#N/A</v>
      </c>
      <c r="L264" s="82" t="e">
        <f t="shared" si="18"/>
        <v>#N/A</v>
      </c>
      <c r="M264" s="234" t="e">
        <f>VLOOKUP($H264,Leistungswerte!$A$8:$G$29,$P$2,FALSE)</f>
        <v>#N/A</v>
      </c>
      <c r="N264" s="83" t="e">
        <f t="shared" si="19"/>
        <v>#N/A</v>
      </c>
      <c r="O264" s="79" t="e">
        <f t="shared" si="20"/>
        <v>#N/A</v>
      </c>
      <c r="P264" s="235">
        <f t="shared" ca="1" si="21"/>
        <v>0</v>
      </c>
      <c r="Q264" s="84" t="e">
        <f t="shared" ca="1" si="22"/>
        <v>#N/A</v>
      </c>
    </row>
    <row r="265" spans="1:17" ht="24" customHeight="1" x14ac:dyDescent="0.2">
      <c r="A265" s="80">
        <f t="shared" si="23"/>
        <v>243</v>
      </c>
      <c r="B265" s="81"/>
      <c r="C265" s="81"/>
      <c r="D265" s="81"/>
      <c r="E265" s="81"/>
      <c r="F265" s="81"/>
      <c r="G265" s="82"/>
      <c r="H265" s="232"/>
      <c r="I265" s="233" t="e">
        <f>VLOOKUP($H265,Leistungswerte!$A$8:$E$29,3,FALSE)</f>
        <v>#N/A</v>
      </c>
      <c r="J265" s="233" t="e">
        <f>VLOOKUP($H265,Leistungswerte!$A$8:$E$29,4,FALSE)</f>
        <v>#N/A</v>
      </c>
      <c r="K265" s="233" t="e">
        <f>VLOOKUP($H265,Leistungswerte!$A$8:$E$29,5,FALSE)</f>
        <v>#N/A</v>
      </c>
      <c r="L265" s="82" t="e">
        <f t="shared" si="18"/>
        <v>#N/A</v>
      </c>
      <c r="M265" s="234" t="e">
        <f>VLOOKUP($H265,Leistungswerte!$A$8:$G$29,$P$2,FALSE)</f>
        <v>#N/A</v>
      </c>
      <c r="N265" s="83" t="e">
        <f t="shared" si="19"/>
        <v>#N/A</v>
      </c>
      <c r="O265" s="79" t="e">
        <f t="shared" si="20"/>
        <v>#N/A</v>
      </c>
      <c r="P265" s="235">
        <f t="shared" ca="1" si="21"/>
        <v>0</v>
      </c>
      <c r="Q265" s="84" t="e">
        <f t="shared" ca="1" si="22"/>
        <v>#N/A</v>
      </c>
    </row>
    <row r="266" spans="1:17" ht="24" customHeight="1" x14ac:dyDescent="0.2">
      <c r="A266" s="80">
        <f t="shared" si="23"/>
        <v>244</v>
      </c>
      <c r="B266" s="81"/>
      <c r="C266" s="81"/>
      <c r="D266" s="81"/>
      <c r="E266" s="81"/>
      <c r="F266" s="81"/>
      <c r="G266" s="82"/>
      <c r="H266" s="232"/>
      <c r="I266" s="233" t="e">
        <f>VLOOKUP($H266,Leistungswerte!$A$8:$E$29,3,FALSE)</f>
        <v>#N/A</v>
      </c>
      <c r="J266" s="233" t="e">
        <f>VLOOKUP($H266,Leistungswerte!$A$8:$E$29,4,FALSE)</f>
        <v>#N/A</v>
      </c>
      <c r="K266" s="233" t="e">
        <f>VLOOKUP($H266,Leistungswerte!$A$8:$E$29,5,FALSE)</f>
        <v>#N/A</v>
      </c>
      <c r="L266" s="82" t="e">
        <f t="shared" si="18"/>
        <v>#N/A</v>
      </c>
      <c r="M266" s="234" t="e">
        <f>VLOOKUP($H266,Leistungswerte!$A$8:$G$29,$P$2,FALSE)</f>
        <v>#N/A</v>
      </c>
      <c r="N266" s="83" t="e">
        <f t="shared" si="19"/>
        <v>#N/A</v>
      </c>
      <c r="O266" s="79" t="e">
        <f t="shared" si="20"/>
        <v>#N/A</v>
      </c>
      <c r="P266" s="235">
        <f t="shared" ca="1" si="21"/>
        <v>0</v>
      </c>
      <c r="Q266" s="84" t="e">
        <f t="shared" ca="1" si="22"/>
        <v>#N/A</v>
      </c>
    </row>
    <row r="267" spans="1:17" ht="24" customHeight="1" x14ac:dyDescent="0.2">
      <c r="A267" s="80">
        <f t="shared" si="23"/>
        <v>245</v>
      </c>
      <c r="B267" s="81"/>
      <c r="C267" s="81"/>
      <c r="D267" s="81"/>
      <c r="E267" s="81"/>
      <c r="F267" s="81"/>
      <c r="G267" s="82"/>
      <c r="H267" s="232"/>
      <c r="I267" s="233" t="e">
        <f>VLOOKUP($H267,Leistungswerte!$A$8:$E$29,3,FALSE)</f>
        <v>#N/A</v>
      </c>
      <c r="J267" s="233" t="e">
        <f>VLOOKUP($H267,Leistungswerte!$A$8:$E$29,4,FALSE)</f>
        <v>#N/A</v>
      </c>
      <c r="K267" s="233" t="e">
        <f>VLOOKUP($H267,Leistungswerte!$A$8:$E$29,5,FALSE)</f>
        <v>#N/A</v>
      </c>
      <c r="L267" s="82" t="e">
        <f t="shared" si="18"/>
        <v>#N/A</v>
      </c>
      <c r="M267" s="234" t="e">
        <f>VLOOKUP($H267,Leistungswerte!$A$8:$G$29,$P$2,FALSE)</f>
        <v>#N/A</v>
      </c>
      <c r="N267" s="83" t="e">
        <f t="shared" si="19"/>
        <v>#N/A</v>
      </c>
      <c r="O267" s="79" t="e">
        <f t="shared" si="20"/>
        <v>#N/A</v>
      </c>
      <c r="P267" s="235">
        <f t="shared" ca="1" si="21"/>
        <v>0</v>
      </c>
      <c r="Q267" s="84" t="e">
        <f t="shared" ca="1" si="22"/>
        <v>#N/A</v>
      </c>
    </row>
    <row r="268" spans="1:17" ht="24" customHeight="1" x14ac:dyDescent="0.2">
      <c r="A268" s="80">
        <f t="shared" si="23"/>
        <v>246</v>
      </c>
      <c r="B268" s="81"/>
      <c r="C268" s="81"/>
      <c r="D268" s="81"/>
      <c r="E268" s="81"/>
      <c r="F268" s="81"/>
      <c r="G268" s="82"/>
      <c r="H268" s="232"/>
      <c r="I268" s="233" t="e">
        <f>VLOOKUP($H268,Leistungswerte!$A$8:$E$29,3,FALSE)</f>
        <v>#N/A</v>
      </c>
      <c r="J268" s="233" t="e">
        <f>VLOOKUP($H268,Leistungswerte!$A$8:$E$29,4,FALSE)</f>
        <v>#N/A</v>
      </c>
      <c r="K268" s="233" t="e">
        <f>VLOOKUP($H268,Leistungswerte!$A$8:$E$29,5,FALSE)</f>
        <v>#N/A</v>
      </c>
      <c r="L268" s="82" t="e">
        <f t="shared" si="18"/>
        <v>#N/A</v>
      </c>
      <c r="M268" s="234" t="e">
        <f>VLOOKUP($H268,Leistungswerte!$A$8:$G$29,$P$2,FALSE)</f>
        <v>#N/A</v>
      </c>
      <c r="N268" s="83" t="e">
        <f t="shared" si="19"/>
        <v>#N/A</v>
      </c>
      <c r="O268" s="79" t="e">
        <f t="shared" si="20"/>
        <v>#N/A</v>
      </c>
      <c r="P268" s="235">
        <f t="shared" ca="1" si="21"/>
        <v>0</v>
      </c>
      <c r="Q268" s="84" t="e">
        <f t="shared" ca="1" si="22"/>
        <v>#N/A</v>
      </c>
    </row>
    <row r="269" spans="1:17" ht="24" customHeight="1" x14ac:dyDescent="0.2">
      <c r="A269" s="80">
        <f t="shared" si="23"/>
        <v>247</v>
      </c>
      <c r="B269" s="81"/>
      <c r="C269" s="81"/>
      <c r="D269" s="81"/>
      <c r="E269" s="81"/>
      <c r="F269" s="81"/>
      <c r="G269" s="82"/>
      <c r="H269" s="232"/>
      <c r="I269" s="233" t="e">
        <f>VLOOKUP($H269,Leistungswerte!$A$8:$E$29,3,FALSE)</f>
        <v>#N/A</v>
      </c>
      <c r="J269" s="233" t="e">
        <f>VLOOKUP($H269,Leistungswerte!$A$8:$E$29,4,FALSE)</f>
        <v>#N/A</v>
      </c>
      <c r="K269" s="233" t="e">
        <f>VLOOKUP($H269,Leistungswerte!$A$8:$E$29,5,FALSE)</f>
        <v>#N/A</v>
      </c>
      <c r="L269" s="82" t="e">
        <f t="shared" si="18"/>
        <v>#N/A</v>
      </c>
      <c r="M269" s="234" t="e">
        <f>VLOOKUP($H269,Leistungswerte!$A$8:$G$29,$P$2,FALSE)</f>
        <v>#N/A</v>
      </c>
      <c r="N269" s="83" t="e">
        <f t="shared" si="19"/>
        <v>#N/A</v>
      </c>
      <c r="O269" s="79" t="e">
        <f t="shared" si="20"/>
        <v>#N/A</v>
      </c>
      <c r="P269" s="235">
        <f t="shared" ca="1" si="21"/>
        <v>0</v>
      </c>
      <c r="Q269" s="84" t="e">
        <f t="shared" ca="1" si="22"/>
        <v>#N/A</v>
      </c>
    </row>
    <row r="270" spans="1:17" ht="24" customHeight="1" x14ac:dyDescent="0.2">
      <c r="A270" s="80">
        <f t="shared" si="23"/>
        <v>248</v>
      </c>
      <c r="B270" s="81"/>
      <c r="C270" s="81"/>
      <c r="D270" s="81"/>
      <c r="E270" s="81"/>
      <c r="F270" s="81"/>
      <c r="G270" s="82"/>
      <c r="H270" s="232"/>
      <c r="I270" s="233" t="e">
        <f>VLOOKUP($H270,Leistungswerte!$A$8:$E$29,3,FALSE)</f>
        <v>#N/A</v>
      </c>
      <c r="J270" s="233" t="e">
        <f>VLOOKUP($H270,Leistungswerte!$A$8:$E$29,4,FALSE)</f>
        <v>#N/A</v>
      </c>
      <c r="K270" s="233" t="e">
        <f>VLOOKUP($H270,Leistungswerte!$A$8:$E$29,5,FALSE)</f>
        <v>#N/A</v>
      </c>
      <c r="L270" s="82" t="e">
        <f t="shared" si="18"/>
        <v>#N/A</v>
      </c>
      <c r="M270" s="234" t="e">
        <f>VLOOKUP($H270,Leistungswerte!$A$8:$G$29,$P$2,FALSE)</f>
        <v>#N/A</v>
      </c>
      <c r="N270" s="83" t="e">
        <f t="shared" si="19"/>
        <v>#N/A</v>
      </c>
      <c r="O270" s="79" t="e">
        <f t="shared" si="20"/>
        <v>#N/A</v>
      </c>
      <c r="P270" s="235">
        <f t="shared" ca="1" si="21"/>
        <v>0</v>
      </c>
      <c r="Q270" s="84" t="e">
        <f t="shared" ca="1" si="22"/>
        <v>#N/A</v>
      </c>
    </row>
    <row r="271" spans="1:17" ht="24" customHeight="1" x14ac:dyDescent="0.2">
      <c r="A271" s="80">
        <f t="shared" si="23"/>
        <v>249</v>
      </c>
      <c r="B271" s="81"/>
      <c r="C271" s="81"/>
      <c r="D271" s="81"/>
      <c r="E271" s="81"/>
      <c r="F271" s="81"/>
      <c r="G271" s="82"/>
      <c r="H271" s="232"/>
      <c r="I271" s="233" t="e">
        <f>VLOOKUP($H271,Leistungswerte!$A$8:$E$29,3,FALSE)</f>
        <v>#N/A</v>
      </c>
      <c r="J271" s="233" t="e">
        <f>VLOOKUP($H271,Leistungswerte!$A$8:$E$29,4,FALSE)</f>
        <v>#N/A</v>
      </c>
      <c r="K271" s="233" t="e">
        <f>VLOOKUP($H271,Leistungswerte!$A$8:$E$29,5,FALSE)</f>
        <v>#N/A</v>
      </c>
      <c r="L271" s="82" t="e">
        <f t="shared" si="18"/>
        <v>#N/A</v>
      </c>
      <c r="M271" s="234" t="e">
        <f>VLOOKUP($H271,Leistungswerte!$A$8:$G$29,$P$2,FALSE)</f>
        <v>#N/A</v>
      </c>
      <c r="N271" s="83" t="e">
        <f t="shared" si="19"/>
        <v>#N/A</v>
      </c>
      <c r="O271" s="79" t="e">
        <f t="shared" si="20"/>
        <v>#N/A</v>
      </c>
      <c r="P271" s="235">
        <f t="shared" ca="1" si="21"/>
        <v>0</v>
      </c>
      <c r="Q271" s="84" t="e">
        <f t="shared" ca="1" si="22"/>
        <v>#N/A</v>
      </c>
    </row>
    <row r="272" spans="1:17" ht="24" customHeight="1" x14ac:dyDescent="0.2">
      <c r="A272" s="80">
        <f t="shared" si="23"/>
        <v>250</v>
      </c>
      <c r="B272" s="81"/>
      <c r="C272" s="81"/>
      <c r="D272" s="81"/>
      <c r="E272" s="81"/>
      <c r="F272" s="81"/>
      <c r="G272" s="82"/>
      <c r="H272" s="232"/>
      <c r="I272" s="233" t="e">
        <f>VLOOKUP($H272,Leistungswerte!$A$8:$E$29,3,FALSE)</f>
        <v>#N/A</v>
      </c>
      <c r="J272" s="233" t="e">
        <f>VLOOKUP($H272,Leistungswerte!$A$8:$E$29,4,FALSE)</f>
        <v>#N/A</v>
      </c>
      <c r="K272" s="233" t="e">
        <f>VLOOKUP($H272,Leistungswerte!$A$8:$E$29,5,FALSE)</f>
        <v>#N/A</v>
      </c>
      <c r="L272" s="82" t="e">
        <f t="shared" si="18"/>
        <v>#N/A</v>
      </c>
      <c r="M272" s="234" t="e">
        <f>VLOOKUP($H272,Leistungswerte!$A$8:$G$29,$P$2,FALSE)</f>
        <v>#N/A</v>
      </c>
      <c r="N272" s="83" t="e">
        <f t="shared" si="19"/>
        <v>#N/A</v>
      </c>
      <c r="O272" s="79" t="e">
        <f t="shared" si="20"/>
        <v>#N/A</v>
      </c>
      <c r="P272" s="235">
        <f t="shared" ca="1" si="21"/>
        <v>0</v>
      </c>
      <c r="Q272" s="84" t="e">
        <f t="shared" ca="1" si="22"/>
        <v>#N/A</v>
      </c>
    </row>
    <row r="273" spans="1:17" ht="24" customHeight="1" x14ac:dyDescent="0.2">
      <c r="A273" s="80">
        <f t="shared" si="23"/>
        <v>251</v>
      </c>
      <c r="B273" s="81"/>
      <c r="C273" s="81"/>
      <c r="D273" s="81"/>
      <c r="E273" s="81"/>
      <c r="F273" s="81"/>
      <c r="G273" s="82"/>
      <c r="H273" s="232"/>
      <c r="I273" s="233" t="e">
        <f>VLOOKUP($H273,Leistungswerte!$A$8:$E$29,3,FALSE)</f>
        <v>#N/A</v>
      </c>
      <c r="J273" s="233" t="e">
        <f>VLOOKUP($H273,Leistungswerte!$A$8:$E$29,4,FALSE)</f>
        <v>#N/A</v>
      </c>
      <c r="K273" s="233" t="e">
        <f>VLOOKUP($H273,Leistungswerte!$A$8:$E$29,5,FALSE)</f>
        <v>#N/A</v>
      </c>
      <c r="L273" s="82" t="e">
        <f t="shared" si="18"/>
        <v>#N/A</v>
      </c>
      <c r="M273" s="234" t="e">
        <f>VLOOKUP($H273,Leistungswerte!$A$8:$G$29,$P$2,FALSE)</f>
        <v>#N/A</v>
      </c>
      <c r="N273" s="83" t="e">
        <f t="shared" si="19"/>
        <v>#N/A</v>
      </c>
      <c r="O273" s="79" t="e">
        <f t="shared" si="20"/>
        <v>#N/A</v>
      </c>
      <c r="P273" s="235">
        <f t="shared" ca="1" si="21"/>
        <v>0</v>
      </c>
      <c r="Q273" s="84" t="e">
        <f t="shared" ca="1" si="22"/>
        <v>#N/A</v>
      </c>
    </row>
    <row r="274" spans="1:17" ht="24" customHeight="1" x14ac:dyDescent="0.2">
      <c r="A274" s="80">
        <f t="shared" si="23"/>
        <v>252</v>
      </c>
      <c r="B274" s="81"/>
      <c r="C274" s="81"/>
      <c r="D274" s="81"/>
      <c r="E274" s="81"/>
      <c r="F274" s="81"/>
      <c r="G274" s="82"/>
      <c r="H274" s="232"/>
      <c r="I274" s="233" t="e">
        <f>VLOOKUP($H274,Leistungswerte!$A$8:$E$29,3,FALSE)</f>
        <v>#N/A</v>
      </c>
      <c r="J274" s="233" t="e">
        <f>VLOOKUP($H274,Leistungswerte!$A$8:$E$29,4,FALSE)</f>
        <v>#N/A</v>
      </c>
      <c r="K274" s="233" t="e">
        <f>VLOOKUP($H274,Leistungswerte!$A$8:$E$29,5,FALSE)</f>
        <v>#N/A</v>
      </c>
      <c r="L274" s="82" t="e">
        <f t="shared" si="18"/>
        <v>#N/A</v>
      </c>
      <c r="M274" s="234" t="e">
        <f>VLOOKUP($H274,Leistungswerte!$A$8:$G$29,$P$2,FALSE)</f>
        <v>#N/A</v>
      </c>
      <c r="N274" s="83" t="e">
        <f t="shared" si="19"/>
        <v>#N/A</v>
      </c>
      <c r="O274" s="79" t="e">
        <f t="shared" si="20"/>
        <v>#N/A</v>
      </c>
      <c r="P274" s="235">
        <f t="shared" ca="1" si="21"/>
        <v>0</v>
      </c>
      <c r="Q274" s="84" t="e">
        <f t="shared" ca="1" si="22"/>
        <v>#N/A</v>
      </c>
    </row>
    <row r="275" spans="1:17" ht="24" customHeight="1" x14ac:dyDescent="0.2">
      <c r="A275" s="80">
        <f t="shared" si="23"/>
        <v>253</v>
      </c>
      <c r="B275" s="81"/>
      <c r="C275" s="81"/>
      <c r="D275" s="81"/>
      <c r="E275" s="81"/>
      <c r="F275" s="81"/>
      <c r="G275" s="82"/>
      <c r="H275" s="232"/>
      <c r="I275" s="233" t="e">
        <f>VLOOKUP($H275,Leistungswerte!$A$8:$E$29,3,FALSE)</f>
        <v>#N/A</v>
      </c>
      <c r="J275" s="233" t="e">
        <f>VLOOKUP($H275,Leistungswerte!$A$8:$E$29,4,FALSE)</f>
        <v>#N/A</v>
      </c>
      <c r="K275" s="233" t="e">
        <f>VLOOKUP($H275,Leistungswerte!$A$8:$E$29,5,FALSE)</f>
        <v>#N/A</v>
      </c>
      <c r="L275" s="82" t="e">
        <f t="shared" si="18"/>
        <v>#N/A</v>
      </c>
      <c r="M275" s="234" t="e">
        <f>VLOOKUP($H275,Leistungswerte!$A$8:$G$29,$P$2,FALSE)</f>
        <v>#N/A</v>
      </c>
      <c r="N275" s="83" t="e">
        <f t="shared" si="19"/>
        <v>#N/A</v>
      </c>
      <c r="O275" s="79" t="e">
        <f t="shared" si="20"/>
        <v>#N/A</v>
      </c>
      <c r="P275" s="235">
        <f t="shared" ca="1" si="21"/>
        <v>0</v>
      </c>
      <c r="Q275" s="84" t="e">
        <f t="shared" ca="1" si="22"/>
        <v>#N/A</v>
      </c>
    </row>
    <row r="276" spans="1:17" ht="24" customHeight="1" x14ac:dyDescent="0.2">
      <c r="A276" s="80">
        <f t="shared" si="23"/>
        <v>254</v>
      </c>
      <c r="B276" s="81"/>
      <c r="C276" s="81"/>
      <c r="D276" s="81"/>
      <c r="E276" s="81"/>
      <c r="F276" s="81"/>
      <c r="G276" s="82"/>
      <c r="H276" s="232"/>
      <c r="I276" s="233" t="e">
        <f>VLOOKUP($H276,Leistungswerte!$A$8:$E$29,3,FALSE)</f>
        <v>#N/A</v>
      </c>
      <c r="J276" s="233" t="e">
        <f>VLOOKUP($H276,Leistungswerte!$A$8:$E$29,4,FALSE)</f>
        <v>#N/A</v>
      </c>
      <c r="K276" s="233" t="e">
        <f>VLOOKUP($H276,Leistungswerte!$A$8:$E$29,5,FALSE)</f>
        <v>#N/A</v>
      </c>
      <c r="L276" s="82" t="e">
        <f t="shared" si="18"/>
        <v>#N/A</v>
      </c>
      <c r="M276" s="234" t="e">
        <f>VLOOKUP($H276,Leistungswerte!$A$8:$G$29,$P$2,FALSE)</f>
        <v>#N/A</v>
      </c>
      <c r="N276" s="83" t="e">
        <f t="shared" si="19"/>
        <v>#N/A</v>
      </c>
      <c r="O276" s="79" t="e">
        <f t="shared" si="20"/>
        <v>#N/A</v>
      </c>
      <c r="P276" s="235">
        <f t="shared" ca="1" si="21"/>
        <v>0</v>
      </c>
      <c r="Q276" s="84" t="e">
        <f t="shared" ca="1" si="22"/>
        <v>#N/A</v>
      </c>
    </row>
    <row r="277" spans="1:17" ht="24" customHeight="1" x14ac:dyDescent="0.2">
      <c r="A277" s="80">
        <f t="shared" si="23"/>
        <v>255</v>
      </c>
      <c r="B277" s="81"/>
      <c r="C277" s="81"/>
      <c r="D277" s="81"/>
      <c r="E277" s="81"/>
      <c r="F277" s="81"/>
      <c r="G277" s="82"/>
      <c r="H277" s="232"/>
      <c r="I277" s="233" t="e">
        <f>VLOOKUP($H277,Leistungswerte!$A$8:$E$29,3,FALSE)</f>
        <v>#N/A</v>
      </c>
      <c r="J277" s="233" t="e">
        <f>VLOOKUP($H277,Leistungswerte!$A$8:$E$29,4,FALSE)</f>
        <v>#N/A</v>
      </c>
      <c r="K277" s="233" t="e">
        <f>VLOOKUP($H277,Leistungswerte!$A$8:$E$29,5,FALSE)</f>
        <v>#N/A</v>
      </c>
      <c r="L277" s="82" t="e">
        <f t="shared" si="18"/>
        <v>#N/A</v>
      </c>
      <c r="M277" s="234" t="e">
        <f>VLOOKUP($H277,Leistungswerte!$A$8:$G$29,$P$2,FALSE)</f>
        <v>#N/A</v>
      </c>
      <c r="N277" s="83" t="e">
        <f t="shared" si="19"/>
        <v>#N/A</v>
      </c>
      <c r="O277" s="79" t="e">
        <f t="shared" si="20"/>
        <v>#N/A</v>
      </c>
      <c r="P277" s="235">
        <f t="shared" ca="1" si="21"/>
        <v>0</v>
      </c>
      <c r="Q277" s="84" t="e">
        <f t="shared" ca="1" si="22"/>
        <v>#N/A</v>
      </c>
    </row>
    <row r="278" spans="1:17" ht="24" customHeight="1" x14ac:dyDescent="0.2">
      <c r="A278" s="80">
        <f t="shared" si="23"/>
        <v>256</v>
      </c>
      <c r="B278" s="81"/>
      <c r="C278" s="81"/>
      <c r="D278" s="81"/>
      <c r="E278" s="81"/>
      <c r="F278" s="81"/>
      <c r="G278" s="82"/>
      <c r="H278" s="232"/>
      <c r="I278" s="233" t="e">
        <f>VLOOKUP($H278,Leistungswerte!$A$8:$E$29,3,FALSE)</f>
        <v>#N/A</v>
      </c>
      <c r="J278" s="233" t="e">
        <f>VLOOKUP($H278,Leistungswerte!$A$8:$E$29,4,FALSE)</f>
        <v>#N/A</v>
      </c>
      <c r="K278" s="233" t="e">
        <f>VLOOKUP($H278,Leistungswerte!$A$8:$E$29,5,FALSE)</f>
        <v>#N/A</v>
      </c>
      <c r="L278" s="82" t="e">
        <f t="shared" si="18"/>
        <v>#N/A</v>
      </c>
      <c r="M278" s="234" t="e">
        <f>VLOOKUP($H278,Leistungswerte!$A$8:$G$29,$P$2,FALSE)</f>
        <v>#N/A</v>
      </c>
      <c r="N278" s="83" t="e">
        <f t="shared" si="19"/>
        <v>#N/A</v>
      </c>
      <c r="O278" s="79" t="e">
        <f t="shared" si="20"/>
        <v>#N/A</v>
      </c>
      <c r="P278" s="235">
        <f t="shared" ca="1" si="21"/>
        <v>0</v>
      </c>
      <c r="Q278" s="84" t="e">
        <f t="shared" ca="1" si="22"/>
        <v>#N/A</v>
      </c>
    </row>
    <row r="279" spans="1:17" ht="24" customHeight="1" x14ac:dyDescent="0.2">
      <c r="A279" s="80">
        <f t="shared" si="23"/>
        <v>257</v>
      </c>
      <c r="B279" s="81"/>
      <c r="C279" s="81"/>
      <c r="D279" s="81"/>
      <c r="E279" s="81"/>
      <c r="F279" s="81"/>
      <c r="G279" s="82"/>
      <c r="H279" s="232"/>
      <c r="I279" s="233" t="e">
        <f>VLOOKUP($H279,Leistungswerte!$A$8:$E$29,3,FALSE)</f>
        <v>#N/A</v>
      </c>
      <c r="J279" s="233" t="e">
        <f>VLOOKUP($H279,Leistungswerte!$A$8:$E$29,4,FALSE)</f>
        <v>#N/A</v>
      </c>
      <c r="K279" s="233" t="e">
        <f>VLOOKUP($H279,Leistungswerte!$A$8:$E$29,5,FALSE)</f>
        <v>#N/A</v>
      </c>
      <c r="L279" s="82" t="e">
        <f t="shared" ref="L279:L342" si="24">($G$5/$G$6*I279+J279*12+K279)*G279</f>
        <v>#N/A</v>
      </c>
      <c r="M279" s="234" t="e">
        <f>VLOOKUP($H279,Leistungswerte!$A$8:$G$29,$P$2,FALSE)</f>
        <v>#N/A</v>
      </c>
      <c r="N279" s="83" t="e">
        <f t="shared" ref="N279:N342" si="25">IF(M279&lt;&gt;0,G279/M279/24,0)</f>
        <v>#N/A</v>
      </c>
      <c r="O279" s="79" t="e">
        <f t="shared" ref="O279:O342" si="26">IF(M279&lt;&gt;0,L279/M279,0)</f>
        <v>#N/A</v>
      </c>
      <c r="P279" s="235">
        <f t="shared" ref="P279:P342" ca="1" si="27">SVS_UR</f>
        <v>0</v>
      </c>
      <c r="Q279" s="84" t="e">
        <f t="shared" ref="Q279:Q342" ca="1" si="28">O279*P279</f>
        <v>#N/A</v>
      </c>
    </row>
    <row r="280" spans="1:17" ht="24" customHeight="1" x14ac:dyDescent="0.2">
      <c r="A280" s="80">
        <f t="shared" ref="A280:A343" si="29">A279+1</f>
        <v>258</v>
      </c>
      <c r="B280" s="81"/>
      <c r="C280" s="81"/>
      <c r="D280" s="81"/>
      <c r="E280" s="81"/>
      <c r="F280" s="81"/>
      <c r="G280" s="82"/>
      <c r="H280" s="232"/>
      <c r="I280" s="233" t="e">
        <f>VLOOKUP($H280,Leistungswerte!$A$8:$E$29,3,FALSE)</f>
        <v>#N/A</v>
      </c>
      <c r="J280" s="233" t="e">
        <f>VLOOKUP($H280,Leistungswerte!$A$8:$E$29,4,FALSE)</f>
        <v>#N/A</v>
      </c>
      <c r="K280" s="233" t="e">
        <f>VLOOKUP($H280,Leistungswerte!$A$8:$E$29,5,FALSE)</f>
        <v>#N/A</v>
      </c>
      <c r="L280" s="82" t="e">
        <f t="shared" si="24"/>
        <v>#N/A</v>
      </c>
      <c r="M280" s="234" t="e">
        <f>VLOOKUP($H280,Leistungswerte!$A$8:$G$29,$P$2,FALSE)</f>
        <v>#N/A</v>
      </c>
      <c r="N280" s="83" t="e">
        <f t="shared" si="25"/>
        <v>#N/A</v>
      </c>
      <c r="O280" s="79" t="e">
        <f t="shared" si="26"/>
        <v>#N/A</v>
      </c>
      <c r="P280" s="235">
        <f t="shared" ca="1" si="27"/>
        <v>0</v>
      </c>
      <c r="Q280" s="84" t="e">
        <f t="shared" ca="1" si="28"/>
        <v>#N/A</v>
      </c>
    </row>
    <row r="281" spans="1:17" ht="24" customHeight="1" x14ac:dyDescent="0.2">
      <c r="A281" s="80">
        <f t="shared" si="29"/>
        <v>259</v>
      </c>
      <c r="B281" s="81"/>
      <c r="C281" s="81"/>
      <c r="D281" s="81"/>
      <c r="E281" s="81"/>
      <c r="F281" s="81"/>
      <c r="G281" s="82"/>
      <c r="H281" s="232"/>
      <c r="I281" s="233" t="e">
        <f>VLOOKUP($H281,Leistungswerte!$A$8:$E$29,3,FALSE)</f>
        <v>#N/A</v>
      </c>
      <c r="J281" s="233" t="e">
        <f>VLOOKUP($H281,Leistungswerte!$A$8:$E$29,4,FALSE)</f>
        <v>#N/A</v>
      </c>
      <c r="K281" s="233" t="e">
        <f>VLOOKUP($H281,Leistungswerte!$A$8:$E$29,5,FALSE)</f>
        <v>#N/A</v>
      </c>
      <c r="L281" s="82" t="e">
        <f t="shared" si="24"/>
        <v>#N/A</v>
      </c>
      <c r="M281" s="234" t="e">
        <f>VLOOKUP($H281,Leistungswerte!$A$8:$G$29,$P$2,FALSE)</f>
        <v>#N/A</v>
      </c>
      <c r="N281" s="83" t="e">
        <f t="shared" si="25"/>
        <v>#N/A</v>
      </c>
      <c r="O281" s="79" t="e">
        <f t="shared" si="26"/>
        <v>#N/A</v>
      </c>
      <c r="P281" s="235">
        <f t="shared" ca="1" si="27"/>
        <v>0</v>
      </c>
      <c r="Q281" s="84" t="e">
        <f t="shared" ca="1" si="28"/>
        <v>#N/A</v>
      </c>
    </row>
    <row r="282" spans="1:17" ht="24" customHeight="1" x14ac:dyDescent="0.2">
      <c r="A282" s="80">
        <f t="shared" si="29"/>
        <v>260</v>
      </c>
      <c r="B282" s="81"/>
      <c r="C282" s="81"/>
      <c r="D282" s="81"/>
      <c r="E282" s="81"/>
      <c r="F282" s="81"/>
      <c r="G282" s="82"/>
      <c r="H282" s="232"/>
      <c r="I282" s="233" t="e">
        <f>VLOOKUP($H282,Leistungswerte!$A$8:$E$29,3,FALSE)</f>
        <v>#N/A</v>
      </c>
      <c r="J282" s="233" t="e">
        <f>VLOOKUP($H282,Leistungswerte!$A$8:$E$29,4,FALSE)</f>
        <v>#N/A</v>
      </c>
      <c r="K282" s="233" t="e">
        <f>VLOOKUP($H282,Leistungswerte!$A$8:$E$29,5,FALSE)</f>
        <v>#N/A</v>
      </c>
      <c r="L282" s="82" t="e">
        <f t="shared" si="24"/>
        <v>#N/A</v>
      </c>
      <c r="M282" s="234" t="e">
        <f>VLOOKUP($H282,Leistungswerte!$A$8:$G$29,$P$2,FALSE)</f>
        <v>#N/A</v>
      </c>
      <c r="N282" s="83" t="e">
        <f t="shared" si="25"/>
        <v>#N/A</v>
      </c>
      <c r="O282" s="79" t="e">
        <f t="shared" si="26"/>
        <v>#N/A</v>
      </c>
      <c r="P282" s="235">
        <f t="shared" ca="1" si="27"/>
        <v>0</v>
      </c>
      <c r="Q282" s="84" t="e">
        <f t="shared" ca="1" si="28"/>
        <v>#N/A</v>
      </c>
    </row>
    <row r="283" spans="1:17" ht="24" customHeight="1" x14ac:dyDescent="0.2">
      <c r="A283" s="80">
        <f t="shared" si="29"/>
        <v>261</v>
      </c>
      <c r="B283" s="81"/>
      <c r="C283" s="81"/>
      <c r="D283" s="81"/>
      <c r="E283" s="81"/>
      <c r="F283" s="81"/>
      <c r="G283" s="82"/>
      <c r="H283" s="232"/>
      <c r="I283" s="233" t="e">
        <f>VLOOKUP($H283,Leistungswerte!$A$8:$E$29,3,FALSE)</f>
        <v>#N/A</v>
      </c>
      <c r="J283" s="233" t="e">
        <f>VLOOKUP($H283,Leistungswerte!$A$8:$E$29,4,FALSE)</f>
        <v>#N/A</v>
      </c>
      <c r="K283" s="233" t="e">
        <f>VLOOKUP($H283,Leistungswerte!$A$8:$E$29,5,FALSE)</f>
        <v>#N/A</v>
      </c>
      <c r="L283" s="82" t="e">
        <f t="shared" si="24"/>
        <v>#N/A</v>
      </c>
      <c r="M283" s="234" t="e">
        <f>VLOOKUP($H283,Leistungswerte!$A$8:$G$29,$P$2,FALSE)</f>
        <v>#N/A</v>
      </c>
      <c r="N283" s="83" t="e">
        <f t="shared" si="25"/>
        <v>#N/A</v>
      </c>
      <c r="O283" s="79" t="e">
        <f t="shared" si="26"/>
        <v>#N/A</v>
      </c>
      <c r="P283" s="235">
        <f t="shared" ca="1" si="27"/>
        <v>0</v>
      </c>
      <c r="Q283" s="84" t="e">
        <f t="shared" ca="1" si="28"/>
        <v>#N/A</v>
      </c>
    </row>
    <row r="284" spans="1:17" ht="24" customHeight="1" x14ac:dyDescent="0.2">
      <c r="A284" s="80">
        <f t="shared" si="29"/>
        <v>262</v>
      </c>
      <c r="B284" s="81"/>
      <c r="C284" s="81"/>
      <c r="D284" s="81"/>
      <c r="E284" s="81"/>
      <c r="F284" s="81"/>
      <c r="G284" s="82"/>
      <c r="H284" s="232"/>
      <c r="I284" s="233" t="e">
        <f>VLOOKUP($H284,Leistungswerte!$A$8:$E$29,3,FALSE)</f>
        <v>#N/A</v>
      </c>
      <c r="J284" s="233" t="e">
        <f>VLOOKUP($H284,Leistungswerte!$A$8:$E$29,4,FALSE)</f>
        <v>#N/A</v>
      </c>
      <c r="K284" s="233" t="e">
        <f>VLOOKUP($H284,Leistungswerte!$A$8:$E$29,5,FALSE)</f>
        <v>#N/A</v>
      </c>
      <c r="L284" s="82" t="e">
        <f t="shared" si="24"/>
        <v>#N/A</v>
      </c>
      <c r="M284" s="234" t="e">
        <f>VLOOKUP($H284,Leistungswerte!$A$8:$G$29,$P$2,FALSE)</f>
        <v>#N/A</v>
      </c>
      <c r="N284" s="83" t="e">
        <f t="shared" si="25"/>
        <v>#N/A</v>
      </c>
      <c r="O284" s="79" t="e">
        <f t="shared" si="26"/>
        <v>#N/A</v>
      </c>
      <c r="P284" s="235">
        <f t="shared" ca="1" si="27"/>
        <v>0</v>
      </c>
      <c r="Q284" s="84" t="e">
        <f t="shared" ca="1" si="28"/>
        <v>#N/A</v>
      </c>
    </row>
    <row r="285" spans="1:17" ht="24" customHeight="1" x14ac:dyDescent="0.2">
      <c r="A285" s="80">
        <f t="shared" si="29"/>
        <v>263</v>
      </c>
      <c r="B285" s="81"/>
      <c r="C285" s="81"/>
      <c r="D285" s="81"/>
      <c r="E285" s="81"/>
      <c r="F285" s="81"/>
      <c r="G285" s="82"/>
      <c r="H285" s="232"/>
      <c r="I285" s="233" t="e">
        <f>VLOOKUP($H285,Leistungswerte!$A$8:$E$29,3,FALSE)</f>
        <v>#N/A</v>
      </c>
      <c r="J285" s="233" t="e">
        <f>VLOOKUP($H285,Leistungswerte!$A$8:$E$29,4,FALSE)</f>
        <v>#N/A</v>
      </c>
      <c r="K285" s="233" t="e">
        <f>VLOOKUP($H285,Leistungswerte!$A$8:$E$29,5,FALSE)</f>
        <v>#N/A</v>
      </c>
      <c r="L285" s="82" t="e">
        <f t="shared" si="24"/>
        <v>#N/A</v>
      </c>
      <c r="M285" s="234" t="e">
        <f>VLOOKUP($H285,Leistungswerte!$A$8:$G$29,$P$2,FALSE)</f>
        <v>#N/A</v>
      </c>
      <c r="N285" s="83" t="e">
        <f t="shared" si="25"/>
        <v>#N/A</v>
      </c>
      <c r="O285" s="79" t="e">
        <f t="shared" si="26"/>
        <v>#N/A</v>
      </c>
      <c r="P285" s="235">
        <f t="shared" ca="1" si="27"/>
        <v>0</v>
      </c>
      <c r="Q285" s="84" t="e">
        <f t="shared" ca="1" si="28"/>
        <v>#N/A</v>
      </c>
    </row>
    <row r="286" spans="1:17" ht="24" customHeight="1" x14ac:dyDescent="0.2">
      <c r="A286" s="80">
        <f t="shared" si="29"/>
        <v>264</v>
      </c>
      <c r="B286" s="81"/>
      <c r="C286" s="81"/>
      <c r="D286" s="81"/>
      <c r="E286" s="81"/>
      <c r="F286" s="81"/>
      <c r="G286" s="82"/>
      <c r="H286" s="232"/>
      <c r="I286" s="233" t="e">
        <f>VLOOKUP($H286,Leistungswerte!$A$8:$E$29,3,FALSE)</f>
        <v>#N/A</v>
      </c>
      <c r="J286" s="233" t="e">
        <f>VLOOKUP($H286,Leistungswerte!$A$8:$E$29,4,FALSE)</f>
        <v>#N/A</v>
      </c>
      <c r="K286" s="233" t="e">
        <f>VLOOKUP($H286,Leistungswerte!$A$8:$E$29,5,FALSE)</f>
        <v>#N/A</v>
      </c>
      <c r="L286" s="82" t="e">
        <f t="shared" si="24"/>
        <v>#N/A</v>
      </c>
      <c r="M286" s="234" t="e">
        <f>VLOOKUP($H286,Leistungswerte!$A$8:$G$29,$P$2,FALSE)</f>
        <v>#N/A</v>
      </c>
      <c r="N286" s="83" t="e">
        <f t="shared" si="25"/>
        <v>#N/A</v>
      </c>
      <c r="O286" s="79" t="e">
        <f t="shared" si="26"/>
        <v>#N/A</v>
      </c>
      <c r="P286" s="235">
        <f t="shared" ca="1" si="27"/>
        <v>0</v>
      </c>
      <c r="Q286" s="84" t="e">
        <f t="shared" ca="1" si="28"/>
        <v>#N/A</v>
      </c>
    </row>
    <row r="287" spans="1:17" ht="24" customHeight="1" x14ac:dyDescent="0.2">
      <c r="A287" s="80">
        <f t="shared" si="29"/>
        <v>265</v>
      </c>
      <c r="B287" s="81"/>
      <c r="C287" s="81"/>
      <c r="D287" s="81"/>
      <c r="E287" s="81"/>
      <c r="F287" s="81"/>
      <c r="G287" s="82"/>
      <c r="H287" s="232"/>
      <c r="I287" s="233" t="e">
        <f>VLOOKUP($H287,Leistungswerte!$A$8:$E$29,3,FALSE)</f>
        <v>#N/A</v>
      </c>
      <c r="J287" s="233" t="e">
        <f>VLOOKUP($H287,Leistungswerte!$A$8:$E$29,4,FALSE)</f>
        <v>#N/A</v>
      </c>
      <c r="K287" s="233" t="e">
        <f>VLOOKUP($H287,Leistungswerte!$A$8:$E$29,5,FALSE)</f>
        <v>#N/A</v>
      </c>
      <c r="L287" s="82" t="e">
        <f t="shared" si="24"/>
        <v>#N/A</v>
      </c>
      <c r="M287" s="234" t="e">
        <f>VLOOKUP($H287,Leistungswerte!$A$8:$G$29,$P$2,FALSE)</f>
        <v>#N/A</v>
      </c>
      <c r="N287" s="83" t="e">
        <f t="shared" si="25"/>
        <v>#N/A</v>
      </c>
      <c r="O287" s="79" t="e">
        <f t="shared" si="26"/>
        <v>#N/A</v>
      </c>
      <c r="P287" s="235">
        <f t="shared" ca="1" si="27"/>
        <v>0</v>
      </c>
      <c r="Q287" s="84" t="e">
        <f t="shared" ca="1" si="28"/>
        <v>#N/A</v>
      </c>
    </row>
    <row r="288" spans="1:17" ht="24" customHeight="1" x14ac:dyDescent="0.2">
      <c r="A288" s="80">
        <f t="shared" si="29"/>
        <v>266</v>
      </c>
      <c r="B288" s="81"/>
      <c r="C288" s="81"/>
      <c r="D288" s="81"/>
      <c r="E288" s="81"/>
      <c r="F288" s="81"/>
      <c r="G288" s="82"/>
      <c r="H288" s="232"/>
      <c r="I288" s="233" t="e">
        <f>VLOOKUP($H288,Leistungswerte!$A$8:$E$29,3,FALSE)</f>
        <v>#N/A</v>
      </c>
      <c r="J288" s="233" t="e">
        <f>VLOOKUP($H288,Leistungswerte!$A$8:$E$29,4,FALSE)</f>
        <v>#N/A</v>
      </c>
      <c r="K288" s="233" t="e">
        <f>VLOOKUP($H288,Leistungswerte!$A$8:$E$29,5,FALSE)</f>
        <v>#N/A</v>
      </c>
      <c r="L288" s="82" t="e">
        <f t="shared" si="24"/>
        <v>#N/A</v>
      </c>
      <c r="M288" s="234" t="e">
        <f>VLOOKUP($H288,Leistungswerte!$A$8:$G$29,$P$2,FALSE)</f>
        <v>#N/A</v>
      </c>
      <c r="N288" s="83" t="e">
        <f t="shared" si="25"/>
        <v>#N/A</v>
      </c>
      <c r="O288" s="79" t="e">
        <f t="shared" si="26"/>
        <v>#N/A</v>
      </c>
      <c r="P288" s="235">
        <f t="shared" ca="1" si="27"/>
        <v>0</v>
      </c>
      <c r="Q288" s="84" t="e">
        <f t="shared" ca="1" si="28"/>
        <v>#N/A</v>
      </c>
    </row>
    <row r="289" spans="1:17" ht="24" customHeight="1" x14ac:dyDescent="0.2">
      <c r="A289" s="80">
        <f t="shared" si="29"/>
        <v>267</v>
      </c>
      <c r="B289" s="81"/>
      <c r="C289" s="81"/>
      <c r="D289" s="81"/>
      <c r="E289" s="81"/>
      <c r="F289" s="81"/>
      <c r="G289" s="82"/>
      <c r="H289" s="232"/>
      <c r="I289" s="233" t="e">
        <f>VLOOKUP($H289,Leistungswerte!$A$8:$E$29,3,FALSE)</f>
        <v>#N/A</v>
      </c>
      <c r="J289" s="233" t="e">
        <f>VLOOKUP($H289,Leistungswerte!$A$8:$E$29,4,FALSE)</f>
        <v>#N/A</v>
      </c>
      <c r="K289" s="233" t="e">
        <f>VLOOKUP($H289,Leistungswerte!$A$8:$E$29,5,FALSE)</f>
        <v>#N/A</v>
      </c>
      <c r="L289" s="82" t="e">
        <f t="shared" si="24"/>
        <v>#N/A</v>
      </c>
      <c r="M289" s="234" t="e">
        <f>VLOOKUP($H289,Leistungswerte!$A$8:$G$29,$P$2,FALSE)</f>
        <v>#N/A</v>
      </c>
      <c r="N289" s="83" t="e">
        <f t="shared" si="25"/>
        <v>#N/A</v>
      </c>
      <c r="O289" s="79" t="e">
        <f t="shared" si="26"/>
        <v>#N/A</v>
      </c>
      <c r="P289" s="235">
        <f t="shared" ca="1" si="27"/>
        <v>0</v>
      </c>
      <c r="Q289" s="84" t="e">
        <f t="shared" ca="1" si="28"/>
        <v>#N/A</v>
      </c>
    </row>
    <row r="290" spans="1:17" ht="24" customHeight="1" x14ac:dyDescent="0.2">
      <c r="A290" s="80">
        <f t="shared" si="29"/>
        <v>268</v>
      </c>
      <c r="B290" s="81"/>
      <c r="C290" s="81"/>
      <c r="D290" s="81"/>
      <c r="E290" s="81"/>
      <c r="F290" s="81"/>
      <c r="G290" s="82"/>
      <c r="H290" s="232"/>
      <c r="I290" s="233" t="e">
        <f>VLOOKUP($H290,Leistungswerte!$A$8:$E$29,3,FALSE)</f>
        <v>#N/A</v>
      </c>
      <c r="J290" s="233" t="e">
        <f>VLOOKUP($H290,Leistungswerte!$A$8:$E$29,4,FALSE)</f>
        <v>#N/A</v>
      </c>
      <c r="K290" s="233" t="e">
        <f>VLOOKUP($H290,Leistungswerte!$A$8:$E$29,5,FALSE)</f>
        <v>#N/A</v>
      </c>
      <c r="L290" s="82" t="e">
        <f t="shared" si="24"/>
        <v>#N/A</v>
      </c>
      <c r="M290" s="234" t="e">
        <f>VLOOKUP($H290,Leistungswerte!$A$8:$G$29,$P$2,FALSE)</f>
        <v>#N/A</v>
      </c>
      <c r="N290" s="83" t="e">
        <f t="shared" si="25"/>
        <v>#N/A</v>
      </c>
      <c r="O290" s="79" t="e">
        <f t="shared" si="26"/>
        <v>#N/A</v>
      </c>
      <c r="P290" s="235">
        <f t="shared" ca="1" si="27"/>
        <v>0</v>
      </c>
      <c r="Q290" s="84" t="e">
        <f t="shared" ca="1" si="28"/>
        <v>#N/A</v>
      </c>
    </row>
    <row r="291" spans="1:17" ht="24" customHeight="1" x14ac:dyDescent="0.2">
      <c r="A291" s="80">
        <f t="shared" si="29"/>
        <v>269</v>
      </c>
      <c r="B291" s="81"/>
      <c r="C291" s="81"/>
      <c r="D291" s="81"/>
      <c r="E291" s="81"/>
      <c r="F291" s="81"/>
      <c r="G291" s="82"/>
      <c r="H291" s="232"/>
      <c r="I291" s="233" t="e">
        <f>VLOOKUP($H291,Leistungswerte!$A$8:$E$29,3,FALSE)</f>
        <v>#N/A</v>
      </c>
      <c r="J291" s="233" t="e">
        <f>VLOOKUP($H291,Leistungswerte!$A$8:$E$29,4,FALSE)</f>
        <v>#N/A</v>
      </c>
      <c r="K291" s="233" t="e">
        <f>VLOOKUP($H291,Leistungswerte!$A$8:$E$29,5,FALSE)</f>
        <v>#N/A</v>
      </c>
      <c r="L291" s="82" t="e">
        <f t="shared" si="24"/>
        <v>#N/A</v>
      </c>
      <c r="M291" s="234" t="e">
        <f>VLOOKUP($H291,Leistungswerte!$A$8:$G$29,$P$2,FALSE)</f>
        <v>#N/A</v>
      </c>
      <c r="N291" s="83" t="e">
        <f t="shared" si="25"/>
        <v>#N/A</v>
      </c>
      <c r="O291" s="79" t="e">
        <f t="shared" si="26"/>
        <v>#N/A</v>
      </c>
      <c r="P291" s="235">
        <f t="shared" ca="1" si="27"/>
        <v>0</v>
      </c>
      <c r="Q291" s="84" t="e">
        <f t="shared" ca="1" si="28"/>
        <v>#N/A</v>
      </c>
    </row>
    <row r="292" spans="1:17" ht="24" customHeight="1" x14ac:dyDescent="0.2">
      <c r="A292" s="80">
        <f t="shared" si="29"/>
        <v>270</v>
      </c>
      <c r="B292" s="81"/>
      <c r="C292" s="81"/>
      <c r="D292" s="81"/>
      <c r="E292" s="81"/>
      <c r="F292" s="81"/>
      <c r="G292" s="82"/>
      <c r="H292" s="232"/>
      <c r="I292" s="233" t="e">
        <f>VLOOKUP($H292,Leistungswerte!$A$8:$E$29,3,FALSE)</f>
        <v>#N/A</v>
      </c>
      <c r="J292" s="233" t="e">
        <f>VLOOKUP($H292,Leistungswerte!$A$8:$E$29,4,FALSE)</f>
        <v>#N/A</v>
      </c>
      <c r="K292" s="233" t="e">
        <f>VLOOKUP($H292,Leistungswerte!$A$8:$E$29,5,FALSE)</f>
        <v>#N/A</v>
      </c>
      <c r="L292" s="82" t="e">
        <f t="shared" si="24"/>
        <v>#N/A</v>
      </c>
      <c r="M292" s="234" t="e">
        <f>VLOOKUP($H292,Leistungswerte!$A$8:$G$29,$P$2,FALSE)</f>
        <v>#N/A</v>
      </c>
      <c r="N292" s="83" t="e">
        <f t="shared" si="25"/>
        <v>#N/A</v>
      </c>
      <c r="O292" s="79" t="e">
        <f t="shared" si="26"/>
        <v>#N/A</v>
      </c>
      <c r="P292" s="235">
        <f t="shared" ca="1" si="27"/>
        <v>0</v>
      </c>
      <c r="Q292" s="84" t="e">
        <f t="shared" ca="1" si="28"/>
        <v>#N/A</v>
      </c>
    </row>
    <row r="293" spans="1:17" ht="24" customHeight="1" x14ac:dyDescent="0.2">
      <c r="A293" s="80">
        <f t="shared" si="29"/>
        <v>271</v>
      </c>
      <c r="B293" s="81"/>
      <c r="C293" s="81"/>
      <c r="D293" s="81"/>
      <c r="E293" s="81"/>
      <c r="F293" s="81"/>
      <c r="G293" s="82"/>
      <c r="H293" s="232"/>
      <c r="I293" s="233" t="e">
        <f>VLOOKUP($H293,Leistungswerte!$A$8:$E$29,3,FALSE)</f>
        <v>#N/A</v>
      </c>
      <c r="J293" s="233" t="e">
        <f>VLOOKUP($H293,Leistungswerte!$A$8:$E$29,4,FALSE)</f>
        <v>#N/A</v>
      </c>
      <c r="K293" s="233" t="e">
        <f>VLOOKUP($H293,Leistungswerte!$A$8:$E$29,5,FALSE)</f>
        <v>#N/A</v>
      </c>
      <c r="L293" s="82" t="e">
        <f t="shared" si="24"/>
        <v>#N/A</v>
      </c>
      <c r="M293" s="234" t="e">
        <f>VLOOKUP($H293,Leistungswerte!$A$8:$G$29,$P$2,FALSE)</f>
        <v>#N/A</v>
      </c>
      <c r="N293" s="83" t="e">
        <f t="shared" si="25"/>
        <v>#N/A</v>
      </c>
      <c r="O293" s="79" t="e">
        <f t="shared" si="26"/>
        <v>#N/A</v>
      </c>
      <c r="P293" s="235">
        <f t="shared" ca="1" si="27"/>
        <v>0</v>
      </c>
      <c r="Q293" s="84" t="e">
        <f t="shared" ca="1" si="28"/>
        <v>#N/A</v>
      </c>
    </row>
    <row r="294" spans="1:17" ht="24" customHeight="1" x14ac:dyDescent="0.2">
      <c r="A294" s="80">
        <f t="shared" si="29"/>
        <v>272</v>
      </c>
      <c r="B294" s="81"/>
      <c r="C294" s="81"/>
      <c r="D294" s="81"/>
      <c r="E294" s="81"/>
      <c r="F294" s="81"/>
      <c r="G294" s="82"/>
      <c r="H294" s="232"/>
      <c r="I294" s="233" t="e">
        <f>VLOOKUP($H294,Leistungswerte!$A$8:$E$29,3,FALSE)</f>
        <v>#N/A</v>
      </c>
      <c r="J294" s="233" t="e">
        <f>VLOOKUP($H294,Leistungswerte!$A$8:$E$29,4,FALSE)</f>
        <v>#N/A</v>
      </c>
      <c r="K294" s="233" t="e">
        <f>VLOOKUP($H294,Leistungswerte!$A$8:$E$29,5,FALSE)</f>
        <v>#N/A</v>
      </c>
      <c r="L294" s="82" t="e">
        <f t="shared" si="24"/>
        <v>#N/A</v>
      </c>
      <c r="M294" s="234" t="e">
        <f>VLOOKUP($H294,Leistungswerte!$A$8:$G$29,$P$2,FALSE)</f>
        <v>#N/A</v>
      </c>
      <c r="N294" s="83" t="e">
        <f t="shared" si="25"/>
        <v>#N/A</v>
      </c>
      <c r="O294" s="79" t="e">
        <f t="shared" si="26"/>
        <v>#N/A</v>
      </c>
      <c r="P294" s="235">
        <f t="shared" ca="1" si="27"/>
        <v>0</v>
      </c>
      <c r="Q294" s="84" t="e">
        <f t="shared" ca="1" si="28"/>
        <v>#N/A</v>
      </c>
    </row>
    <row r="295" spans="1:17" ht="24" customHeight="1" x14ac:dyDescent="0.2">
      <c r="A295" s="80">
        <f t="shared" si="29"/>
        <v>273</v>
      </c>
      <c r="B295" s="81"/>
      <c r="C295" s="81"/>
      <c r="D295" s="81"/>
      <c r="E295" s="81"/>
      <c r="F295" s="81"/>
      <c r="G295" s="82"/>
      <c r="H295" s="232"/>
      <c r="I295" s="233" t="e">
        <f>VLOOKUP($H295,Leistungswerte!$A$8:$E$29,3,FALSE)</f>
        <v>#N/A</v>
      </c>
      <c r="J295" s="233" t="e">
        <f>VLOOKUP($H295,Leistungswerte!$A$8:$E$29,4,FALSE)</f>
        <v>#N/A</v>
      </c>
      <c r="K295" s="233" t="e">
        <f>VLOOKUP($H295,Leistungswerte!$A$8:$E$29,5,FALSE)</f>
        <v>#N/A</v>
      </c>
      <c r="L295" s="82" t="e">
        <f t="shared" si="24"/>
        <v>#N/A</v>
      </c>
      <c r="M295" s="234" t="e">
        <f>VLOOKUP($H295,Leistungswerte!$A$8:$G$29,$P$2,FALSE)</f>
        <v>#N/A</v>
      </c>
      <c r="N295" s="83" t="e">
        <f t="shared" si="25"/>
        <v>#N/A</v>
      </c>
      <c r="O295" s="79" t="e">
        <f t="shared" si="26"/>
        <v>#N/A</v>
      </c>
      <c r="P295" s="235">
        <f t="shared" ca="1" si="27"/>
        <v>0</v>
      </c>
      <c r="Q295" s="84" t="e">
        <f t="shared" ca="1" si="28"/>
        <v>#N/A</v>
      </c>
    </row>
    <row r="296" spans="1:17" ht="24" customHeight="1" x14ac:dyDescent="0.2">
      <c r="A296" s="80">
        <f t="shared" si="29"/>
        <v>274</v>
      </c>
      <c r="B296" s="81"/>
      <c r="C296" s="81"/>
      <c r="D296" s="81"/>
      <c r="E296" s="81"/>
      <c r="F296" s="81"/>
      <c r="G296" s="82"/>
      <c r="H296" s="232"/>
      <c r="I296" s="233" t="e">
        <f>VLOOKUP($H296,Leistungswerte!$A$8:$E$29,3,FALSE)</f>
        <v>#N/A</v>
      </c>
      <c r="J296" s="233" t="e">
        <f>VLOOKUP($H296,Leistungswerte!$A$8:$E$29,4,FALSE)</f>
        <v>#N/A</v>
      </c>
      <c r="K296" s="233" t="e">
        <f>VLOOKUP($H296,Leistungswerte!$A$8:$E$29,5,FALSE)</f>
        <v>#N/A</v>
      </c>
      <c r="L296" s="82" t="e">
        <f t="shared" si="24"/>
        <v>#N/A</v>
      </c>
      <c r="M296" s="234" t="e">
        <f>VLOOKUP($H296,Leistungswerte!$A$8:$G$29,$P$2,FALSE)</f>
        <v>#N/A</v>
      </c>
      <c r="N296" s="83" t="e">
        <f t="shared" si="25"/>
        <v>#N/A</v>
      </c>
      <c r="O296" s="79" t="e">
        <f t="shared" si="26"/>
        <v>#N/A</v>
      </c>
      <c r="P296" s="235">
        <f t="shared" ca="1" si="27"/>
        <v>0</v>
      </c>
      <c r="Q296" s="84" t="e">
        <f t="shared" ca="1" si="28"/>
        <v>#N/A</v>
      </c>
    </row>
    <row r="297" spans="1:17" ht="24" customHeight="1" x14ac:dyDescent="0.2">
      <c r="A297" s="80">
        <f t="shared" si="29"/>
        <v>275</v>
      </c>
      <c r="B297" s="81"/>
      <c r="C297" s="81"/>
      <c r="D297" s="81"/>
      <c r="E297" s="81"/>
      <c r="F297" s="81"/>
      <c r="G297" s="82"/>
      <c r="H297" s="232"/>
      <c r="I297" s="233" t="e">
        <f>VLOOKUP($H297,Leistungswerte!$A$8:$E$29,3,FALSE)</f>
        <v>#N/A</v>
      </c>
      <c r="J297" s="233" t="e">
        <f>VLOOKUP($H297,Leistungswerte!$A$8:$E$29,4,FALSE)</f>
        <v>#N/A</v>
      </c>
      <c r="K297" s="233" t="e">
        <f>VLOOKUP($H297,Leistungswerte!$A$8:$E$29,5,FALSE)</f>
        <v>#N/A</v>
      </c>
      <c r="L297" s="82" t="e">
        <f t="shared" si="24"/>
        <v>#N/A</v>
      </c>
      <c r="M297" s="234" t="e">
        <f>VLOOKUP($H297,Leistungswerte!$A$8:$G$29,$P$2,FALSE)</f>
        <v>#N/A</v>
      </c>
      <c r="N297" s="83" t="e">
        <f t="shared" si="25"/>
        <v>#N/A</v>
      </c>
      <c r="O297" s="79" t="e">
        <f t="shared" si="26"/>
        <v>#N/A</v>
      </c>
      <c r="P297" s="235">
        <f t="shared" ca="1" si="27"/>
        <v>0</v>
      </c>
      <c r="Q297" s="84" t="e">
        <f t="shared" ca="1" si="28"/>
        <v>#N/A</v>
      </c>
    </row>
    <row r="298" spans="1:17" ht="24" customHeight="1" x14ac:dyDescent="0.2">
      <c r="A298" s="80">
        <f t="shared" si="29"/>
        <v>276</v>
      </c>
      <c r="B298" s="81"/>
      <c r="C298" s="81"/>
      <c r="D298" s="81"/>
      <c r="E298" s="81"/>
      <c r="F298" s="81"/>
      <c r="G298" s="82"/>
      <c r="H298" s="232"/>
      <c r="I298" s="233" t="e">
        <f>VLOOKUP($H298,Leistungswerte!$A$8:$E$29,3,FALSE)</f>
        <v>#N/A</v>
      </c>
      <c r="J298" s="233" t="e">
        <f>VLOOKUP($H298,Leistungswerte!$A$8:$E$29,4,FALSE)</f>
        <v>#N/A</v>
      </c>
      <c r="K298" s="233" t="e">
        <f>VLOOKUP($H298,Leistungswerte!$A$8:$E$29,5,FALSE)</f>
        <v>#N/A</v>
      </c>
      <c r="L298" s="82" t="e">
        <f t="shared" si="24"/>
        <v>#N/A</v>
      </c>
      <c r="M298" s="234" t="e">
        <f>VLOOKUP($H298,Leistungswerte!$A$8:$G$29,$P$2,FALSE)</f>
        <v>#N/A</v>
      </c>
      <c r="N298" s="83" t="e">
        <f t="shared" si="25"/>
        <v>#N/A</v>
      </c>
      <c r="O298" s="79" t="e">
        <f t="shared" si="26"/>
        <v>#N/A</v>
      </c>
      <c r="P298" s="235">
        <f t="shared" ca="1" si="27"/>
        <v>0</v>
      </c>
      <c r="Q298" s="84" t="e">
        <f t="shared" ca="1" si="28"/>
        <v>#N/A</v>
      </c>
    </row>
    <row r="299" spans="1:17" ht="24" customHeight="1" x14ac:dyDescent="0.2">
      <c r="A299" s="80">
        <f t="shared" si="29"/>
        <v>277</v>
      </c>
      <c r="B299" s="81"/>
      <c r="C299" s="81"/>
      <c r="D299" s="81"/>
      <c r="E299" s="81"/>
      <c r="F299" s="81"/>
      <c r="G299" s="82"/>
      <c r="H299" s="232"/>
      <c r="I299" s="233" t="e">
        <f>VLOOKUP($H299,Leistungswerte!$A$8:$E$29,3,FALSE)</f>
        <v>#N/A</v>
      </c>
      <c r="J299" s="233" t="e">
        <f>VLOOKUP($H299,Leistungswerte!$A$8:$E$29,4,FALSE)</f>
        <v>#N/A</v>
      </c>
      <c r="K299" s="233" t="e">
        <f>VLOOKUP($H299,Leistungswerte!$A$8:$E$29,5,FALSE)</f>
        <v>#N/A</v>
      </c>
      <c r="L299" s="82" t="e">
        <f t="shared" si="24"/>
        <v>#N/A</v>
      </c>
      <c r="M299" s="234" t="e">
        <f>VLOOKUP($H299,Leistungswerte!$A$8:$G$29,$P$2,FALSE)</f>
        <v>#N/A</v>
      </c>
      <c r="N299" s="83" t="e">
        <f t="shared" si="25"/>
        <v>#N/A</v>
      </c>
      <c r="O299" s="79" t="e">
        <f t="shared" si="26"/>
        <v>#N/A</v>
      </c>
      <c r="P299" s="235">
        <f t="shared" ca="1" si="27"/>
        <v>0</v>
      </c>
      <c r="Q299" s="84" t="e">
        <f t="shared" ca="1" si="28"/>
        <v>#N/A</v>
      </c>
    </row>
    <row r="300" spans="1:17" ht="24" customHeight="1" x14ac:dyDescent="0.2">
      <c r="A300" s="80">
        <f t="shared" si="29"/>
        <v>278</v>
      </c>
      <c r="B300" s="81"/>
      <c r="C300" s="81"/>
      <c r="D300" s="81"/>
      <c r="E300" s="81"/>
      <c r="F300" s="81"/>
      <c r="G300" s="82"/>
      <c r="H300" s="232"/>
      <c r="I300" s="233" t="e">
        <f>VLOOKUP($H300,Leistungswerte!$A$8:$E$29,3,FALSE)</f>
        <v>#N/A</v>
      </c>
      <c r="J300" s="233" t="e">
        <f>VLOOKUP($H300,Leistungswerte!$A$8:$E$29,4,FALSE)</f>
        <v>#N/A</v>
      </c>
      <c r="K300" s="233" t="e">
        <f>VLOOKUP($H300,Leistungswerte!$A$8:$E$29,5,FALSE)</f>
        <v>#N/A</v>
      </c>
      <c r="L300" s="82" t="e">
        <f t="shared" si="24"/>
        <v>#N/A</v>
      </c>
      <c r="M300" s="234" t="e">
        <f>VLOOKUP($H300,Leistungswerte!$A$8:$G$29,$P$2,FALSE)</f>
        <v>#N/A</v>
      </c>
      <c r="N300" s="83" t="e">
        <f t="shared" si="25"/>
        <v>#N/A</v>
      </c>
      <c r="O300" s="79" t="e">
        <f t="shared" si="26"/>
        <v>#N/A</v>
      </c>
      <c r="P300" s="235">
        <f t="shared" ca="1" si="27"/>
        <v>0</v>
      </c>
      <c r="Q300" s="84" t="e">
        <f t="shared" ca="1" si="28"/>
        <v>#N/A</v>
      </c>
    </row>
    <row r="301" spans="1:17" ht="24" customHeight="1" x14ac:dyDescent="0.2">
      <c r="A301" s="80">
        <f t="shared" si="29"/>
        <v>279</v>
      </c>
      <c r="B301" s="81"/>
      <c r="C301" s="81"/>
      <c r="D301" s="81"/>
      <c r="E301" s="81"/>
      <c r="F301" s="81"/>
      <c r="G301" s="82"/>
      <c r="H301" s="232"/>
      <c r="I301" s="233" t="e">
        <f>VLOOKUP($H301,Leistungswerte!$A$8:$E$29,3,FALSE)</f>
        <v>#N/A</v>
      </c>
      <c r="J301" s="233" t="e">
        <f>VLOOKUP($H301,Leistungswerte!$A$8:$E$29,4,FALSE)</f>
        <v>#N/A</v>
      </c>
      <c r="K301" s="233" t="e">
        <f>VLOOKUP($H301,Leistungswerte!$A$8:$E$29,5,FALSE)</f>
        <v>#N/A</v>
      </c>
      <c r="L301" s="82" t="e">
        <f t="shared" si="24"/>
        <v>#N/A</v>
      </c>
      <c r="M301" s="234" t="e">
        <f>VLOOKUP($H301,Leistungswerte!$A$8:$G$29,$P$2,FALSE)</f>
        <v>#N/A</v>
      </c>
      <c r="N301" s="83" t="e">
        <f t="shared" si="25"/>
        <v>#N/A</v>
      </c>
      <c r="O301" s="79" t="e">
        <f t="shared" si="26"/>
        <v>#N/A</v>
      </c>
      <c r="P301" s="235">
        <f t="shared" ca="1" si="27"/>
        <v>0</v>
      </c>
      <c r="Q301" s="84" t="e">
        <f t="shared" ca="1" si="28"/>
        <v>#N/A</v>
      </c>
    </row>
    <row r="302" spans="1:17" ht="24" customHeight="1" x14ac:dyDescent="0.2">
      <c r="A302" s="80">
        <f t="shared" si="29"/>
        <v>280</v>
      </c>
      <c r="B302" s="81"/>
      <c r="C302" s="81"/>
      <c r="D302" s="81"/>
      <c r="E302" s="81"/>
      <c r="F302" s="81"/>
      <c r="G302" s="82"/>
      <c r="H302" s="232"/>
      <c r="I302" s="233" t="e">
        <f>VLOOKUP($H302,Leistungswerte!$A$8:$E$29,3,FALSE)</f>
        <v>#N/A</v>
      </c>
      <c r="J302" s="233" t="e">
        <f>VLOOKUP($H302,Leistungswerte!$A$8:$E$29,4,FALSE)</f>
        <v>#N/A</v>
      </c>
      <c r="K302" s="233" t="e">
        <f>VLOOKUP($H302,Leistungswerte!$A$8:$E$29,5,FALSE)</f>
        <v>#N/A</v>
      </c>
      <c r="L302" s="82" t="e">
        <f t="shared" si="24"/>
        <v>#N/A</v>
      </c>
      <c r="M302" s="234" t="e">
        <f>VLOOKUP($H302,Leistungswerte!$A$8:$G$29,$P$2,FALSE)</f>
        <v>#N/A</v>
      </c>
      <c r="N302" s="83" t="e">
        <f t="shared" si="25"/>
        <v>#N/A</v>
      </c>
      <c r="O302" s="79" t="e">
        <f t="shared" si="26"/>
        <v>#N/A</v>
      </c>
      <c r="P302" s="235">
        <f t="shared" ca="1" si="27"/>
        <v>0</v>
      </c>
      <c r="Q302" s="84" t="e">
        <f t="shared" ca="1" si="28"/>
        <v>#N/A</v>
      </c>
    </row>
    <row r="303" spans="1:17" ht="24" customHeight="1" x14ac:dyDescent="0.2">
      <c r="A303" s="80">
        <f t="shared" si="29"/>
        <v>281</v>
      </c>
      <c r="B303" s="81"/>
      <c r="C303" s="81"/>
      <c r="D303" s="81"/>
      <c r="E303" s="81"/>
      <c r="F303" s="81"/>
      <c r="G303" s="82"/>
      <c r="H303" s="232"/>
      <c r="I303" s="233" t="e">
        <f>VLOOKUP($H303,Leistungswerte!$A$8:$E$29,3,FALSE)</f>
        <v>#N/A</v>
      </c>
      <c r="J303" s="233" t="e">
        <f>VLOOKUP($H303,Leistungswerte!$A$8:$E$29,4,FALSE)</f>
        <v>#N/A</v>
      </c>
      <c r="K303" s="233" t="e">
        <f>VLOOKUP($H303,Leistungswerte!$A$8:$E$29,5,FALSE)</f>
        <v>#N/A</v>
      </c>
      <c r="L303" s="82" t="e">
        <f t="shared" si="24"/>
        <v>#N/A</v>
      </c>
      <c r="M303" s="234" t="e">
        <f>VLOOKUP($H303,Leistungswerte!$A$8:$G$29,$P$2,FALSE)</f>
        <v>#N/A</v>
      </c>
      <c r="N303" s="83" t="e">
        <f t="shared" si="25"/>
        <v>#N/A</v>
      </c>
      <c r="O303" s="79" t="e">
        <f t="shared" si="26"/>
        <v>#N/A</v>
      </c>
      <c r="P303" s="235">
        <f t="shared" ca="1" si="27"/>
        <v>0</v>
      </c>
      <c r="Q303" s="84" t="e">
        <f t="shared" ca="1" si="28"/>
        <v>#N/A</v>
      </c>
    </row>
    <row r="304" spans="1:17" ht="24" customHeight="1" x14ac:dyDescent="0.2">
      <c r="A304" s="80">
        <f t="shared" si="29"/>
        <v>282</v>
      </c>
      <c r="B304" s="81"/>
      <c r="C304" s="81"/>
      <c r="D304" s="81"/>
      <c r="E304" s="81"/>
      <c r="F304" s="81"/>
      <c r="G304" s="82"/>
      <c r="H304" s="232"/>
      <c r="I304" s="233" t="e">
        <f>VLOOKUP($H304,Leistungswerte!$A$8:$E$29,3,FALSE)</f>
        <v>#N/A</v>
      </c>
      <c r="J304" s="233" t="e">
        <f>VLOOKUP($H304,Leistungswerte!$A$8:$E$29,4,FALSE)</f>
        <v>#N/A</v>
      </c>
      <c r="K304" s="233" t="e">
        <f>VLOOKUP($H304,Leistungswerte!$A$8:$E$29,5,FALSE)</f>
        <v>#N/A</v>
      </c>
      <c r="L304" s="82" t="e">
        <f t="shared" si="24"/>
        <v>#N/A</v>
      </c>
      <c r="M304" s="234" t="e">
        <f>VLOOKUP($H304,Leistungswerte!$A$8:$G$29,$P$2,FALSE)</f>
        <v>#N/A</v>
      </c>
      <c r="N304" s="83" t="e">
        <f t="shared" si="25"/>
        <v>#N/A</v>
      </c>
      <c r="O304" s="79" t="e">
        <f t="shared" si="26"/>
        <v>#N/A</v>
      </c>
      <c r="P304" s="235">
        <f t="shared" ca="1" si="27"/>
        <v>0</v>
      </c>
      <c r="Q304" s="84" t="e">
        <f t="shared" ca="1" si="28"/>
        <v>#N/A</v>
      </c>
    </row>
    <row r="305" spans="1:17" ht="24" customHeight="1" x14ac:dyDescent="0.2">
      <c r="A305" s="80">
        <f t="shared" si="29"/>
        <v>283</v>
      </c>
      <c r="B305" s="81"/>
      <c r="C305" s="81"/>
      <c r="D305" s="81"/>
      <c r="E305" s="81"/>
      <c r="F305" s="81"/>
      <c r="G305" s="82"/>
      <c r="H305" s="232"/>
      <c r="I305" s="233" t="e">
        <f>VLOOKUP($H305,Leistungswerte!$A$8:$E$29,3,FALSE)</f>
        <v>#N/A</v>
      </c>
      <c r="J305" s="233" t="e">
        <f>VLOOKUP($H305,Leistungswerte!$A$8:$E$29,4,FALSE)</f>
        <v>#N/A</v>
      </c>
      <c r="K305" s="233" t="e">
        <f>VLOOKUP($H305,Leistungswerte!$A$8:$E$29,5,FALSE)</f>
        <v>#N/A</v>
      </c>
      <c r="L305" s="82" t="e">
        <f t="shared" si="24"/>
        <v>#N/A</v>
      </c>
      <c r="M305" s="234" t="e">
        <f>VLOOKUP($H305,Leistungswerte!$A$8:$G$29,$P$2,FALSE)</f>
        <v>#N/A</v>
      </c>
      <c r="N305" s="83" t="e">
        <f t="shared" si="25"/>
        <v>#N/A</v>
      </c>
      <c r="O305" s="79" t="e">
        <f t="shared" si="26"/>
        <v>#N/A</v>
      </c>
      <c r="P305" s="235">
        <f t="shared" ca="1" si="27"/>
        <v>0</v>
      </c>
      <c r="Q305" s="84" t="e">
        <f t="shared" ca="1" si="28"/>
        <v>#N/A</v>
      </c>
    </row>
    <row r="306" spans="1:17" ht="24" customHeight="1" x14ac:dyDescent="0.2">
      <c r="A306" s="80">
        <f t="shared" si="29"/>
        <v>284</v>
      </c>
      <c r="B306" s="81"/>
      <c r="C306" s="81"/>
      <c r="D306" s="81"/>
      <c r="E306" s="81"/>
      <c r="F306" s="81"/>
      <c r="G306" s="82"/>
      <c r="H306" s="232"/>
      <c r="I306" s="233" t="e">
        <f>VLOOKUP($H306,Leistungswerte!$A$8:$E$29,3,FALSE)</f>
        <v>#N/A</v>
      </c>
      <c r="J306" s="233" t="e">
        <f>VLOOKUP($H306,Leistungswerte!$A$8:$E$29,4,FALSE)</f>
        <v>#N/A</v>
      </c>
      <c r="K306" s="233" t="e">
        <f>VLOOKUP($H306,Leistungswerte!$A$8:$E$29,5,FALSE)</f>
        <v>#N/A</v>
      </c>
      <c r="L306" s="82" t="e">
        <f t="shared" si="24"/>
        <v>#N/A</v>
      </c>
      <c r="M306" s="234" t="e">
        <f>VLOOKUP($H306,Leistungswerte!$A$8:$G$29,$P$2,FALSE)</f>
        <v>#N/A</v>
      </c>
      <c r="N306" s="83" t="e">
        <f t="shared" si="25"/>
        <v>#N/A</v>
      </c>
      <c r="O306" s="79" t="e">
        <f t="shared" si="26"/>
        <v>#N/A</v>
      </c>
      <c r="P306" s="235">
        <f t="shared" ca="1" si="27"/>
        <v>0</v>
      </c>
      <c r="Q306" s="84" t="e">
        <f t="shared" ca="1" si="28"/>
        <v>#N/A</v>
      </c>
    </row>
    <row r="307" spans="1:17" ht="24" customHeight="1" x14ac:dyDescent="0.2">
      <c r="A307" s="80">
        <f t="shared" si="29"/>
        <v>285</v>
      </c>
      <c r="B307" s="81"/>
      <c r="C307" s="81"/>
      <c r="D307" s="81"/>
      <c r="E307" s="81"/>
      <c r="F307" s="81"/>
      <c r="G307" s="82"/>
      <c r="H307" s="232"/>
      <c r="I307" s="233" t="e">
        <f>VLOOKUP($H307,Leistungswerte!$A$8:$E$29,3,FALSE)</f>
        <v>#N/A</v>
      </c>
      <c r="J307" s="233" t="e">
        <f>VLOOKUP($H307,Leistungswerte!$A$8:$E$29,4,FALSE)</f>
        <v>#N/A</v>
      </c>
      <c r="K307" s="233" t="e">
        <f>VLOOKUP($H307,Leistungswerte!$A$8:$E$29,5,FALSE)</f>
        <v>#N/A</v>
      </c>
      <c r="L307" s="82" t="e">
        <f t="shared" si="24"/>
        <v>#N/A</v>
      </c>
      <c r="M307" s="234" t="e">
        <f>VLOOKUP($H307,Leistungswerte!$A$8:$G$29,$P$2,FALSE)</f>
        <v>#N/A</v>
      </c>
      <c r="N307" s="83" t="e">
        <f t="shared" si="25"/>
        <v>#N/A</v>
      </c>
      <c r="O307" s="79" t="e">
        <f t="shared" si="26"/>
        <v>#N/A</v>
      </c>
      <c r="P307" s="235">
        <f t="shared" ca="1" si="27"/>
        <v>0</v>
      </c>
      <c r="Q307" s="84" t="e">
        <f t="shared" ca="1" si="28"/>
        <v>#N/A</v>
      </c>
    </row>
    <row r="308" spans="1:17" ht="24" customHeight="1" x14ac:dyDescent="0.2">
      <c r="A308" s="80">
        <f t="shared" si="29"/>
        <v>286</v>
      </c>
      <c r="B308" s="81"/>
      <c r="C308" s="81"/>
      <c r="D308" s="81"/>
      <c r="E308" s="81"/>
      <c r="F308" s="81"/>
      <c r="G308" s="82"/>
      <c r="H308" s="232"/>
      <c r="I308" s="233" t="e">
        <f>VLOOKUP($H308,Leistungswerte!$A$8:$E$29,3,FALSE)</f>
        <v>#N/A</v>
      </c>
      <c r="J308" s="233" t="e">
        <f>VLOOKUP($H308,Leistungswerte!$A$8:$E$29,4,FALSE)</f>
        <v>#N/A</v>
      </c>
      <c r="K308" s="233" t="e">
        <f>VLOOKUP($H308,Leistungswerte!$A$8:$E$29,5,FALSE)</f>
        <v>#N/A</v>
      </c>
      <c r="L308" s="82" t="e">
        <f t="shared" si="24"/>
        <v>#N/A</v>
      </c>
      <c r="M308" s="234" t="e">
        <f>VLOOKUP($H308,Leistungswerte!$A$8:$G$29,$P$2,FALSE)</f>
        <v>#N/A</v>
      </c>
      <c r="N308" s="83" t="e">
        <f t="shared" si="25"/>
        <v>#N/A</v>
      </c>
      <c r="O308" s="79" t="e">
        <f t="shared" si="26"/>
        <v>#N/A</v>
      </c>
      <c r="P308" s="235">
        <f t="shared" ca="1" si="27"/>
        <v>0</v>
      </c>
      <c r="Q308" s="84" t="e">
        <f t="shared" ca="1" si="28"/>
        <v>#N/A</v>
      </c>
    </row>
    <row r="309" spans="1:17" ht="24" customHeight="1" x14ac:dyDescent="0.2">
      <c r="A309" s="80">
        <f t="shared" si="29"/>
        <v>287</v>
      </c>
      <c r="B309" s="81"/>
      <c r="C309" s="81"/>
      <c r="D309" s="81"/>
      <c r="E309" s="81"/>
      <c r="F309" s="81"/>
      <c r="G309" s="82"/>
      <c r="H309" s="232"/>
      <c r="I309" s="233" t="e">
        <f>VLOOKUP($H309,Leistungswerte!$A$8:$E$29,3,FALSE)</f>
        <v>#N/A</v>
      </c>
      <c r="J309" s="233" t="e">
        <f>VLOOKUP($H309,Leistungswerte!$A$8:$E$29,4,FALSE)</f>
        <v>#N/A</v>
      </c>
      <c r="K309" s="233" t="e">
        <f>VLOOKUP($H309,Leistungswerte!$A$8:$E$29,5,FALSE)</f>
        <v>#N/A</v>
      </c>
      <c r="L309" s="82" t="e">
        <f t="shared" si="24"/>
        <v>#N/A</v>
      </c>
      <c r="M309" s="234" t="e">
        <f>VLOOKUP($H309,Leistungswerte!$A$8:$G$29,$P$2,FALSE)</f>
        <v>#N/A</v>
      </c>
      <c r="N309" s="83" t="e">
        <f t="shared" si="25"/>
        <v>#N/A</v>
      </c>
      <c r="O309" s="79" t="e">
        <f t="shared" si="26"/>
        <v>#N/A</v>
      </c>
      <c r="P309" s="235">
        <f t="shared" ca="1" si="27"/>
        <v>0</v>
      </c>
      <c r="Q309" s="84" t="e">
        <f t="shared" ca="1" si="28"/>
        <v>#N/A</v>
      </c>
    </row>
    <row r="310" spans="1:17" ht="24" customHeight="1" x14ac:dyDescent="0.2">
      <c r="A310" s="80">
        <f t="shared" si="29"/>
        <v>288</v>
      </c>
      <c r="B310" s="81"/>
      <c r="C310" s="81"/>
      <c r="D310" s="81"/>
      <c r="E310" s="81"/>
      <c r="F310" s="81"/>
      <c r="G310" s="82"/>
      <c r="H310" s="232"/>
      <c r="I310" s="233" t="e">
        <f>VLOOKUP($H310,Leistungswerte!$A$8:$E$29,3,FALSE)</f>
        <v>#N/A</v>
      </c>
      <c r="J310" s="233" t="e">
        <f>VLOOKUP($H310,Leistungswerte!$A$8:$E$29,4,FALSE)</f>
        <v>#N/A</v>
      </c>
      <c r="K310" s="233" t="e">
        <f>VLOOKUP($H310,Leistungswerte!$A$8:$E$29,5,FALSE)</f>
        <v>#N/A</v>
      </c>
      <c r="L310" s="82" t="e">
        <f t="shared" si="24"/>
        <v>#N/A</v>
      </c>
      <c r="M310" s="234" t="e">
        <f>VLOOKUP($H310,Leistungswerte!$A$8:$G$29,$P$2,FALSE)</f>
        <v>#N/A</v>
      </c>
      <c r="N310" s="83" t="e">
        <f t="shared" si="25"/>
        <v>#N/A</v>
      </c>
      <c r="O310" s="79" t="e">
        <f t="shared" si="26"/>
        <v>#N/A</v>
      </c>
      <c r="P310" s="235">
        <f t="shared" ca="1" si="27"/>
        <v>0</v>
      </c>
      <c r="Q310" s="84" t="e">
        <f t="shared" ca="1" si="28"/>
        <v>#N/A</v>
      </c>
    </row>
    <row r="311" spans="1:17" ht="24" customHeight="1" x14ac:dyDescent="0.2">
      <c r="A311" s="80">
        <f t="shared" si="29"/>
        <v>289</v>
      </c>
      <c r="B311" s="81"/>
      <c r="C311" s="81"/>
      <c r="D311" s="81"/>
      <c r="E311" s="81"/>
      <c r="F311" s="81"/>
      <c r="G311" s="82"/>
      <c r="H311" s="232"/>
      <c r="I311" s="233" t="e">
        <f>VLOOKUP($H311,Leistungswerte!$A$8:$E$29,3,FALSE)</f>
        <v>#N/A</v>
      </c>
      <c r="J311" s="233" t="e">
        <f>VLOOKUP($H311,Leistungswerte!$A$8:$E$29,4,FALSE)</f>
        <v>#N/A</v>
      </c>
      <c r="K311" s="233" t="e">
        <f>VLOOKUP($H311,Leistungswerte!$A$8:$E$29,5,FALSE)</f>
        <v>#N/A</v>
      </c>
      <c r="L311" s="82" t="e">
        <f t="shared" si="24"/>
        <v>#N/A</v>
      </c>
      <c r="M311" s="234" t="e">
        <f>VLOOKUP($H311,Leistungswerte!$A$8:$G$29,$P$2,FALSE)</f>
        <v>#N/A</v>
      </c>
      <c r="N311" s="83" t="e">
        <f t="shared" si="25"/>
        <v>#N/A</v>
      </c>
      <c r="O311" s="79" t="e">
        <f t="shared" si="26"/>
        <v>#N/A</v>
      </c>
      <c r="P311" s="235">
        <f t="shared" ca="1" si="27"/>
        <v>0</v>
      </c>
      <c r="Q311" s="84" t="e">
        <f t="shared" ca="1" si="28"/>
        <v>#N/A</v>
      </c>
    </row>
    <row r="312" spans="1:17" ht="24" customHeight="1" x14ac:dyDescent="0.2">
      <c r="A312" s="80">
        <f t="shared" si="29"/>
        <v>290</v>
      </c>
      <c r="B312" s="81"/>
      <c r="C312" s="81"/>
      <c r="D312" s="81"/>
      <c r="E312" s="81"/>
      <c r="F312" s="81"/>
      <c r="G312" s="82"/>
      <c r="H312" s="232"/>
      <c r="I312" s="233" t="e">
        <f>VLOOKUP($H312,Leistungswerte!$A$8:$E$29,3,FALSE)</f>
        <v>#N/A</v>
      </c>
      <c r="J312" s="233" t="e">
        <f>VLOOKUP($H312,Leistungswerte!$A$8:$E$29,4,FALSE)</f>
        <v>#N/A</v>
      </c>
      <c r="K312" s="233" t="e">
        <f>VLOOKUP($H312,Leistungswerte!$A$8:$E$29,5,FALSE)</f>
        <v>#N/A</v>
      </c>
      <c r="L312" s="82" t="e">
        <f t="shared" si="24"/>
        <v>#N/A</v>
      </c>
      <c r="M312" s="234" t="e">
        <f>VLOOKUP($H312,Leistungswerte!$A$8:$G$29,$P$2,FALSE)</f>
        <v>#N/A</v>
      </c>
      <c r="N312" s="83" t="e">
        <f t="shared" si="25"/>
        <v>#N/A</v>
      </c>
      <c r="O312" s="79" t="e">
        <f t="shared" si="26"/>
        <v>#N/A</v>
      </c>
      <c r="P312" s="235">
        <f t="shared" ca="1" si="27"/>
        <v>0</v>
      </c>
      <c r="Q312" s="84" t="e">
        <f t="shared" ca="1" si="28"/>
        <v>#N/A</v>
      </c>
    </row>
    <row r="313" spans="1:17" ht="24" customHeight="1" x14ac:dyDescent="0.2">
      <c r="A313" s="80">
        <f t="shared" si="29"/>
        <v>291</v>
      </c>
      <c r="B313" s="81"/>
      <c r="C313" s="81"/>
      <c r="D313" s="81"/>
      <c r="E313" s="81"/>
      <c r="F313" s="81"/>
      <c r="G313" s="82"/>
      <c r="H313" s="232"/>
      <c r="I313" s="233" t="e">
        <f>VLOOKUP($H313,Leistungswerte!$A$8:$E$29,3,FALSE)</f>
        <v>#N/A</v>
      </c>
      <c r="J313" s="233" t="e">
        <f>VLOOKUP($H313,Leistungswerte!$A$8:$E$29,4,FALSE)</f>
        <v>#N/A</v>
      </c>
      <c r="K313" s="233" t="e">
        <f>VLOOKUP($H313,Leistungswerte!$A$8:$E$29,5,FALSE)</f>
        <v>#N/A</v>
      </c>
      <c r="L313" s="82" t="e">
        <f t="shared" si="24"/>
        <v>#N/A</v>
      </c>
      <c r="M313" s="234" t="e">
        <f>VLOOKUP($H313,Leistungswerte!$A$8:$G$29,$P$2,FALSE)</f>
        <v>#N/A</v>
      </c>
      <c r="N313" s="83" t="e">
        <f t="shared" si="25"/>
        <v>#N/A</v>
      </c>
      <c r="O313" s="79" t="e">
        <f t="shared" si="26"/>
        <v>#N/A</v>
      </c>
      <c r="P313" s="235">
        <f t="shared" ca="1" si="27"/>
        <v>0</v>
      </c>
      <c r="Q313" s="84" t="e">
        <f t="shared" ca="1" si="28"/>
        <v>#N/A</v>
      </c>
    </row>
    <row r="314" spans="1:17" ht="24" customHeight="1" x14ac:dyDescent="0.2">
      <c r="A314" s="80">
        <f t="shared" si="29"/>
        <v>292</v>
      </c>
      <c r="B314" s="81"/>
      <c r="C314" s="81"/>
      <c r="D314" s="150"/>
      <c r="E314" s="81"/>
      <c r="F314" s="81"/>
      <c r="G314" s="82"/>
      <c r="H314" s="232"/>
      <c r="I314" s="233" t="e">
        <f>VLOOKUP($H314,Leistungswerte!$A$8:$E$29,3,FALSE)</f>
        <v>#N/A</v>
      </c>
      <c r="J314" s="233" t="e">
        <f>VLOOKUP($H314,Leistungswerte!$A$8:$E$29,4,FALSE)</f>
        <v>#N/A</v>
      </c>
      <c r="K314" s="233" t="e">
        <f>VLOOKUP($H314,Leistungswerte!$A$8:$E$29,5,FALSE)</f>
        <v>#N/A</v>
      </c>
      <c r="L314" s="82" t="e">
        <f t="shared" si="24"/>
        <v>#N/A</v>
      </c>
      <c r="M314" s="234" t="e">
        <f>VLOOKUP($H314,Leistungswerte!$A$8:$G$29,$P$2,FALSE)</f>
        <v>#N/A</v>
      </c>
      <c r="N314" s="83" t="e">
        <f t="shared" si="25"/>
        <v>#N/A</v>
      </c>
      <c r="O314" s="79" t="e">
        <f t="shared" si="26"/>
        <v>#N/A</v>
      </c>
      <c r="P314" s="235">
        <f t="shared" ca="1" si="27"/>
        <v>0</v>
      </c>
      <c r="Q314" s="84" t="e">
        <f t="shared" ca="1" si="28"/>
        <v>#N/A</v>
      </c>
    </row>
    <row r="315" spans="1:17" ht="24" customHeight="1" x14ac:dyDescent="0.2">
      <c r="A315" s="80">
        <f t="shared" si="29"/>
        <v>293</v>
      </c>
      <c r="B315" s="81"/>
      <c r="C315" s="81"/>
      <c r="D315" s="81"/>
      <c r="E315" s="81"/>
      <c r="F315" s="81"/>
      <c r="G315" s="82"/>
      <c r="H315" s="232"/>
      <c r="I315" s="233" t="e">
        <f>VLOOKUP($H315,Leistungswerte!$A$8:$E$29,3,FALSE)</f>
        <v>#N/A</v>
      </c>
      <c r="J315" s="233" t="e">
        <f>VLOOKUP($H315,Leistungswerte!$A$8:$E$29,4,FALSE)</f>
        <v>#N/A</v>
      </c>
      <c r="K315" s="233" t="e">
        <f>VLOOKUP($H315,Leistungswerte!$A$8:$E$29,5,FALSE)</f>
        <v>#N/A</v>
      </c>
      <c r="L315" s="82" t="e">
        <f t="shared" si="24"/>
        <v>#N/A</v>
      </c>
      <c r="M315" s="234" t="e">
        <f>VLOOKUP($H315,Leistungswerte!$A$8:$G$29,$P$2,FALSE)</f>
        <v>#N/A</v>
      </c>
      <c r="N315" s="83" t="e">
        <f t="shared" si="25"/>
        <v>#N/A</v>
      </c>
      <c r="O315" s="79" t="e">
        <f t="shared" si="26"/>
        <v>#N/A</v>
      </c>
      <c r="P315" s="235">
        <f t="shared" ca="1" si="27"/>
        <v>0</v>
      </c>
      <c r="Q315" s="84" t="e">
        <f t="shared" ca="1" si="28"/>
        <v>#N/A</v>
      </c>
    </row>
    <row r="316" spans="1:17" ht="24" customHeight="1" x14ac:dyDescent="0.2">
      <c r="A316" s="80">
        <f t="shared" si="29"/>
        <v>294</v>
      </c>
      <c r="B316" s="81"/>
      <c r="C316" s="81"/>
      <c r="D316" s="81"/>
      <c r="E316" s="81"/>
      <c r="F316" s="81"/>
      <c r="G316" s="82"/>
      <c r="H316" s="232"/>
      <c r="I316" s="233" t="e">
        <f>VLOOKUP($H316,Leistungswerte!$A$8:$E$29,3,FALSE)</f>
        <v>#N/A</v>
      </c>
      <c r="J316" s="233" t="e">
        <f>VLOOKUP($H316,Leistungswerte!$A$8:$E$29,4,FALSE)</f>
        <v>#N/A</v>
      </c>
      <c r="K316" s="233" t="e">
        <f>VLOOKUP($H316,Leistungswerte!$A$8:$E$29,5,FALSE)</f>
        <v>#N/A</v>
      </c>
      <c r="L316" s="82" t="e">
        <f t="shared" si="24"/>
        <v>#N/A</v>
      </c>
      <c r="M316" s="234" t="e">
        <f>VLOOKUP($H316,Leistungswerte!$A$8:$G$29,$P$2,FALSE)</f>
        <v>#N/A</v>
      </c>
      <c r="N316" s="83" t="e">
        <f t="shared" si="25"/>
        <v>#N/A</v>
      </c>
      <c r="O316" s="79" t="e">
        <f t="shared" si="26"/>
        <v>#N/A</v>
      </c>
      <c r="P316" s="235">
        <f t="shared" ca="1" si="27"/>
        <v>0</v>
      </c>
      <c r="Q316" s="84" t="e">
        <f t="shared" ca="1" si="28"/>
        <v>#N/A</v>
      </c>
    </row>
    <row r="317" spans="1:17" ht="24" customHeight="1" x14ac:dyDescent="0.2">
      <c r="A317" s="80">
        <f t="shared" si="29"/>
        <v>295</v>
      </c>
      <c r="B317" s="81"/>
      <c r="C317" s="81"/>
      <c r="D317" s="81"/>
      <c r="E317" s="81"/>
      <c r="F317" s="81"/>
      <c r="G317" s="82"/>
      <c r="H317" s="232"/>
      <c r="I317" s="233" t="e">
        <f>VLOOKUP($H317,Leistungswerte!$A$8:$E$29,3,FALSE)</f>
        <v>#N/A</v>
      </c>
      <c r="J317" s="233" t="e">
        <f>VLOOKUP($H317,Leistungswerte!$A$8:$E$29,4,FALSE)</f>
        <v>#N/A</v>
      </c>
      <c r="K317" s="233" t="e">
        <f>VLOOKUP($H317,Leistungswerte!$A$8:$E$29,5,FALSE)</f>
        <v>#N/A</v>
      </c>
      <c r="L317" s="82" t="e">
        <f t="shared" si="24"/>
        <v>#N/A</v>
      </c>
      <c r="M317" s="234" t="e">
        <f>VLOOKUP($H317,Leistungswerte!$A$8:$G$29,$P$2,FALSE)</f>
        <v>#N/A</v>
      </c>
      <c r="N317" s="83" t="e">
        <f t="shared" si="25"/>
        <v>#N/A</v>
      </c>
      <c r="O317" s="79" t="e">
        <f t="shared" si="26"/>
        <v>#N/A</v>
      </c>
      <c r="P317" s="235">
        <f t="shared" ca="1" si="27"/>
        <v>0</v>
      </c>
      <c r="Q317" s="84" t="e">
        <f t="shared" ca="1" si="28"/>
        <v>#N/A</v>
      </c>
    </row>
    <row r="318" spans="1:17" ht="24" customHeight="1" x14ac:dyDescent="0.2">
      <c r="A318" s="80">
        <f t="shared" si="29"/>
        <v>296</v>
      </c>
      <c r="B318" s="81"/>
      <c r="C318" s="81"/>
      <c r="D318" s="81"/>
      <c r="E318" s="81"/>
      <c r="F318" s="81"/>
      <c r="G318" s="82"/>
      <c r="H318" s="232"/>
      <c r="I318" s="233" t="e">
        <f>VLOOKUP($H318,Leistungswerte!$A$8:$E$29,3,FALSE)</f>
        <v>#N/A</v>
      </c>
      <c r="J318" s="233" t="e">
        <f>VLOOKUP($H318,Leistungswerte!$A$8:$E$29,4,FALSE)</f>
        <v>#N/A</v>
      </c>
      <c r="K318" s="233" t="e">
        <f>VLOOKUP($H318,Leistungswerte!$A$8:$E$29,5,FALSE)</f>
        <v>#N/A</v>
      </c>
      <c r="L318" s="82" t="e">
        <f t="shared" si="24"/>
        <v>#N/A</v>
      </c>
      <c r="M318" s="234" t="e">
        <f>VLOOKUP($H318,Leistungswerte!$A$8:$G$29,$P$2,FALSE)</f>
        <v>#N/A</v>
      </c>
      <c r="N318" s="83" t="e">
        <f t="shared" si="25"/>
        <v>#N/A</v>
      </c>
      <c r="O318" s="79" t="e">
        <f t="shared" si="26"/>
        <v>#N/A</v>
      </c>
      <c r="P318" s="235">
        <f t="shared" ca="1" si="27"/>
        <v>0</v>
      </c>
      <c r="Q318" s="84" t="e">
        <f t="shared" ca="1" si="28"/>
        <v>#N/A</v>
      </c>
    </row>
    <row r="319" spans="1:17" ht="24" customHeight="1" x14ac:dyDescent="0.2">
      <c r="A319" s="80">
        <f t="shared" si="29"/>
        <v>297</v>
      </c>
      <c r="B319" s="81"/>
      <c r="C319" s="81"/>
      <c r="D319" s="81"/>
      <c r="E319" s="81"/>
      <c r="F319" s="81"/>
      <c r="G319" s="82"/>
      <c r="H319" s="232"/>
      <c r="I319" s="233" t="e">
        <f>VLOOKUP($H319,Leistungswerte!$A$8:$E$29,3,FALSE)</f>
        <v>#N/A</v>
      </c>
      <c r="J319" s="233" t="e">
        <f>VLOOKUP($H319,Leistungswerte!$A$8:$E$29,4,FALSE)</f>
        <v>#N/A</v>
      </c>
      <c r="K319" s="233" t="e">
        <f>VLOOKUP($H319,Leistungswerte!$A$8:$E$29,5,FALSE)</f>
        <v>#N/A</v>
      </c>
      <c r="L319" s="82" t="e">
        <f t="shared" si="24"/>
        <v>#N/A</v>
      </c>
      <c r="M319" s="234" t="e">
        <f>VLOOKUP($H319,Leistungswerte!$A$8:$G$29,$P$2,FALSE)</f>
        <v>#N/A</v>
      </c>
      <c r="N319" s="83" t="e">
        <f t="shared" si="25"/>
        <v>#N/A</v>
      </c>
      <c r="O319" s="79" t="e">
        <f t="shared" si="26"/>
        <v>#N/A</v>
      </c>
      <c r="P319" s="235">
        <f t="shared" ca="1" si="27"/>
        <v>0</v>
      </c>
      <c r="Q319" s="84" t="e">
        <f t="shared" ca="1" si="28"/>
        <v>#N/A</v>
      </c>
    </row>
    <row r="320" spans="1:17" ht="24" customHeight="1" x14ac:dyDescent="0.2">
      <c r="A320" s="80">
        <f t="shared" si="29"/>
        <v>298</v>
      </c>
      <c r="B320" s="81"/>
      <c r="C320" s="81"/>
      <c r="D320" s="81"/>
      <c r="E320" s="81"/>
      <c r="F320" s="81"/>
      <c r="G320" s="82"/>
      <c r="H320" s="232"/>
      <c r="I320" s="233" t="e">
        <f>VLOOKUP($H320,Leistungswerte!$A$8:$E$29,3,FALSE)</f>
        <v>#N/A</v>
      </c>
      <c r="J320" s="233" t="e">
        <f>VLOOKUP($H320,Leistungswerte!$A$8:$E$29,4,FALSE)</f>
        <v>#N/A</v>
      </c>
      <c r="K320" s="233" t="e">
        <f>VLOOKUP($H320,Leistungswerte!$A$8:$E$29,5,FALSE)</f>
        <v>#N/A</v>
      </c>
      <c r="L320" s="82" t="e">
        <f t="shared" si="24"/>
        <v>#N/A</v>
      </c>
      <c r="M320" s="234" t="e">
        <f>VLOOKUP($H320,Leistungswerte!$A$8:$G$29,$P$2,FALSE)</f>
        <v>#N/A</v>
      </c>
      <c r="N320" s="83" t="e">
        <f t="shared" si="25"/>
        <v>#N/A</v>
      </c>
      <c r="O320" s="79" t="e">
        <f t="shared" si="26"/>
        <v>#N/A</v>
      </c>
      <c r="P320" s="235">
        <f t="shared" ca="1" si="27"/>
        <v>0</v>
      </c>
      <c r="Q320" s="84" t="e">
        <f t="shared" ca="1" si="28"/>
        <v>#N/A</v>
      </c>
    </row>
    <row r="321" spans="1:17" ht="24" customHeight="1" x14ac:dyDescent="0.2">
      <c r="A321" s="80">
        <f t="shared" si="29"/>
        <v>299</v>
      </c>
      <c r="B321" s="81"/>
      <c r="C321" s="81"/>
      <c r="D321" s="81"/>
      <c r="E321" s="81"/>
      <c r="F321" s="81"/>
      <c r="G321" s="82"/>
      <c r="H321" s="232"/>
      <c r="I321" s="233" t="e">
        <f>VLOOKUP($H321,Leistungswerte!$A$8:$E$29,3,FALSE)</f>
        <v>#N/A</v>
      </c>
      <c r="J321" s="233" t="e">
        <f>VLOOKUP($H321,Leistungswerte!$A$8:$E$29,4,FALSE)</f>
        <v>#N/A</v>
      </c>
      <c r="K321" s="233" t="e">
        <f>VLOOKUP($H321,Leistungswerte!$A$8:$E$29,5,FALSE)</f>
        <v>#N/A</v>
      </c>
      <c r="L321" s="82" t="e">
        <f t="shared" si="24"/>
        <v>#N/A</v>
      </c>
      <c r="M321" s="234" t="e">
        <f>VLOOKUP($H321,Leistungswerte!$A$8:$G$29,$P$2,FALSE)</f>
        <v>#N/A</v>
      </c>
      <c r="N321" s="83" t="e">
        <f t="shared" si="25"/>
        <v>#N/A</v>
      </c>
      <c r="O321" s="79" t="e">
        <f t="shared" si="26"/>
        <v>#N/A</v>
      </c>
      <c r="P321" s="235">
        <f t="shared" ca="1" si="27"/>
        <v>0</v>
      </c>
      <c r="Q321" s="84" t="e">
        <f t="shared" ca="1" si="28"/>
        <v>#N/A</v>
      </c>
    </row>
    <row r="322" spans="1:17" ht="24" customHeight="1" x14ac:dyDescent="0.2">
      <c r="A322" s="80">
        <f t="shared" si="29"/>
        <v>300</v>
      </c>
      <c r="B322" s="81"/>
      <c r="C322" s="81"/>
      <c r="D322" s="81"/>
      <c r="E322" s="81"/>
      <c r="F322" s="81"/>
      <c r="G322" s="82"/>
      <c r="H322" s="232"/>
      <c r="I322" s="233" t="e">
        <f>VLOOKUP($H322,Leistungswerte!$A$8:$E$29,3,FALSE)</f>
        <v>#N/A</v>
      </c>
      <c r="J322" s="233" t="e">
        <f>VLOOKUP($H322,Leistungswerte!$A$8:$E$29,4,FALSE)</f>
        <v>#N/A</v>
      </c>
      <c r="K322" s="233" t="e">
        <f>VLOOKUP($H322,Leistungswerte!$A$8:$E$29,5,FALSE)</f>
        <v>#N/A</v>
      </c>
      <c r="L322" s="82" t="e">
        <f t="shared" si="24"/>
        <v>#N/A</v>
      </c>
      <c r="M322" s="234" t="e">
        <f>VLOOKUP($H322,Leistungswerte!$A$8:$G$29,$P$2,FALSE)</f>
        <v>#N/A</v>
      </c>
      <c r="N322" s="83" t="e">
        <f t="shared" si="25"/>
        <v>#N/A</v>
      </c>
      <c r="O322" s="79" t="e">
        <f t="shared" si="26"/>
        <v>#N/A</v>
      </c>
      <c r="P322" s="235">
        <f t="shared" ca="1" si="27"/>
        <v>0</v>
      </c>
      <c r="Q322" s="84" t="e">
        <f t="shared" ca="1" si="28"/>
        <v>#N/A</v>
      </c>
    </row>
    <row r="323" spans="1:17" ht="24" customHeight="1" x14ac:dyDescent="0.2">
      <c r="A323" s="80">
        <f t="shared" si="29"/>
        <v>301</v>
      </c>
      <c r="B323" s="81"/>
      <c r="C323" s="81"/>
      <c r="D323" s="81"/>
      <c r="E323" s="81"/>
      <c r="F323" s="81"/>
      <c r="G323" s="82"/>
      <c r="H323" s="232"/>
      <c r="I323" s="233" t="e">
        <f>VLOOKUP($H323,Leistungswerte!$A$8:$E$29,3,FALSE)</f>
        <v>#N/A</v>
      </c>
      <c r="J323" s="233" t="e">
        <f>VLOOKUP($H323,Leistungswerte!$A$8:$E$29,4,FALSE)</f>
        <v>#N/A</v>
      </c>
      <c r="K323" s="233" t="e">
        <f>VLOOKUP($H323,Leistungswerte!$A$8:$E$29,5,FALSE)</f>
        <v>#N/A</v>
      </c>
      <c r="L323" s="82" t="e">
        <f t="shared" si="24"/>
        <v>#N/A</v>
      </c>
      <c r="M323" s="234" t="e">
        <f>VLOOKUP($H323,Leistungswerte!$A$8:$G$29,$P$2,FALSE)</f>
        <v>#N/A</v>
      </c>
      <c r="N323" s="83" t="e">
        <f t="shared" si="25"/>
        <v>#N/A</v>
      </c>
      <c r="O323" s="79" t="e">
        <f t="shared" si="26"/>
        <v>#N/A</v>
      </c>
      <c r="P323" s="235">
        <f t="shared" ca="1" si="27"/>
        <v>0</v>
      </c>
      <c r="Q323" s="84" t="e">
        <f t="shared" ca="1" si="28"/>
        <v>#N/A</v>
      </c>
    </row>
    <row r="324" spans="1:17" ht="24" customHeight="1" x14ac:dyDescent="0.2">
      <c r="A324" s="80">
        <f t="shared" si="29"/>
        <v>302</v>
      </c>
      <c r="B324" s="81"/>
      <c r="C324" s="81"/>
      <c r="D324" s="81"/>
      <c r="E324" s="81"/>
      <c r="F324" s="81"/>
      <c r="G324" s="82"/>
      <c r="H324" s="232"/>
      <c r="I324" s="233" t="e">
        <f>VLOOKUP($H324,Leistungswerte!$A$8:$E$29,3,FALSE)</f>
        <v>#N/A</v>
      </c>
      <c r="J324" s="233" t="e">
        <f>VLOOKUP($H324,Leistungswerte!$A$8:$E$29,4,FALSE)</f>
        <v>#N/A</v>
      </c>
      <c r="K324" s="233" t="e">
        <f>VLOOKUP($H324,Leistungswerte!$A$8:$E$29,5,FALSE)</f>
        <v>#N/A</v>
      </c>
      <c r="L324" s="82" t="e">
        <f t="shared" si="24"/>
        <v>#N/A</v>
      </c>
      <c r="M324" s="234" t="e">
        <f>VLOOKUP($H324,Leistungswerte!$A$8:$G$29,$P$2,FALSE)</f>
        <v>#N/A</v>
      </c>
      <c r="N324" s="83" t="e">
        <f t="shared" si="25"/>
        <v>#N/A</v>
      </c>
      <c r="O324" s="79" t="e">
        <f t="shared" si="26"/>
        <v>#N/A</v>
      </c>
      <c r="P324" s="235">
        <f t="shared" ca="1" si="27"/>
        <v>0</v>
      </c>
      <c r="Q324" s="84" t="e">
        <f t="shared" ca="1" si="28"/>
        <v>#N/A</v>
      </c>
    </row>
    <row r="325" spans="1:17" ht="24" customHeight="1" x14ac:dyDescent="0.2">
      <c r="A325" s="80">
        <f t="shared" si="29"/>
        <v>303</v>
      </c>
      <c r="B325" s="81"/>
      <c r="C325" s="81"/>
      <c r="D325" s="81"/>
      <c r="E325" s="81"/>
      <c r="F325" s="81"/>
      <c r="G325" s="82"/>
      <c r="H325" s="232"/>
      <c r="I325" s="233" t="e">
        <f>VLOOKUP($H325,Leistungswerte!$A$8:$E$29,3,FALSE)</f>
        <v>#N/A</v>
      </c>
      <c r="J325" s="233" t="e">
        <f>VLOOKUP($H325,Leistungswerte!$A$8:$E$29,4,FALSE)</f>
        <v>#N/A</v>
      </c>
      <c r="K325" s="233" t="e">
        <f>VLOOKUP($H325,Leistungswerte!$A$8:$E$29,5,FALSE)</f>
        <v>#N/A</v>
      </c>
      <c r="L325" s="82" t="e">
        <f t="shared" si="24"/>
        <v>#N/A</v>
      </c>
      <c r="M325" s="234" t="e">
        <f>VLOOKUP($H325,Leistungswerte!$A$8:$G$29,$P$2,FALSE)</f>
        <v>#N/A</v>
      </c>
      <c r="N325" s="83" t="e">
        <f t="shared" si="25"/>
        <v>#N/A</v>
      </c>
      <c r="O325" s="79" t="e">
        <f t="shared" si="26"/>
        <v>#N/A</v>
      </c>
      <c r="P325" s="235">
        <f t="shared" ca="1" si="27"/>
        <v>0</v>
      </c>
      <c r="Q325" s="84" t="e">
        <f t="shared" ca="1" si="28"/>
        <v>#N/A</v>
      </c>
    </row>
    <row r="326" spans="1:17" ht="24" customHeight="1" x14ac:dyDescent="0.2">
      <c r="A326" s="80">
        <f t="shared" si="29"/>
        <v>304</v>
      </c>
      <c r="B326" s="81"/>
      <c r="C326" s="81"/>
      <c r="D326" s="81"/>
      <c r="E326" s="81"/>
      <c r="F326" s="81"/>
      <c r="G326" s="82"/>
      <c r="H326" s="232"/>
      <c r="I326" s="233" t="e">
        <f>VLOOKUP($H326,Leistungswerte!$A$8:$E$29,3,FALSE)</f>
        <v>#N/A</v>
      </c>
      <c r="J326" s="233" t="e">
        <f>VLOOKUP($H326,Leistungswerte!$A$8:$E$29,4,FALSE)</f>
        <v>#N/A</v>
      </c>
      <c r="K326" s="233" t="e">
        <f>VLOOKUP($H326,Leistungswerte!$A$8:$E$29,5,FALSE)</f>
        <v>#N/A</v>
      </c>
      <c r="L326" s="82" t="e">
        <f t="shared" si="24"/>
        <v>#N/A</v>
      </c>
      <c r="M326" s="234" t="e">
        <f>VLOOKUP($H326,Leistungswerte!$A$8:$G$29,$P$2,FALSE)</f>
        <v>#N/A</v>
      </c>
      <c r="N326" s="83" t="e">
        <f t="shared" si="25"/>
        <v>#N/A</v>
      </c>
      <c r="O326" s="79" t="e">
        <f t="shared" si="26"/>
        <v>#N/A</v>
      </c>
      <c r="P326" s="235">
        <f t="shared" ca="1" si="27"/>
        <v>0</v>
      </c>
      <c r="Q326" s="84" t="e">
        <f t="shared" ca="1" si="28"/>
        <v>#N/A</v>
      </c>
    </row>
    <row r="327" spans="1:17" ht="24" customHeight="1" x14ac:dyDescent="0.2">
      <c r="A327" s="80">
        <f t="shared" si="29"/>
        <v>305</v>
      </c>
      <c r="B327" s="81"/>
      <c r="C327" s="81"/>
      <c r="D327" s="81"/>
      <c r="E327" s="81"/>
      <c r="F327" s="81"/>
      <c r="G327" s="82"/>
      <c r="H327" s="232"/>
      <c r="I327" s="233" t="e">
        <f>VLOOKUP($H327,Leistungswerte!$A$8:$E$29,3,FALSE)</f>
        <v>#N/A</v>
      </c>
      <c r="J327" s="233" t="e">
        <f>VLOOKUP($H327,Leistungswerte!$A$8:$E$29,4,FALSE)</f>
        <v>#N/A</v>
      </c>
      <c r="K327" s="233" t="e">
        <f>VLOOKUP($H327,Leistungswerte!$A$8:$E$29,5,FALSE)</f>
        <v>#N/A</v>
      </c>
      <c r="L327" s="82" t="e">
        <f t="shared" si="24"/>
        <v>#N/A</v>
      </c>
      <c r="M327" s="234" t="e">
        <f>VLOOKUP($H327,Leistungswerte!$A$8:$G$29,$P$2,FALSE)</f>
        <v>#N/A</v>
      </c>
      <c r="N327" s="83" t="e">
        <f t="shared" si="25"/>
        <v>#N/A</v>
      </c>
      <c r="O327" s="79" t="e">
        <f t="shared" si="26"/>
        <v>#N/A</v>
      </c>
      <c r="P327" s="235">
        <f t="shared" ca="1" si="27"/>
        <v>0</v>
      </c>
      <c r="Q327" s="84" t="e">
        <f t="shared" ca="1" si="28"/>
        <v>#N/A</v>
      </c>
    </row>
    <row r="328" spans="1:17" ht="24" customHeight="1" x14ac:dyDescent="0.2">
      <c r="A328" s="80">
        <f t="shared" si="29"/>
        <v>306</v>
      </c>
      <c r="B328" s="81"/>
      <c r="C328" s="81"/>
      <c r="D328" s="81"/>
      <c r="E328" s="81"/>
      <c r="F328" s="81"/>
      <c r="G328" s="82"/>
      <c r="H328" s="232"/>
      <c r="I328" s="233" t="e">
        <f>VLOOKUP($H328,Leistungswerte!$A$8:$E$29,3,FALSE)</f>
        <v>#N/A</v>
      </c>
      <c r="J328" s="233" t="e">
        <f>VLOOKUP($H328,Leistungswerte!$A$8:$E$29,4,FALSE)</f>
        <v>#N/A</v>
      </c>
      <c r="K328" s="233" t="e">
        <f>VLOOKUP($H328,Leistungswerte!$A$8:$E$29,5,FALSE)</f>
        <v>#N/A</v>
      </c>
      <c r="L328" s="82" t="e">
        <f t="shared" si="24"/>
        <v>#N/A</v>
      </c>
      <c r="M328" s="234" t="e">
        <f>VLOOKUP($H328,Leistungswerte!$A$8:$G$29,$P$2,FALSE)</f>
        <v>#N/A</v>
      </c>
      <c r="N328" s="83" t="e">
        <f t="shared" si="25"/>
        <v>#N/A</v>
      </c>
      <c r="O328" s="79" t="e">
        <f t="shared" si="26"/>
        <v>#N/A</v>
      </c>
      <c r="P328" s="235">
        <f t="shared" ca="1" si="27"/>
        <v>0</v>
      </c>
      <c r="Q328" s="84" t="e">
        <f t="shared" ca="1" si="28"/>
        <v>#N/A</v>
      </c>
    </row>
    <row r="329" spans="1:17" ht="24" customHeight="1" x14ac:dyDescent="0.2">
      <c r="A329" s="80">
        <f t="shared" si="29"/>
        <v>307</v>
      </c>
      <c r="B329" s="81"/>
      <c r="C329" s="81"/>
      <c r="D329" s="81"/>
      <c r="E329" s="81"/>
      <c r="F329" s="81"/>
      <c r="G329" s="82"/>
      <c r="H329" s="232"/>
      <c r="I329" s="233" t="e">
        <f>VLOOKUP($H329,Leistungswerte!$A$8:$E$29,3,FALSE)</f>
        <v>#N/A</v>
      </c>
      <c r="J329" s="233" t="e">
        <f>VLOOKUP($H329,Leistungswerte!$A$8:$E$29,4,FALSE)</f>
        <v>#N/A</v>
      </c>
      <c r="K329" s="233" t="e">
        <f>VLOOKUP($H329,Leistungswerte!$A$8:$E$29,5,FALSE)</f>
        <v>#N/A</v>
      </c>
      <c r="L329" s="82" t="e">
        <f t="shared" si="24"/>
        <v>#N/A</v>
      </c>
      <c r="M329" s="234" t="e">
        <f>VLOOKUP($H329,Leistungswerte!$A$8:$G$29,$P$2,FALSE)</f>
        <v>#N/A</v>
      </c>
      <c r="N329" s="83" t="e">
        <f t="shared" si="25"/>
        <v>#N/A</v>
      </c>
      <c r="O329" s="79" t="e">
        <f t="shared" si="26"/>
        <v>#N/A</v>
      </c>
      <c r="P329" s="235">
        <f t="shared" ca="1" si="27"/>
        <v>0</v>
      </c>
      <c r="Q329" s="84" t="e">
        <f t="shared" ca="1" si="28"/>
        <v>#N/A</v>
      </c>
    </row>
    <row r="330" spans="1:17" ht="24" customHeight="1" x14ac:dyDescent="0.2">
      <c r="A330" s="80">
        <f t="shared" si="29"/>
        <v>308</v>
      </c>
      <c r="B330" s="81"/>
      <c r="C330" s="81"/>
      <c r="D330" s="81"/>
      <c r="E330" s="81"/>
      <c r="F330" s="81"/>
      <c r="G330" s="82"/>
      <c r="H330" s="232"/>
      <c r="I330" s="233" t="e">
        <f>VLOOKUP($H330,Leistungswerte!$A$8:$E$29,3,FALSE)</f>
        <v>#N/A</v>
      </c>
      <c r="J330" s="233" t="e">
        <f>VLOOKUP($H330,Leistungswerte!$A$8:$E$29,4,FALSE)</f>
        <v>#N/A</v>
      </c>
      <c r="K330" s="233" t="e">
        <f>VLOOKUP($H330,Leistungswerte!$A$8:$E$29,5,FALSE)</f>
        <v>#N/A</v>
      </c>
      <c r="L330" s="82" t="e">
        <f t="shared" si="24"/>
        <v>#N/A</v>
      </c>
      <c r="M330" s="234" t="e">
        <f>VLOOKUP($H330,Leistungswerte!$A$8:$G$29,$P$2,FALSE)</f>
        <v>#N/A</v>
      </c>
      <c r="N330" s="83" t="e">
        <f t="shared" si="25"/>
        <v>#N/A</v>
      </c>
      <c r="O330" s="79" t="e">
        <f t="shared" si="26"/>
        <v>#N/A</v>
      </c>
      <c r="P330" s="235">
        <f t="shared" ca="1" si="27"/>
        <v>0</v>
      </c>
      <c r="Q330" s="84" t="e">
        <f t="shared" ca="1" si="28"/>
        <v>#N/A</v>
      </c>
    </row>
    <row r="331" spans="1:17" ht="24" customHeight="1" x14ac:dyDescent="0.2">
      <c r="A331" s="80">
        <f t="shared" si="29"/>
        <v>309</v>
      </c>
      <c r="B331" s="81"/>
      <c r="C331" s="81"/>
      <c r="D331" s="81"/>
      <c r="E331" s="81"/>
      <c r="F331" s="81"/>
      <c r="G331" s="82"/>
      <c r="H331" s="232"/>
      <c r="I331" s="233" t="e">
        <f>VLOOKUP($H331,Leistungswerte!$A$8:$E$29,3,FALSE)</f>
        <v>#N/A</v>
      </c>
      <c r="J331" s="233" t="e">
        <f>VLOOKUP($H331,Leistungswerte!$A$8:$E$29,4,FALSE)</f>
        <v>#N/A</v>
      </c>
      <c r="K331" s="233" t="e">
        <f>VLOOKUP($H331,Leistungswerte!$A$8:$E$29,5,FALSE)</f>
        <v>#N/A</v>
      </c>
      <c r="L331" s="82" t="e">
        <f t="shared" si="24"/>
        <v>#N/A</v>
      </c>
      <c r="M331" s="234" t="e">
        <f>VLOOKUP($H331,Leistungswerte!$A$8:$G$29,$P$2,FALSE)</f>
        <v>#N/A</v>
      </c>
      <c r="N331" s="83" t="e">
        <f t="shared" si="25"/>
        <v>#N/A</v>
      </c>
      <c r="O331" s="79" t="e">
        <f t="shared" si="26"/>
        <v>#N/A</v>
      </c>
      <c r="P331" s="235">
        <f t="shared" ca="1" si="27"/>
        <v>0</v>
      </c>
      <c r="Q331" s="84" t="e">
        <f t="shared" ca="1" si="28"/>
        <v>#N/A</v>
      </c>
    </row>
    <row r="332" spans="1:17" ht="24" customHeight="1" x14ac:dyDescent="0.2">
      <c r="A332" s="80">
        <f t="shared" si="29"/>
        <v>310</v>
      </c>
      <c r="B332" s="81"/>
      <c r="C332" s="81"/>
      <c r="D332" s="81"/>
      <c r="E332" s="81"/>
      <c r="F332" s="81"/>
      <c r="G332" s="82"/>
      <c r="H332" s="232"/>
      <c r="I332" s="233" t="e">
        <f>VLOOKUP($H332,Leistungswerte!$A$8:$E$29,3,FALSE)</f>
        <v>#N/A</v>
      </c>
      <c r="J332" s="233" t="e">
        <f>VLOOKUP($H332,Leistungswerte!$A$8:$E$29,4,FALSE)</f>
        <v>#N/A</v>
      </c>
      <c r="K332" s="233" t="e">
        <f>VLOOKUP($H332,Leistungswerte!$A$8:$E$29,5,FALSE)</f>
        <v>#N/A</v>
      </c>
      <c r="L332" s="82" t="e">
        <f t="shared" si="24"/>
        <v>#N/A</v>
      </c>
      <c r="M332" s="234" t="e">
        <f>VLOOKUP($H332,Leistungswerte!$A$8:$G$29,$P$2,FALSE)</f>
        <v>#N/A</v>
      </c>
      <c r="N332" s="83" t="e">
        <f t="shared" si="25"/>
        <v>#N/A</v>
      </c>
      <c r="O332" s="79" t="e">
        <f t="shared" si="26"/>
        <v>#N/A</v>
      </c>
      <c r="P332" s="235">
        <f t="shared" ca="1" si="27"/>
        <v>0</v>
      </c>
      <c r="Q332" s="84" t="e">
        <f t="shared" ca="1" si="28"/>
        <v>#N/A</v>
      </c>
    </row>
    <row r="333" spans="1:17" ht="24" customHeight="1" x14ac:dyDescent="0.2">
      <c r="A333" s="80">
        <f t="shared" si="29"/>
        <v>311</v>
      </c>
      <c r="B333" s="81"/>
      <c r="C333" s="81"/>
      <c r="D333" s="81"/>
      <c r="E333" s="81"/>
      <c r="F333" s="81"/>
      <c r="G333" s="82"/>
      <c r="H333" s="232"/>
      <c r="I333" s="233" t="e">
        <f>VLOOKUP($H333,Leistungswerte!$A$8:$E$29,3,FALSE)</f>
        <v>#N/A</v>
      </c>
      <c r="J333" s="233" t="e">
        <f>VLOOKUP($H333,Leistungswerte!$A$8:$E$29,4,FALSE)</f>
        <v>#N/A</v>
      </c>
      <c r="K333" s="233" t="e">
        <f>VLOOKUP($H333,Leistungswerte!$A$8:$E$29,5,FALSE)</f>
        <v>#N/A</v>
      </c>
      <c r="L333" s="82" t="e">
        <f t="shared" si="24"/>
        <v>#N/A</v>
      </c>
      <c r="M333" s="234" t="e">
        <f>VLOOKUP($H333,Leistungswerte!$A$8:$G$29,$P$2,FALSE)</f>
        <v>#N/A</v>
      </c>
      <c r="N333" s="83" t="e">
        <f t="shared" si="25"/>
        <v>#N/A</v>
      </c>
      <c r="O333" s="79" t="e">
        <f t="shared" si="26"/>
        <v>#N/A</v>
      </c>
      <c r="P333" s="235">
        <f t="shared" ca="1" si="27"/>
        <v>0</v>
      </c>
      <c r="Q333" s="84" t="e">
        <f t="shared" ca="1" si="28"/>
        <v>#N/A</v>
      </c>
    </row>
    <row r="334" spans="1:17" ht="24" customHeight="1" x14ac:dyDescent="0.2">
      <c r="A334" s="80">
        <f t="shared" si="29"/>
        <v>312</v>
      </c>
      <c r="B334" s="81"/>
      <c r="C334" s="81"/>
      <c r="D334" s="81"/>
      <c r="E334" s="81"/>
      <c r="F334" s="81"/>
      <c r="G334" s="82"/>
      <c r="H334" s="232"/>
      <c r="I334" s="233" t="e">
        <f>VLOOKUP($H334,Leistungswerte!$A$8:$E$29,3,FALSE)</f>
        <v>#N/A</v>
      </c>
      <c r="J334" s="233" t="e">
        <f>VLOOKUP($H334,Leistungswerte!$A$8:$E$29,4,FALSE)</f>
        <v>#N/A</v>
      </c>
      <c r="K334" s="233" t="e">
        <f>VLOOKUP($H334,Leistungswerte!$A$8:$E$29,5,FALSE)</f>
        <v>#N/A</v>
      </c>
      <c r="L334" s="82" t="e">
        <f t="shared" si="24"/>
        <v>#N/A</v>
      </c>
      <c r="M334" s="234" t="e">
        <f>VLOOKUP($H334,Leistungswerte!$A$8:$G$29,$P$2,FALSE)</f>
        <v>#N/A</v>
      </c>
      <c r="N334" s="83" t="e">
        <f t="shared" si="25"/>
        <v>#N/A</v>
      </c>
      <c r="O334" s="79" t="e">
        <f t="shared" si="26"/>
        <v>#N/A</v>
      </c>
      <c r="P334" s="235">
        <f t="shared" ca="1" si="27"/>
        <v>0</v>
      </c>
      <c r="Q334" s="84" t="e">
        <f t="shared" ca="1" si="28"/>
        <v>#N/A</v>
      </c>
    </row>
    <row r="335" spans="1:17" ht="24" customHeight="1" x14ac:dyDescent="0.2">
      <c r="A335" s="80">
        <f t="shared" si="29"/>
        <v>313</v>
      </c>
      <c r="B335" s="81"/>
      <c r="C335" s="81"/>
      <c r="D335" s="81"/>
      <c r="E335" s="81"/>
      <c r="F335" s="81"/>
      <c r="G335" s="82"/>
      <c r="H335" s="232"/>
      <c r="I335" s="233" t="e">
        <f>VLOOKUP($H335,Leistungswerte!$A$8:$E$29,3,FALSE)</f>
        <v>#N/A</v>
      </c>
      <c r="J335" s="233" t="e">
        <f>VLOOKUP($H335,Leistungswerte!$A$8:$E$29,4,FALSE)</f>
        <v>#N/A</v>
      </c>
      <c r="K335" s="233" t="e">
        <f>VLOOKUP($H335,Leistungswerte!$A$8:$E$29,5,FALSE)</f>
        <v>#N/A</v>
      </c>
      <c r="L335" s="82" t="e">
        <f t="shared" si="24"/>
        <v>#N/A</v>
      </c>
      <c r="M335" s="234" t="e">
        <f>VLOOKUP($H335,Leistungswerte!$A$8:$G$29,$P$2,FALSE)</f>
        <v>#N/A</v>
      </c>
      <c r="N335" s="83" t="e">
        <f t="shared" si="25"/>
        <v>#N/A</v>
      </c>
      <c r="O335" s="79" t="e">
        <f t="shared" si="26"/>
        <v>#N/A</v>
      </c>
      <c r="P335" s="235">
        <f t="shared" ca="1" si="27"/>
        <v>0</v>
      </c>
      <c r="Q335" s="84" t="e">
        <f t="shared" ca="1" si="28"/>
        <v>#N/A</v>
      </c>
    </row>
    <row r="336" spans="1:17" ht="24" customHeight="1" x14ac:dyDescent="0.2">
      <c r="A336" s="80">
        <f t="shared" si="29"/>
        <v>314</v>
      </c>
      <c r="B336" s="81"/>
      <c r="C336" s="81"/>
      <c r="D336" s="81"/>
      <c r="E336" s="81"/>
      <c r="F336" s="81"/>
      <c r="G336" s="82"/>
      <c r="H336" s="232"/>
      <c r="I336" s="233" t="e">
        <f>VLOOKUP($H336,Leistungswerte!$A$8:$E$29,3,FALSE)</f>
        <v>#N/A</v>
      </c>
      <c r="J336" s="233" t="e">
        <f>VLOOKUP($H336,Leistungswerte!$A$8:$E$29,4,FALSE)</f>
        <v>#N/A</v>
      </c>
      <c r="K336" s="233" t="e">
        <f>VLOOKUP($H336,Leistungswerte!$A$8:$E$29,5,FALSE)</f>
        <v>#N/A</v>
      </c>
      <c r="L336" s="82" t="e">
        <f t="shared" si="24"/>
        <v>#N/A</v>
      </c>
      <c r="M336" s="234" t="e">
        <f>VLOOKUP($H336,Leistungswerte!$A$8:$G$29,$P$2,FALSE)</f>
        <v>#N/A</v>
      </c>
      <c r="N336" s="83" t="e">
        <f t="shared" si="25"/>
        <v>#N/A</v>
      </c>
      <c r="O336" s="79" t="e">
        <f t="shared" si="26"/>
        <v>#N/A</v>
      </c>
      <c r="P336" s="235">
        <f t="shared" ca="1" si="27"/>
        <v>0</v>
      </c>
      <c r="Q336" s="84" t="e">
        <f t="shared" ca="1" si="28"/>
        <v>#N/A</v>
      </c>
    </row>
    <row r="337" spans="1:17" ht="24" customHeight="1" x14ac:dyDescent="0.2">
      <c r="A337" s="80">
        <f t="shared" si="29"/>
        <v>315</v>
      </c>
      <c r="B337" s="81"/>
      <c r="C337" s="81"/>
      <c r="D337" s="81"/>
      <c r="E337" s="81"/>
      <c r="F337" s="81"/>
      <c r="G337" s="82"/>
      <c r="H337" s="232"/>
      <c r="I337" s="233" t="e">
        <f>VLOOKUP($H337,Leistungswerte!$A$8:$E$29,3,FALSE)</f>
        <v>#N/A</v>
      </c>
      <c r="J337" s="233" t="e">
        <f>VLOOKUP($H337,Leistungswerte!$A$8:$E$29,4,FALSE)</f>
        <v>#N/A</v>
      </c>
      <c r="K337" s="233" t="e">
        <f>VLOOKUP($H337,Leistungswerte!$A$8:$E$29,5,FALSE)</f>
        <v>#N/A</v>
      </c>
      <c r="L337" s="82" t="e">
        <f t="shared" si="24"/>
        <v>#N/A</v>
      </c>
      <c r="M337" s="234" t="e">
        <f>VLOOKUP($H337,Leistungswerte!$A$8:$G$29,$P$2,FALSE)</f>
        <v>#N/A</v>
      </c>
      <c r="N337" s="83" t="e">
        <f t="shared" si="25"/>
        <v>#N/A</v>
      </c>
      <c r="O337" s="79" t="e">
        <f t="shared" si="26"/>
        <v>#N/A</v>
      </c>
      <c r="P337" s="235">
        <f t="shared" ca="1" si="27"/>
        <v>0</v>
      </c>
      <c r="Q337" s="84" t="e">
        <f t="shared" ca="1" si="28"/>
        <v>#N/A</v>
      </c>
    </row>
    <row r="338" spans="1:17" ht="24" customHeight="1" x14ac:dyDescent="0.2">
      <c r="A338" s="80">
        <f t="shared" si="29"/>
        <v>316</v>
      </c>
      <c r="B338" s="81"/>
      <c r="C338" s="81"/>
      <c r="D338" s="81"/>
      <c r="E338" s="81"/>
      <c r="F338" s="81"/>
      <c r="G338" s="82"/>
      <c r="H338" s="232"/>
      <c r="I338" s="233" t="e">
        <f>VLOOKUP($H338,Leistungswerte!$A$8:$E$29,3,FALSE)</f>
        <v>#N/A</v>
      </c>
      <c r="J338" s="233" t="e">
        <f>VLOOKUP($H338,Leistungswerte!$A$8:$E$29,4,FALSE)</f>
        <v>#N/A</v>
      </c>
      <c r="K338" s="233" t="e">
        <f>VLOOKUP($H338,Leistungswerte!$A$8:$E$29,5,FALSE)</f>
        <v>#N/A</v>
      </c>
      <c r="L338" s="82" t="e">
        <f t="shared" si="24"/>
        <v>#N/A</v>
      </c>
      <c r="M338" s="234" t="e">
        <f>VLOOKUP($H338,Leistungswerte!$A$8:$G$29,$P$2,FALSE)</f>
        <v>#N/A</v>
      </c>
      <c r="N338" s="83" t="e">
        <f t="shared" si="25"/>
        <v>#N/A</v>
      </c>
      <c r="O338" s="79" t="e">
        <f t="shared" si="26"/>
        <v>#N/A</v>
      </c>
      <c r="P338" s="235">
        <f t="shared" ca="1" si="27"/>
        <v>0</v>
      </c>
      <c r="Q338" s="84" t="e">
        <f t="shared" ca="1" si="28"/>
        <v>#N/A</v>
      </c>
    </row>
    <row r="339" spans="1:17" ht="24" customHeight="1" x14ac:dyDescent="0.2">
      <c r="A339" s="80">
        <f t="shared" si="29"/>
        <v>317</v>
      </c>
      <c r="B339" s="81"/>
      <c r="C339" s="81"/>
      <c r="D339" s="81"/>
      <c r="E339" s="81"/>
      <c r="F339" s="81"/>
      <c r="G339" s="82"/>
      <c r="H339" s="232"/>
      <c r="I339" s="233" t="e">
        <f>VLOOKUP($H339,Leistungswerte!$A$8:$E$29,3,FALSE)</f>
        <v>#N/A</v>
      </c>
      <c r="J339" s="233" t="e">
        <f>VLOOKUP($H339,Leistungswerte!$A$8:$E$29,4,FALSE)</f>
        <v>#N/A</v>
      </c>
      <c r="K339" s="233" t="e">
        <f>VLOOKUP($H339,Leistungswerte!$A$8:$E$29,5,FALSE)</f>
        <v>#N/A</v>
      </c>
      <c r="L339" s="82" t="e">
        <f t="shared" si="24"/>
        <v>#N/A</v>
      </c>
      <c r="M339" s="234" t="e">
        <f>VLOOKUP($H339,Leistungswerte!$A$8:$G$29,$P$2,FALSE)</f>
        <v>#N/A</v>
      </c>
      <c r="N339" s="83" t="e">
        <f t="shared" si="25"/>
        <v>#N/A</v>
      </c>
      <c r="O339" s="79" t="e">
        <f t="shared" si="26"/>
        <v>#N/A</v>
      </c>
      <c r="P339" s="235">
        <f t="shared" ca="1" si="27"/>
        <v>0</v>
      </c>
      <c r="Q339" s="84" t="e">
        <f t="shared" ca="1" si="28"/>
        <v>#N/A</v>
      </c>
    </row>
    <row r="340" spans="1:17" ht="24" customHeight="1" x14ac:dyDescent="0.2">
      <c r="A340" s="80">
        <f t="shared" si="29"/>
        <v>318</v>
      </c>
      <c r="B340" s="81"/>
      <c r="C340" s="81"/>
      <c r="D340" s="81"/>
      <c r="E340" s="81"/>
      <c r="F340" s="81"/>
      <c r="G340" s="82"/>
      <c r="H340" s="232"/>
      <c r="I340" s="233" t="e">
        <f>VLOOKUP($H340,Leistungswerte!$A$8:$E$29,3,FALSE)</f>
        <v>#N/A</v>
      </c>
      <c r="J340" s="233" t="e">
        <f>VLOOKUP($H340,Leistungswerte!$A$8:$E$29,4,FALSE)</f>
        <v>#N/A</v>
      </c>
      <c r="K340" s="233" t="e">
        <f>VLOOKUP($H340,Leistungswerte!$A$8:$E$29,5,FALSE)</f>
        <v>#N/A</v>
      </c>
      <c r="L340" s="82" t="e">
        <f t="shared" si="24"/>
        <v>#N/A</v>
      </c>
      <c r="M340" s="234" t="e">
        <f>VLOOKUP($H340,Leistungswerte!$A$8:$G$29,$P$2,FALSE)</f>
        <v>#N/A</v>
      </c>
      <c r="N340" s="83" t="e">
        <f t="shared" si="25"/>
        <v>#N/A</v>
      </c>
      <c r="O340" s="79" t="e">
        <f t="shared" si="26"/>
        <v>#N/A</v>
      </c>
      <c r="P340" s="235">
        <f t="shared" ca="1" si="27"/>
        <v>0</v>
      </c>
      <c r="Q340" s="84" t="e">
        <f t="shared" ca="1" si="28"/>
        <v>#N/A</v>
      </c>
    </row>
    <row r="341" spans="1:17" ht="24" customHeight="1" x14ac:dyDescent="0.2">
      <c r="A341" s="80">
        <f t="shared" si="29"/>
        <v>319</v>
      </c>
      <c r="B341" s="81"/>
      <c r="C341" s="81"/>
      <c r="D341" s="81"/>
      <c r="E341" s="81"/>
      <c r="F341" s="81"/>
      <c r="G341" s="82"/>
      <c r="H341" s="232"/>
      <c r="I341" s="233" t="e">
        <f>VLOOKUP($H341,Leistungswerte!$A$8:$E$29,3,FALSE)</f>
        <v>#N/A</v>
      </c>
      <c r="J341" s="233" t="e">
        <f>VLOOKUP($H341,Leistungswerte!$A$8:$E$29,4,FALSE)</f>
        <v>#N/A</v>
      </c>
      <c r="K341" s="233" t="e">
        <f>VLOOKUP($H341,Leistungswerte!$A$8:$E$29,5,FALSE)</f>
        <v>#N/A</v>
      </c>
      <c r="L341" s="82" t="e">
        <f t="shared" si="24"/>
        <v>#N/A</v>
      </c>
      <c r="M341" s="234" t="e">
        <f>VLOOKUP($H341,Leistungswerte!$A$8:$G$29,$P$2,FALSE)</f>
        <v>#N/A</v>
      </c>
      <c r="N341" s="83" t="e">
        <f t="shared" si="25"/>
        <v>#N/A</v>
      </c>
      <c r="O341" s="79" t="e">
        <f t="shared" si="26"/>
        <v>#N/A</v>
      </c>
      <c r="P341" s="235">
        <f t="shared" ca="1" si="27"/>
        <v>0</v>
      </c>
      <c r="Q341" s="84" t="e">
        <f t="shared" ca="1" si="28"/>
        <v>#N/A</v>
      </c>
    </row>
    <row r="342" spans="1:17" ht="24" customHeight="1" x14ac:dyDescent="0.2">
      <c r="A342" s="80">
        <f t="shared" si="29"/>
        <v>320</v>
      </c>
      <c r="B342" s="81"/>
      <c r="C342" s="81"/>
      <c r="D342" s="81"/>
      <c r="E342" s="81"/>
      <c r="F342" s="81"/>
      <c r="G342" s="82"/>
      <c r="H342" s="232"/>
      <c r="I342" s="233" t="e">
        <f>VLOOKUP($H342,Leistungswerte!$A$8:$E$29,3,FALSE)</f>
        <v>#N/A</v>
      </c>
      <c r="J342" s="233" t="e">
        <f>VLOOKUP($H342,Leistungswerte!$A$8:$E$29,4,FALSE)</f>
        <v>#N/A</v>
      </c>
      <c r="K342" s="233" t="e">
        <f>VLOOKUP($H342,Leistungswerte!$A$8:$E$29,5,FALSE)</f>
        <v>#N/A</v>
      </c>
      <c r="L342" s="82" t="e">
        <f t="shared" si="24"/>
        <v>#N/A</v>
      </c>
      <c r="M342" s="234" t="e">
        <f>VLOOKUP($H342,Leistungswerte!$A$8:$G$29,$P$2,FALSE)</f>
        <v>#N/A</v>
      </c>
      <c r="N342" s="83" t="e">
        <f t="shared" si="25"/>
        <v>#N/A</v>
      </c>
      <c r="O342" s="79" t="e">
        <f t="shared" si="26"/>
        <v>#N/A</v>
      </c>
      <c r="P342" s="235">
        <f t="shared" ca="1" si="27"/>
        <v>0</v>
      </c>
      <c r="Q342" s="84" t="e">
        <f t="shared" ca="1" si="28"/>
        <v>#N/A</v>
      </c>
    </row>
    <row r="343" spans="1:17" ht="24" customHeight="1" x14ac:dyDescent="0.2">
      <c r="A343" s="80">
        <f t="shared" si="29"/>
        <v>321</v>
      </c>
      <c r="B343" s="81"/>
      <c r="C343" s="81"/>
      <c r="D343" s="81"/>
      <c r="E343" s="81"/>
      <c r="F343" s="81"/>
      <c r="G343" s="82"/>
      <c r="H343" s="232"/>
      <c r="I343" s="233" t="e">
        <f>VLOOKUP($H343,Leistungswerte!$A$8:$E$29,3,FALSE)</f>
        <v>#N/A</v>
      </c>
      <c r="J343" s="233" t="e">
        <f>VLOOKUP($H343,Leistungswerte!$A$8:$E$29,4,FALSE)</f>
        <v>#N/A</v>
      </c>
      <c r="K343" s="233" t="e">
        <f>VLOOKUP($H343,Leistungswerte!$A$8:$E$29,5,FALSE)</f>
        <v>#N/A</v>
      </c>
      <c r="L343" s="82" t="e">
        <f t="shared" ref="L343:L406" si="30">($G$5/$G$6*I343+J343*12+K343)*G343</f>
        <v>#N/A</v>
      </c>
      <c r="M343" s="234" t="e">
        <f>VLOOKUP($H343,Leistungswerte!$A$8:$G$29,$P$2,FALSE)</f>
        <v>#N/A</v>
      </c>
      <c r="N343" s="83" t="e">
        <f t="shared" ref="N343:N406" si="31">IF(M343&lt;&gt;0,G343/M343/24,0)</f>
        <v>#N/A</v>
      </c>
      <c r="O343" s="79" t="e">
        <f t="shared" ref="O343:O406" si="32">IF(M343&lt;&gt;0,L343/M343,0)</f>
        <v>#N/A</v>
      </c>
      <c r="P343" s="235">
        <f t="shared" ref="P343:P406" ca="1" si="33">SVS_UR</f>
        <v>0</v>
      </c>
      <c r="Q343" s="84" t="e">
        <f t="shared" ref="Q343:Q406" ca="1" si="34">O343*P343</f>
        <v>#N/A</v>
      </c>
    </row>
    <row r="344" spans="1:17" ht="24" customHeight="1" x14ac:dyDescent="0.2">
      <c r="A344" s="80">
        <f t="shared" ref="A344:A407" si="35">A343+1</f>
        <v>322</v>
      </c>
      <c r="B344" s="81"/>
      <c r="C344" s="81"/>
      <c r="D344" s="81"/>
      <c r="E344" s="81"/>
      <c r="F344" s="81"/>
      <c r="G344" s="82"/>
      <c r="H344" s="232"/>
      <c r="I344" s="233" t="e">
        <f>VLOOKUP($H344,Leistungswerte!$A$8:$E$29,3,FALSE)</f>
        <v>#N/A</v>
      </c>
      <c r="J344" s="233" t="e">
        <f>VLOOKUP($H344,Leistungswerte!$A$8:$E$29,4,FALSE)</f>
        <v>#N/A</v>
      </c>
      <c r="K344" s="233" t="e">
        <f>VLOOKUP($H344,Leistungswerte!$A$8:$E$29,5,FALSE)</f>
        <v>#N/A</v>
      </c>
      <c r="L344" s="82" t="e">
        <f t="shared" si="30"/>
        <v>#N/A</v>
      </c>
      <c r="M344" s="234" t="e">
        <f>VLOOKUP($H344,Leistungswerte!$A$8:$G$29,$P$2,FALSE)</f>
        <v>#N/A</v>
      </c>
      <c r="N344" s="83" t="e">
        <f t="shared" si="31"/>
        <v>#N/A</v>
      </c>
      <c r="O344" s="79" t="e">
        <f t="shared" si="32"/>
        <v>#N/A</v>
      </c>
      <c r="P344" s="235">
        <f t="shared" ca="1" si="33"/>
        <v>0</v>
      </c>
      <c r="Q344" s="84" t="e">
        <f t="shared" ca="1" si="34"/>
        <v>#N/A</v>
      </c>
    </row>
    <row r="345" spans="1:17" ht="24" customHeight="1" x14ac:dyDescent="0.2">
      <c r="A345" s="80">
        <f t="shared" si="35"/>
        <v>323</v>
      </c>
      <c r="B345" s="81"/>
      <c r="C345" s="81"/>
      <c r="D345" s="81"/>
      <c r="E345" s="81"/>
      <c r="F345" s="81"/>
      <c r="G345" s="82"/>
      <c r="H345" s="232"/>
      <c r="I345" s="233" t="e">
        <f>VLOOKUP($H345,Leistungswerte!$A$8:$E$29,3,FALSE)</f>
        <v>#N/A</v>
      </c>
      <c r="J345" s="233" t="e">
        <f>VLOOKUP($H345,Leistungswerte!$A$8:$E$29,4,FALSE)</f>
        <v>#N/A</v>
      </c>
      <c r="K345" s="233" t="e">
        <f>VLOOKUP($H345,Leistungswerte!$A$8:$E$29,5,FALSE)</f>
        <v>#N/A</v>
      </c>
      <c r="L345" s="82" t="e">
        <f t="shared" si="30"/>
        <v>#N/A</v>
      </c>
      <c r="M345" s="234" t="e">
        <f>VLOOKUP($H345,Leistungswerte!$A$8:$G$29,$P$2,FALSE)</f>
        <v>#N/A</v>
      </c>
      <c r="N345" s="83" t="e">
        <f t="shared" si="31"/>
        <v>#N/A</v>
      </c>
      <c r="O345" s="79" t="e">
        <f t="shared" si="32"/>
        <v>#N/A</v>
      </c>
      <c r="P345" s="235">
        <f t="shared" ca="1" si="33"/>
        <v>0</v>
      </c>
      <c r="Q345" s="84" t="e">
        <f t="shared" ca="1" si="34"/>
        <v>#N/A</v>
      </c>
    </row>
    <row r="346" spans="1:17" ht="24" customHeight="1" x14ac:dyDescent="0.2">
      <c r="A346" s="80">
        <f t="shared" si="35"/>
        <v>324</v>
      </c>
      <c r="B346" s="81"/>
      <c r="C346" s="81"/>
      <c r="D346" s="81"/>
      <c r="E346" s="81"/>
      <c r="F346" s="81"/>
      <c r="G346" s="82"/>
      <c r="H346" s="232"/>
      <c r="I346" s="233" t="e">
        <f>VLOOKUP($H346,Leistungswerte!$A$8:$E$29,3,FALSE)</f>
        <v>#N/A</v>
      </c>
      <c r="J346" s="233" t="e">
        <f>VLOOKUP($H346,Leistungswerte!$A$8:$E$29,4,FALSE)</f>
        <v>#N/A</v>
      </c>
      <c r="K346" s="233" t="e">
        <f>VLOOKUP($H346,Leistungswerte!$A$8:$E$29,5,FALSE)</f>
        <v>#N/A</v>
      </c>
      <c r="L346" s="82" t="e">
        <f t="shared" si="30"/>
        <v>#N/A</v>
      </c>
      <c r="M346" s="234" t="e">
        <f>VLOOKUP($H346,Leistungswerte!$A$8:$G$29,$P$2,FALSE)</f>
        <v>#N/A</v>
      </c>
      <c r="N346" s="83" t="e">
        <f t="shared" si="31"/>
        <v>#N/A</v>
      </c>
      <c r="O346" s="79" t="e">
        <f t="shared" si="32"/>
        <v>#N/A</v>
      </c>
      <c r="P346" s="235">
        <f t="shared" ca="1" si="33"/>
        <v>0</v>
      </c>
      <c r="Q346" s="84" t="e">
        <f t="shared" ca="1" si="34"/>
        <v>#N/A</v>
      </c>
    </row>
    <row r="347" spans="1:17" ht="24" customHeight="1" x14ac:dyDescent="0.2">
      <c r="A347" s="80">
        <f t="shared" si="35"/>
        <v>325</v>
      </c>
      <c r="B347" s="81"/>
      <c r="C347" s="81"/>
      <c r="D347" s="81"/>
      <c r="E347" s="81"/>
      <c r="F347" s="81"/>
      <c r="G347" s="82"/>
      <c r="H347" s="232"/>
      <c r="I347" s="233" t="e">
        <f>VLOOKUP($H347,Leistungswerte!$A$8:$E$29,3,FALSE)</f>
        <v>#N/A</v>
      </c>
      <c r="J347" s="233" t="e">
        <f>VLOOKUP($H347,Leistungswerte!$A$8:$E$29,4,FALSE)</f>
        <v>#N/A</v>
      </c>
      <c r="K347" s="233" t="e">
        <f>VLOOKUP($H347,Leistungswerte!$A$8:$E$29,5,FALSE)</f>
        <v>#N/A</v>
      </c>
      <c r="L347" s="82" t="e">
        <f t="shared" si="30"/>
        <v>#N/A</v>
      </c>
      <c r="M347" s="234" t="e">
        <f>VLOOKUP($H347,Leistungswerte!$A$8:$G$29,$P$2,FALSE)</f>
        <v>#N/A</v>
      </c>
      <c r="N347" s="83" t="e">
        <f t="shared" si="31"/>
        <v>#N/A</v>
      </c>
      <c r="O347" s="79" t="e">
        <f t="shared" si="32"/>
        <v>#N/A</v>
      </c>
      <c r="P347" s="235">
        <f t="shared" ca="1" si="33"/>
        <v>0</v>
      </c>
      <c r="Q347" s="84" t="e">
        <f t="shared" ca="1" si="34"/>
        <v>#N/A</v>
      </c>
    </row>
    <row r="348" spans="1:17" ht="24" customHeight="1" x14ac:dyDescent="0.2">
      <c r="A348" s="80">
        <f t="shared" si="35"/>
        <v>326</v>
      </c>
      <c r="B348" s="81"/>
      <c r="C348" s="81"/>
      <c r="D348" s="81"/>
      <c r="E348" s="81"/>
      <c r="F348" s="81"/>
      <c r="G348" s="82"/>
      <c r="H348" s="232"/>
      <c r="I348" s="233" t="e">
        <f>VLOOKUP($H348,Leistungswerte!$A$8:$E$29,3,FALSE)</f>
        <v>#N/A</v>
      </c>
      <c r="J348" s="233" t="e">
        <f>VLOOKUP($H348,Leistungswerte!$A$8:$E$29,4,FALSE)</f>
        <v>#N/A</v>
      </c>
      <c r="K348" s="233" t="e">
        <f>VLOOKUP($H348,Leistungswerte!$A$8:$E$29,5,FALSE)</f>
        <v>#N/A</v>
      </c>
      <c r="L348" s="82" t="e">
        <f t="shared" si="30"/>
        <v>#N/A</v>
      </c>
      <c r="M348" s="234" t="e">
        <f>VLOOKUP($H348,Leistungswerte!$A$8:$G$29,$P$2,FALSE)</f>
        <v>#N/A</v>
      </c>
      <c r="N348" s="83" t="e">
        <f t="shared" si="31"/>
        <v>#N/A</v>
      </c>
      <c r="O348" s="79" t="e">
        <f t="shared" si="32"/>
        <v>#N/A</v>
      </c>
      <c r="P348" s="235">
        <f t="shared" ca="1" si="33"/>
        <v>0</v>
      </c>
      <c r="Q348" s="84" t="e">
        <f t="shared" ca="1" si="34"/>
        <v>#N/A</v>
      </c>
    </row>
    <row r="349" spans="1:17" ht="24" customHeight="1" x14ac:dyDescent="0.2">
      <c r="A349" s="80">
        <f t="shared" si="35"/>
        <v>327</v>
      </c>
      <c r="B349" s="81"/>
      <c r="C349" s="81"/>
      <c r="D349" s="81"/>
      <c r="E349" s="81"/>
      <c r="F349" s="81"/>
      <c r="G349" s="82"/>
      <c r="H349" s="232"/>
      <c r="I349" s="233" t="e">
        <f>VLOOKUP($H349,Leistungswerte!$A$8:$E$29,3,FALSE)</f>
        <v>#N/A</v>
      </c>
      <c r="J349" s="233" t="e">
        <f>VLOOKUP($H349,Leistungswerte!$A$8:$E$29,4,FALSE)</f>
        <v>#N/A</v>
      </c>
      <c r="K349" s="233" t="e">
        <f>VLOOKUP($H349,Leistungswerte!$A$8:$E$29,5,FALSE)</f>
        <v>#N/A</v>
      </c>
      <c r="L349" s="82" t="e">
        <f t="shared" si="30"/>
        <v>#N/A</v>
      </c>
      <c r="M349" s="234" t="e">
        <f>VLOOKUP($H349,Leistungswerte!$A$8:$G$29,$P$2,FALSE)</f>
        <v>#N/A</v>
      </c>
      <c r="N349" s="83" t="e">
        <f t="shared" si="31"/>
        <v>#N/A</v>
      </c>
      <c r="O349" s="79" t="e">
        <f t="shared" si="32"/>
        <v>#N/A</v>
      </c>
      <c r="P349" s="235">
        <f t="shared" ca="1" si="33"/>
        <v>0</v>
      </c>
      <c r="Q349" s="84" t="e">
        <f t="shared" ca="1" si="34"/>
        <v>#N/A</v>
      </c>
    </row>
    <row r="350" spans="1:17" ht="24" customHeight="1" x14ac:dyDescent="0.2">
      <c r="A350" s="80">
        <f t="shared" si="35"/>
        <v>328</v>
      </c>
      <c r="B350" s="81"/>
      <c r="C350" s="81"/>
      <c r="D350" s="81"/>
      <c r="E350" s="81"/>
      <c r="F350" s="81"/>
      <c r="G350" s="82"/>
      <c r="H350" s="232"/>
      <c r="I350" s="233" t="e">
        <f>VLOOKUP($H350,Leistungswerte!$A$8:$E$29,3,FALSE)</f>
        <v>#N/A</v>
      </c>
      <c r="J350" s="233" t="e">
        <f>VLOOKUP($H350,Leistungswerte!$A$8:$E$29,4,FALSE)</f>
        <v>#N/A</v>
      </c>
      <c r="K350" s="233" t="e">
        <f>VLOOKUP($H350,Leistungswerte!$A$8:$E$29,5,FALSE)</f>
        <v>#N/A</v>
      </c>
      <c r="L350" s="82" t="e">
        <f t="shared" si="30"/>
        <v>#N/A</v>
      </c>
      <c r="M350" s="234" t="e">
        <f>VLOOKUP($H350,Leistungswerte!$A$8:$G$29,$P$2,FALSE)</f>
        <v>#N/A</v>
      </c>
      <c r="N350" s="83" t="e">
        <f t="shared" si="31"/>
        <v>#N/A</v>
      </c>
      <c r="O350" s="79" t="e">
        <f t="shared" si="32"/>
        <v>#N/A</v>
      </c>
      <c r="P350" s="235">
        <f t="shared" ca="1" si="33"/>
        <v>0</v>
      </c>
      <c r="Q350" s="84" t="e">
        <f t="shared" ca="1" si="34"/>
        <v>#N/A</v>
      </c>
    </row>
    <row r="351" spans="1:17" ht="24" customHeight="1" x14ac:dyDescent="0.2">
      <c r="A351" s="80">
        <f t="shared" si="35"/>
        <v>329</v>
      </c>
      <c r="B351" s="81"/>
      <c r="C351" s="81"/>
      <c r="D351" s="81"/>
      <c r="E351" s="81"/>
      <c r="F351" s="81"/>
      <c r="G351" s="82"/>
      <c r="H351" s="232"/>
      <c r="I351" s="233" t="e">
        <f>VLOOKUP($H351,Leistungswerte!$A$8:$E$29,3,FALSE)</f>
        <v>#N/A</v>
      </c>
      <c r="J351" s="233" t="e">
        <f>VLOOKUP($H351,Leistungswerte!$A$8:$E$29,4,FALSE)</f>
        <v>#N/A</v>
      </c>
      <c r="K351" s="233" t="e">
        <f>VLOOKUP($H351,Leistungswerte!$A$8:$E$29,5,FALSE)</f>
        <v>#N/A</v>
      </c>
      <c r="L351" s="82" t="e">
        <f t="shared" si="30"/>
        <v>#N/A</v>
      </c>
      <c r="M351" s="234" t="e">
        <f>VLOOKUP($H351,Leistungswerte!$A$8:$G$29,$P$2,FALSE)</f>
        <v>#N/A</v>
      </c>
      <c r="N351" s="83" t="e">
        <f t="shared" si="31"/>
        <v>#N/A</v>
      </c>
      <c r="O351" s="79" t="e">
        <f t="shared" si="32"/>
        <v>#N/A</v>
      </c>
      <c r="P351" s="235">
        <f t="shared" ca="1" si="33"/>
        <v>0</v>
      </c>
      <c r="Q351" s="84" t="e">
        <f t="shared" ca="1" si="34"/>
        <v>#N/A</v>
      </c>
    </row>
    <row r="352" spans="1:17" ht="24" customHeight="1" x14ac:dyDescent="0.2">
      <c r="A352" s="80">
        <f t="shared" si="35"/>
        <v>330</v>
      </c>
      <c r="B352" s="81"/>
      <c r="C352" s="81"/>
      <c r="D352" s="81"/>
      <c r="E352" s="81"/>
      <c r="F352" s="81"/>
      <c r="G352" s="82"/>
      <c r="H352" s="232"/>
      <c r="I352" s="233" t="e">
        <f>VLOOKUP($H352,Leistungswerte!$A$8:$E$29,3,FALSE)</f>
        <v>#N/A</v>
      </c>
      <c r="J352" s="233" t="e">
        <f>VLOOKUP($H352,Leistungswerte!$A$8:$E$29,4,FALSE)</f>
        <v>#N/A</v>
      </c>
      <c r="K352" s="233" t="e">
        <f>VLOOKUP($H352,Leistungswerte!$A$8:$E$29,5,FALSE)</f>
        <v>#N/A</v>
      </c>
      <c r="L352" s="82" t="e">
        <f t="shared" si="30"/>
        <v>#N/A</v>
      </c>
      <c r="M352" s="234" t="e">
        <f>VLOOKUP($H352,Leistungswerte!$A$8:$G$29,$P$2,FALSE)</f>
        <v>#N/A</v>
      </c>
      <c r="N352" s="83" t="e">
        <f t="shared" si="31"/>
        <v>#N/A</v>
      </c>
      <c r="O352" s="79" t="e">
        <f t="shared" si="32"/>
        <v>#N/A</v>
      </c>
      <c r="P352" s="235">
        <f t="shared" ca="1" si="33"/>
        <v>0</v>
      </c>
      <c r="Q352" s="84" t="e">
        <f t="shared" ca="1" si="34"/>
        <v>#N/A</v>
      </c>
    </row>
    <row r="353" spans="1:17" ht="24" customHeight="1" x14ac:dyDescent="0.2">
      <c r="A353" s="80">
        <f t="shared" si="35"/>
        <v>331</v>
      </c>
      <c r="B353" s="81"/>
      <c r="C353" s="81"/>
      <c r="D353" s="81"/>
      <c r="E353" s="81"/>
      <c r="F353" s="81"/>
      <c r="G353" s="82"/>
      <c r="H353" s="232"/>
      <c r="I353" s="233" t="e">
        <f>VLOOKUP($H353,Leistungswerte!$A$8:$E$29,3,FALSE)</f>
        <v>#N/A</v>
      </c>
      <c r="J353" s="233" t="e">
        <f>VLOOKUP($H353,Leistungswerte!$A$8:$E$29,4,FALSE)</f>
        <v>#N/A</v>
      </c>
      <c r="K353" s="233" t="e">
        <f>VLOOKUP($H353,Leistungswerte!$A$8:$E$29,5,FALSE)</f>
        <v>#N/A</v>
      </c>
      <c r="L353" s="82" t="e">
        <f t="shared" si="30"/>
        <v>#N/A</v>
      </c>
      <c r="M353" s="234" t="e">
        <f>VLOOKUP($H353,Leistungswerte!$A$8:$G$29,$P$2,FALSE)</f>
        <v>#N/A</v>
      </c>
      <c r="N353" s="83" t="e">
        <f t="shared" si="31"/>
        <v>#N/A</v>
      </c>
      <c r="O353" s="79" t="e">
        <f t="shared" si="32"/>
        <v>#N/A</v>
      </c>
      <c r="P353" s="235">
        <f t="shared" ca="1" si="33"/>
        <v>0</v>
      </c>
      <c r="Q353" s="84" t="e">
        <f t="shared" ca="1" si="34"/>
        <v>#N/A</v>
      </c>
    </row>
    <row r="354" spans="1:17" ht="24" customHeight="1" x14ac:dyDescent="0.2">
      <c r="A354" s="80">
        <f t="shared" si="35"/>
        <v>332</v>
      </c>
      <c r="B354" s="81"/>
      <c r="C354" s="81"/>
      <c r="D354" s="81"/>
      <c r="E354" s="81"/>
      <c r="F354" s="81"/>
      <c r="G354" s="82"/>
      <c r="H354" s="232"/>
      <c r="I354" s="233" t="e">
        <f>VLOOKUP($H354,Leistungswerte!$A$8:$E$29,3,FALSE)</f>
        <v>#N/A</v>
      </c>
      <c r="J354" s="233" t="e">
        <f>VLOOKUP($H354,Leistungswerte!$A$8:$E$29,4,FALSE)</f>
        <v>#N/A</v>
      </c>
      <c r="K354" s="233" t="e">
        <f>VLOOKUP($H354,Leistungswerte!$A$8:$E$29,5,FALSE)</f>
        <v>#N/A</v>
      </c>
      <c r="L354" s="82" t="e">
        <f t="shared" si="30"/>
        <v>#N/A</v>
      </c>
      <c r="M354" s="234" t="e">
        <f>VLOOKUP($H354,Leistungswerte!$A$8:$G$29,$P$2,FALSE)</f>
        <v>#N/A</v>
      </c>
      <c r="N354" s="83" t="e">
        <f t="shared" si="31"/>
        <v>#N/A</v>
      </c>
      <c r="O354" s="79" t="e">
        <f t="shared" si="32"/>
        <v>#N/A</v>
      </c>
      <c r="P354" s="235">
        <f t="shared" ca="1" si="33"/>
        <v>0</v>
      </c>
      <c r="Q354" s="84" t="e">
        <f t="shared" ca="1" si="34"/>
        <v>#N/A</v>
      </c>
    </row>
    <row r="355" spans="1:17" ht="24" customHeight="1" x14ac:dyDescent="0.2">
      <c r="A355" s="80">
        <f t="shared" si="35"/>
        <v>333</v>
      </c>
      <c r="B355" s="81"/>
      <c r="C355" s="81"/>
      <c r="D355" s="81"/>
      <c r="E355" s="81"/>
      <c r="F355" s="81"/>
      <c r="G355" s="82"/>
      <c r="H355" s="232"/>
      <c r="I355" s="233" t="e">
        <f>VLOOKUP($H355,Leistungswerte!$A$8:$E$29,3,FALSE)</f>
        <v>#N/A</v>
      </c>
      <c r="J355" s="233" t="e">
        <f>VLOOKUP($H355,Leistungswerte!$A$8:$E$29,4,FALSE)</f>
        <v>#N/A</v>
      </c>
      <c r="K355" s="233" t="e">
        <f>VLOOKUP($H355,Leistungswerte!$A$8:$E$29,5,FALSE)</f>
        <v>#N/A</v>
      </c>
      <c r="L355" s="82" t="e">
        <f t="shared" si="30"/>
        <v>#N/A</v>
      </c>
      <c r="M355" s="234" t="e">
        <f>VLOOKUP($H355,Leistungswerte!$A$8:$G$29,$P$2,FALSE)</f>
        <v>#N/A</v>
      </c>
      <c r="N355" s="83" t="e">
        <f t="shared" si="31"/>
        <v>#N/A</v>
      </c>
      <c r="O355" s="79" t="e">
        <f t="shared" si="32"/>
        <v>#N/A</v>
      </c>
      <c r="P355" s="235">
        <f t="shared" ca="1" si="33"/>
        <v>0</v>
      </c>
      <c r="Q355" s="84" t="e">
        <f t="shared" ca="1" si="34"/>
        <v>#N/A</v>
      </c>
    </row>
    <row r="356" spans="1:17" ht="24" customHeight="1" x14ac:dyDescent="0.2">
      <c r="A356" s="80">
        <f t="shared" si="35"/>
        <v>334</v>
      </c>
      <c r="B356" s="81"/>
      <c r="C356" s="81"/>
      <c r="D356" s="81"/>
      <c r="E356" s="81"/>
      <c r="F356" s="81"/>
      <c r="G356" s="82"/>
      <c r="H356" s="232"/>
      <c r="I356" s="233" t="e">
        <f>VLOOKUP($H356,Leistungswerte!$A$8:$E$29,3,FALSE)</f>
        <v>#N/A</v>
      </c>
      <c r="J356" s="233" t="e">
        <f>VLOOKUP($H356,Leistungswerte!$A$8:$E$29,4,FALSE)</f>
        <v>#N/A</v>
      </c>
      <c r="K356" s="233" t="e">
        <f>VLOOKUP($H356,Leistungswerte!$A$8:$E$29,5,FALSE)</f>
        <v>#N/A</v>
      </c>
      <c r="L356" s="82" t="e">
        <f t="shared" si="30"/>
        <v>#N/A</v>
      </c>
      <c r="M356" s="234" t="e">
        <f>VLOOKUP($H356,Leistungswerte!$A$8:$G$29,$P$2,FALSE)</f>
        <v>#N/A</v>
      </c>
      <c r="N356" s="83" t="e">
        <f t="shared" si="31"/>
        <v>#N/A</v>
      </c>
      <c r="O356" s="79" t="e">
        <f t="shared" si="32"/>
        <v>#N/A</v>
      </c>
      <c r="P356" s="235">
        <f t="shared" ca="1" si="33"/>
        <v>0</v>
      </c>
      <c r="Q356" s="84" t="e">
        <f t="shared" ca="1" si="34"/>
        <v>#N/A</v>
      </c>
    </row>
    <row r="357" spans="1:17" ht="24" customHeight="1" x14ac:dyDescent="0.2">
      <c r="A357" s="80">
        <f t="shared" si="35"/>
        <v>335</v>
      </c>
      <c r="B357" s="81"/>
      <c r="C357" s="81"/>
      <c r="D357" s="81"/>
      <c r="E357" s="81"/>
      <c r="F357" s="81"/>
      <c r="G357" s="82"/>
      <c r="H357" s="232"/>
      <c r="I357" s="233" t="e">
        <f>VLOOKUP($H357,Leistungswerte!$A$8:$E$29,3,FALSE)</f>
        <v>#N/A</v>
      </c>
      <c r="J357" s="233" t="e">
        <f>VLOOKUP($H357,Leistungswerte!$A$8:$E$29,4,FALSE)</f>
        <v>#N/A</v>
      </c>
      <c r="K357" s="233" t="e">
        <f>VLOOKUP($H357,Leistungswerte!$A$8:$E$29,5,FALSE)</f>
        <v>#N/A</v>
      </c>
      <c r="L357" s="82" t="e">
        <f t="shared" si="30"/>
        <v>#N/A</v>
      </c>
      <c r="M357" s="234" t="e">
        <f>VLOOKUP($H357,Leistungswerte!$A$8:$G$29,$P$2,FALSE)</f>
        <v>#N/A</v>
      </c>
      <c r="N357" s="83" t="e">
        <f t="shared" si="31"/>
        <v>#N/A</v>
      </c>
      <c r="O357" s="79" t="e">
        <f t="shared" si="32"/>
        <v>#N/A</v>
      </c>
      <c r="P357" s="235">
        <f t="shared" ca="1" si="33"/>
        <v>0</v>
      </c>
      <c r="Q357" s="84" t="e">
        <f t="shared" ca="1" si="34"/>
        <v>#N/A</v>
      </c>
    </row>
    <row r="358" spans="1:17" ht="24" customHeight="1" x14ac:dyDescent="0.2">
      <c r="A358" s="80">
        <f t="shared" si="35"/>
        <v>336</v>
      </c>
      <c r="B358" s="81"/>
      <c r="C358" s="81"/>
      <c r="D358" s="81"/>
      <c r="E358" s="81"/>
      <c r="F358" s="81"/>
      <c r="G358" s="82"/>
      <c r="H358" s="232"/>
      <c r="I358" s="233" t="e">
        <f>VLOOKUP($H358,Leistungswerte!$A$8:$E$29,3,FALSE)</f>
        <v>#N/A</v>
      </c>
      <c r="J358" s="233" t="e">
        <f>VLOOKUP($H358,Leistungswerte!$A$8:$E$29,4,FALSE)</f>
        <v>#N/A</v>
      </c>
      <c r="K358" s="233" t="e">
        <f>VLOOKUP($H358,Leistungswerte!$A$8:$E$29,5,FALSE)</f>
        <v>#N/A</v>
      </c>
      <c r="L358" s="82" t="e">
        <f t="shared" si="30"/>
        <v>#N/A</v>
      </c>
      <c r="M358" s="234" t="e">
        <f>VLOOKUP($H358,Leistungswerte!$A$8:$G$29,$P$2,FALSE)</f>
        <v>#N/A</v>
      </c>
      <c r="N358" s="83" t="e">
        <f t="shared" si="31"/>
        <v>#N/A</v>
      </c>
      <c r="O358" s="79" t="e">
        <f t="shared" si="32"/>
        <v>#N/A</v>
      </c>
      <c r="P358" s="235">
        <f t="shared" ca="1" si="33"/>
        <v>0</v>
      </c>
      <c r="Q358" s="84" t="e">
        <f t="shared" ca="1" si="34"/>
        <v>#N/A</v>
      </c>
    </row>
    <row r="359" spans="1:17" ht="24" customHeight="1" x14ac:dyDescent="0.2">
      <c r="A359" s="80">
        <f t="shared" si="35"/>
        <v>337</v>
      </c>
      <c r="B359" s="81"/>
      <c r="C359" s="81"/>
      <c r="D359" s="81"/>
      <c r="E359" s="81"/>
      <c r="F359" s="81"/>
      <c r="G359" s="82"/>
      <c r="H359" s="232"/>
      <c r="I359" s="233" t="e">
        <f>VLOOKUP($H359,Leistungswerte!$A$8:$E$29,3,FALSE)</f>
        <v>#N/A</v>
      </c>
      <c r="J359" s="233" t="e">
        <f>VLOOKUP($H359,Leistungswerte!$A$8:$E$29,4,FALSE)</f>
        <v>#N/A</v>
      </c>
      <c r="K359" s="233" t="e">
        <f>VLOOKUP($H359,Leistungswerte!$A$8:$E$29,5,FALSE)</f>
        <v>#N/A</v>
      </c>
      <c r="L359" s="82" t="e">
        <f t="shared" si="30"/>
        <v>#N/A</v>
      </c>
      <c r="M359" s="234" t="e">
        <f>VLOOKUP($H359,Leistungswerte!$A$8:$G$29,$P$2,FALSE)</f>
        <v>#N/A</v>
      </c>
      <c r="N359" s="83" t="e">
        <f t="shared" si="31"/>
        <v>#N/A</v>
      </c>
      <c r="O359" s="79" t="e">
        <f t="shared" si="32"/>
        <v>#N/A</v>
      </c>
      <c r="P359" s="235">
        <f t="shared" ca="1" si="33"/>
        <v>0</v>
      </c>
      <c r="Q359" s="84" t="e">
        <f t="shared" ca="1" si="34"/>
        <v>#N/A</v>
      </c>
    </row>
    <row r="360" spans="1:17" ht="24" customHeight="1" x14ac:dyDescent="0.2">
      <c r="A360" s="80">
        <f t="shared" si="35"/>
        <v>338</v>
      </c>
      <c r="B360" s="81"/>
      <c r="C360" s="81"/>
      <c r="D360" s="81"/>
      <c r="E360" s="81"/>
      <c r="F360" s="81"/>
      <c r="G360" s="82"/>
      <c r="H360" s="232"/>
      <c r="I360" s="233" t="e">
        <f>VLOOKUP($H360,Leistungswerte!$A$8:$E$29,3,FALSE)</f>
        <v>#N/A</v>
      </c>
      <c r="J360" s="233" t="e">
        <f>VLOOKUP($H360,Leistungswerte!$A$8:$E$29,4,FALSE)</f>
        <v>#N/A</v>
      </c>
      <c r="K360" s="233" t="e">
        <f>VLOOKUP($H360,Leistungswerte!$A$8:$E$29,5,FALSE)</f>
        <v>#N/A</v>
      </c>
      <c r="L360" s="82" t="e">
        <f t="shared" si="30"/>
        <v>#N/A</v>
      </c>
      <c r="M360" s="234" t="e">
        <f>VLOOKUP($H360,Leistungswerte!$A$8:$G$29,$P$2,FALSE)</f>
        <v>#N/A</v>
      </c>
      <c r="N360" s="83" t="e">
        <f t="shared" si="31"/>
        <v>#N/A</v>
      </c>
      <c r="O360" s="79" t="e">
        <f t="shared" si="32"/>
        <v>#N/A</v>
      </c>
      <c r="P360" s="235">
        <f t="shared" ca="1" si="33"/>
        <v>0</v>
      </c>
      <c r="Q360" s="84" t="e">
        <f t="shared" ca="1" si="34"/>
        <v>#N/A</v>
      </c>
    </row>
    <row r="361" spans="1:17" ht="24" customHeight="1" x14ac:dyDescent="0.2">
      <c r="A361" s="80">
        <f t="shared" si="35"/>
        <v>339</v>
      </c>
      <c r="B361" s="81"/>
      <c r="C361" s="81"/>
      <c r="D361" s="81"/>
      <c r="E361" s="81"/>
      <c r="F361" s="81"/>
      <c r="G361" s="82"/>
      <c r="H361" s="232"/>
      <c r="I361" s="233" t="e">
        <f>VLOOKUP($H361,Leistungswerte!$A$8:$E$29,3,FALSE)</f>
        <v>#N/A</v>
      </c>
      <c r="J361" s="233" t="e">
        <f>VLOOKUP($H361,Leistungswerte!$A$8:$E$29,4,FALSE)</f>
        <v>#N/A</v>
      </c>
      <c r="K361" s="233" t="e">
        <f>VLOOKUP($H361,Leistungswerte!$A$8:$E$29,5,FALSE)</f>
        <v>#N/A</v>
      </c>
      <c r="L361" s="82" t="e">
        <f t="shared" si="30"/>
        <v>#N/A</v>
      </c>
      <c r="M361" s="234" t="e">
        <f>VLOOKUP($H361,Leistungswerte!$A$8:$G$29,$P$2,FALSE)</f>
        <v>#N/A</v>
      </c>
      <c r="N361" s="83" t="e">
        <f t="shared" si="31"/>
        <v>#N/A</v>
      </c>
      <c r="O361" s="79" t="e">
        <f t="shared" si="32"/>
        <v>#N/A</v>
      </c>
      <c r="P361" s="235">
        <f t="shared" ca="1" si="33"/>
        <v>0</v>
      </c>
      <c r="Q361" s="84" t="e">
        <f t="shared" ca="1" si="34"/>
        <v>#N/A</v>
      </c>
    </row>
    <row r="362" spans="1:17" ht="24" customHeight="1" x14ac:dyDescent="0.2">
      <c r="A362" s="80">
        <f t="shared" si="35"/>
        <v>340</v>
      </c>
      <c r="B362" s="81"/>
      <c r="C362" s="81"/>
      <c r="D362" s="81"/>
      <c r="E362" s="81"/>
      <c r="F362" s="81"/>
      <c r="G362" s="82"/>
      <c r="H362" s="232"/>
      <c r="I362" s="233" t="e">
        <f>VLOOKUP($H362,Leistungswerte!$A$8:$E$29,3,FALSE)</f>
        <v>#N/A</v>
      </c>
      <c r="J362" s="233" t="e">
        <f>VLOOKUP($H362,Leistungswerte!$A$8:$E$29,4,FALSE)</f>
        <v>#N/A</v>
      </c>
      <c r="K362" s="233" t="e">
        <f>VLOOKUP($H362,Leistungswerte!$A$8:$E$29,5,FALSE)</f>
        <v>#N/A</v>
      </c>
      <c r="L362" s="82" t="e">
        <f t="shared" si="30"/>
        <v>#N/A</v>
      </c>
      <c r="M362" s="234" t="e">
        <f>VLOOKUP($H362,Leistungswerte!$A$8:$G$29,$P$2,FALSE)</f>
        <v>#N/A</v>
      </c>
      <c r="N362" s="83" t="e">
        <f t="shared" si="31"/>
        <v>#N/A</v>
      </c>
      <c r="O362" s="79" t="e">
        <f t="shared" si="32"/>
        <v>#N/A</v>
      </c>
      <c r="P362" s="235">
        <f t="shared" ca="1" si="33"/>
        <v>0</v>
      </c>
      <c r="Q362" s="84" t="e">
        <f t="shared" ca="1" si="34"/>
        <v>#N/A</v>
      </c>
    </row>
    <row r="363" spans="1:17" ht="24" customHeight="1" x14ac:dyDescent="0.2">
      <c r="A363" s="80">
        <f t="shared" si="35"/>
        <v>341</v>
      </c>
      <c r="B363" s="81"/>
      <c r="C363" s="81"/>
      <c r="D363" s="81"/>
      <c r="E363" s="81"/>
      <c r="F363" s="81"/>
      <c r="G363" s="82"/>
      <c r="H363" s="232"/>
      <c r="I363" s="233" t="e">
        <f>VLOOKUP($H363,Leistungswerte!$A$8:$E$29,3,FALSE)</f>
        <v>#N/A</v>
      </c>
      <c r="J363" s="233" t="e">
        <f>VLOOKUP($H363,Leistungswerte!$A$8:$E$29,4,FALSE)</f>
        <v>#N/A</v>
      </c>
      <c r="K363" s="233" t="e">
        <f>VLOOKUP($H363,Leistungswerte!$A$8:$E$29,5,FALSE)</f>
        <v>#N/A</v>
      </c>
      <c r="L363" s="82" t="e">
        <f t="shared" si="30"/>
        <v>#N/A</v>
      </c>
      <c r="M363" s="234" t="e">
        <f>VLOOKUP($H363,Leistungswerte!$A$8:$G$29,$P$2,FALSE)</f>
        <v>#N/A</v>
      </c>
      <c r="N363" s="83" t="e">
        <f t="shared" si="31"/>
        <v>#N/A</v>
      </c>
      <c r="O363" s="79" t="e">
        <f t="shared" si="32"/>
        <v>#N/A</v>
      </c>
      <c r="P363" s="235">
        <f t="shared" ca="1" si="33"/>
        <v>0</v>
      </c>
      <c r="Q363" s="84" t="e">
        <f t="shared" ca="1" si="34"/>
        <v>#N/A</v>
      </c>
    </row>
    <row r="364" spans="1:17" ht="24" customHeight="1" x14ac:dyDescent="0.2">
      <c r="A364" s="80">
        <f t="shared" si="35"/>
        <v>342</v>
      </c>
      <c r="B364" s="81"/>
      <c r="C364" s="81"/>
      <c r="D364" s="81"/>
      <c r="E364" s="81"/>
      <c r="F364" s="81"/>
      <c r="G364" s="82"/>
      <c r="H364" s="232"/>
      <c r="I364" s="233" t="e">
        <f>VLOOKUP($H364,Leistungswerte!$A$8:$E$29,3,FALSE)</f>
        <v>#N/A</v>
      </c>
      <c r="J364" s="233" t="e">
        <f>VLOOKUP($H364,Leistungswerte!$A$8:$E$29,4,FALSE)</f>
        <v>#N/A</v>
      </c>
      <c r="K364" s="233" t="e">
        <f>VLOOKUP($H364,Leistungswerte!$A$8:$E$29,5,FALSE)</f>
        <v>#N/A</v>
      </c>
      <c r="L364" s="82" t="e">
        <f t="shared" si="30"/>
        <v>#N/A</v>
      </c>
      <c r="M364" s="234" t="e">
        <f>VLOOKUP($H364,Leistungswerte!$A$8:$G$29,$P$2,FALSE)</f>
        <v>#N/A</v>
      </c>
      <c r="N364" s="83" t="e">
        <f t="shared" si="31"/>
        <v>#N/A</v>
      </c>
      <c r="O364" s="79" t="e">
        <f t="shared" si="32"/>
        <v>#N/A</v>
      </c>
      <c r="P364" s="235">
        <f t="shared" ca="1" si="33"/>
        <v>0</v>
      </c>
      <c r="Q364" s="84" t="e">
        <f t="shared" ca="1" si="34"/>
        <v>#N/A</v>
      </c>
    </row>
    <row r="365" spans="1:17" ht="24" customHeight="1" x14ac:dyDescent="0.2">
      <c r="A365" s="80">
        <f t="shared" si="35"/>
        <v>343</v>
      </c>
      <c r="B365" s="81"/>
      <c r="C365" s="81"/>
      <c r="D365" s="81"/>
      <c r="E365" s="81"/>
      <c r="F365" s="81"/>
      <c r="G365" s="82"/>
      <c r="H365" s="232"/>
      <c r="I365" s="233" t="e">
        <f>VLOOKUP($H365,Leistungswerte!$A$8:$E$29,3,FALSE)</f>
        <v>#N/A</v>
      </c>
      <c r="J365" s="233" t="e">
        <f>VLOOKUP($H365,Leistungswerte!$A$8:$E$29,4,FALSE)</f>
        <v>#N/A</v>
      </c>
      <c r="K365" s="233" t="e">
        <f>VLOOKUP($H365,Leistungswerte!$A$8:$E$29,5,FALSE)</f>
        <v>#N/A</v>
      </c>
      <c r="L365" s="82" t="e">
        <f t="shared" si="30"/>
        <v>#N/A</v>
      </c>
      <c r="M365" s="234" t="e">
        <f>VLOOKUP($H365,Leistungswerte!$A$8:$G$29,$P$2,FALSE)</f>
        <v>#N/A</v>
      </c>
      <c r="N365" s="83" t="e">
        <f t="shared" si="31"/>
        <v>#N/A</v>
      </c>
      <c r="O365" s="79" t="e">
        <f t="shared" si="32"/>
        <v>#N/A</v>
      </c>
      <c r="P365" s="235">
        <f t="shared" ca="1" si="33"/>
        <v>0</v>
      </c>
      <c r="Q365" s="84" t="e">
        <f t="shared" ca="1" si="34"/>
        <v>#N/A</v>
      </c>
    </row>
    <row r="366" spans="1:17" ht="24" customHeight="1" x14ac:dyDescent="0.2">
      <c r="A366" s="80">
        <f t="shared" si="35"/>
        <v>344</v>
      </c>
      <c r="B366" s="81"/>
      <c r="C366" s="81"/>
      <c r="D366" s="81"/>
      <c r="E366" s="81"/>
      <c r="F366" s="81"/>
      <c r="G366" s="82"/>
      <c r="H366" s="232"/>
      <c r="I366" s="233" t="e">
        <f>VLOOKUP($H366,Leistungswerte!$A$8:$E$29,3,FALSE)</f>
        <v>#N/A</v>
      </c>
      <c r="J366" s="233" t="e">
        <f>VLOOKUP($H366,Leistungswerte!$A$8:$E$29,4,FALSE)</f>
        <v>#N/A</v>
      </c>
      <c r="K366" s="233" t="e">
        <f>VLOOKUP($H366,Leistungswerte!$A$8:$E$29,5,FALSE)</f>
        <v>#N/A</v>
      </c>
      <c r="L366" s="82" t="e">
        <f t="shared" si="30"/>
        <v>#N/A</v>
      </c>
      <c r="M366" s="234" t="e">
        <f>VLOOKUP($H366,Leistungswerte!$A$8:$G$29,$P$2,FALSE)</f>
        <v>#N/A</v>
      </c>
      <c r="N366" s="83" t="e">
        <f t="shared" si="31"/>
        <v>#N/A</v>
      </c>
      <c r="O366" s="79" t="e">
        <f t="shared" si="32"/>
        <v>#N/A</v>
      </c>
      <c r="P366" s="235">
        <f t="shared" ca="1" si="33"/>
        <v>0</v>
      </c>
      <c r="Q366" s="84" t="e">
        <f t="shared" ca="1" si="34"/>
        <v>#N/A</v>
      </c>
    </row>
    <row r="367" spans="1:17" ht="24" customHeight="1" x14ac:dyDescent="0.2">
      <c r="A367" s="80">
        <f t="shared" si="35"/>
        <v>345</v>
      </c>
      <c r="B367" s="81"/>
      <c r="C367" s="81"/>
      <c r="D367" s="81"/>
      <c r="E367" s="81"/>
      <c r="F367" s="81"/>
      <c r="G367" s="82"/>
      <c r="H367" s="232"/>
      <c r="I367" s="233" t="e">
        <f>VLOOKUP($H367,Leistungswerte!$A$8:$E$29,3,FALSE)</f>
        <v>#N/A</v>
      </c>
      <c r="J367" s="233" t="e">
        <f>VLOOKUP($H367,Leistungswerte!$A$8:$E$29,4,FALSE)</f>
        <v>#N/A</v>
      </c>
      <c r="K367" s="233" t="e">
        <f>VLOOKUP($H367,Leistungswerte!$A$8:$E$29,5,FALSE)</f>
        <v>#N/A</v>
      </c>
      <c r="L367" s="82" t="e">
        <f t="shared" si="30"/>
        <v>#N/A</v>
      </c>
      <c r="M367" s="234" t="e">
        <f>VLOOKUP($H367,Leistungswerte!$A$8:$G$29,$P$2,FALSE)</f>
        <v>#N/A</v>
      </c>
      <c r="N367" s="83" t="e">
        <f t="shared" si="31"/>
        <v>#N/A</v>
      </c>
      <c r="O367" s="79" t="e">
        <f t="shared" si="32"/>
        <v>#N/A</v>
      </c>
      <c r="P367" s="235">
        <f t="shared" ca="1" si="33"/>
        <v>0</v>
      </c>
      <c r="Q367" s="84" t="e">
        <f t="shared" ca="1" si="34"/>
        <v>#N/A</v>
      </c>
    </row>
    <row r="368" spans="1:17" ht="24" customHeight="1" x14ac:dyDescent="0.2">
      <c r="A368" s="80">
        <f t="shared" si="35"/>
        <v>346</v>
      </c>
      <c r="B368" s="81"/>
      <c r="C368" s="81"/>
      <c r="D368" s="81"/>
      <c r="E368" s="81"/>
      <c r="F368" s="81"/>
      <c r="G368" s="82"/>
      <c r="H368" s="232"/>
      <c r="I368" s="233" t="e">
        <f>VLOOKUP($H368,Leistungswerte!$A$8:$E$29,3,FALSE)</f>
        <v>#N/A</v>
      </c>
      <c r="J368" s="233" t="e">
        <f>VLOOKUP($H368,Leistungswerte!$A$8:$E$29,4,FALSE)</f>
        <v>#N/A</v>
      </c>
      <c r="K368" s="233" t="e">
        <f>VLOOKUP($H368,Leistungswerte!$A$8:$E$29,5,FALSE)</f>
        <v>#N/A</v>
      </c>
      <c r="L368" s="82" t="e">
        <f t="shared" si="30"/>
        <v>#N/A</v>
      </c>
      <c r="M368" s="234" t="e">
        <f>VLOOKUP($H368,Leistungswerte!$A$8:$G$29,$P$2,FALSE)</f>
        <v>#N/A</v>
      </c>
      <c r="N368" s="83" t="e">
        <f t="shared" si="31"/>
        <v>#N/A</v>
      </c>
      <c r="O368" s="79" t="e">
        <f t="shared" si="32"/>
        <v>#N/A</v>
      </c>
      <c r="P368" s="235">
        <f t="shared" ca="1" si="33"/>
        <v>0</v>
      </c>
      <c r="Q368" s="84" t="e">
        <f t="shared" ca="1" si="34"/>
        <v>#N/A</v>
      </c>
    </row>
    <row r="369" spans="1:17" ht="24" customHeight="1" x14ac:dyDescent="0.2">
      <c r="A369" s="80">
        <f t="shared" si="35"/>
        <v>347</v>
      </c>
      <c r="B369" s="81"/>
      <c r="C369" s="81"/>
      <c r="D369" s="81"/>
      <c r="E369" s="81"/>
      <c r="F369" s="81"/>
      <c r="G369" s="82"/>
      <c r="H369" s="232"/>
      <c r="I369" s="233" t="e">
        <f>VLOOKUP($H369,Leistungswerte!$A$8:$E$29,3,FALSE)</f>
        <v>#N/A</v>
      </c>
      <c r="J369" s="233" t="e">
        <f>VLOOKUP($H369,Leistungswerte!$A$8:$E$29,4,FALSE)</f>
        <v>#N/A</v>
      </c>
      <c r="K369" s="233" t="e">
        <f>VLOOKUP($H369,Leistungswerte!$A$8:$E$29,5,FALSE)</f>
        <v>#N/A</v>
      </c>
      <c r="L369" s="82" t="e">
        <f t="shared" si="30"/>
        <v>#N/A</v>
      </c>
      <c r="M369" s="234" t="e">
        <f>VLOOKUP($H369,Leistungswerte!$A$8:$G$29,$P$2,FALSE)</f>
        <v>#N/A</v>
      </c>
      <c r="N369" s="83" t="e">
        <f t="shared" si="31"/>
        <v>#N/A</v>
      </c>
      <c r="O369" s="79" t="e">
        <f t="shared" si="32"/>
        <v>#N/A</v>
      </c>
      <c r="P369" s="235">
        <f t="shared" ca="1" si="33"/>
        <v>0</v>
      </c>
      <c r="Q369" s="84" t="e">
        <f t="shared" ca="1" si="34"/>
        <v>#N/A</v>
      </c>
    </row>
    <row r="370" spans="1:17" ht="24" customHeight="1" x14ac:dyDescent="0.2">
      <c r="A370" s="80">
        <f t="shared" si="35"/>
        <v>348</v>
      </c>
      <c r="B370" s="81"/>
      <c r="C370" s="81"/>
      <c r="D370" s="81"/>
      <c r="E370" s="81"/>
      <c r="F370" s="81"/>
      <c r="G370" s="82"/>
      <c r="H370" s="232"/>
      <c r="I370" s="233" t="e">
        <f>VLOOKUP($H370,Leistungswerte!$A$8:$E$29,3,FALSE)</f>
        <v>#N/A</v>
      </c>
      <c r="J370" s="233" t="e">
        <f>VLOOKUP($H370,Leistungswerte!$A$8:$E$29,4,FALSE)</f>
        <v>#N/A</v>
      </c>
      <c r="K370" s="233" t="e">
        <f>VLOOKUP($H370,Leistungswerte!$A$8:$E$29,5,FALSE)</f>
        <v>#N/A</v>
      </c>
      <c r="L370" s="82" t="e">
        <f t="shared" si="30"/>
        <v>#N/A</v>
      </c>
      <c r="M370" s="234" t="e">
        <f>VLOOKUP($H370,Leistungswerte!$A$8:$G$29,$P$2,FALSE)</f>
        <v>#N/A</v>
      </c>
      <c r="N370" s="83" t="e">
        <f t="shared" si="31"/>
        <v>#N/A</v>
      </c>
      <c r="O370" s="79" t="e">
        <f t="shared" si="32"/>
        <v>#N/A</v>
      </c>
      <c r="P370" s="235">
        <f t="shared" ca="1" si="33"/>
        <v>0</v>
      </c>
      <c r="Q370" s="84" t="e">
        <f t="shared" ca="1" si="34"/>
        <v>#N/A</v>
      </c>
    </row>
    <row r="371" spans="1:17" ht="24" customHeight="1" x14ac:dyDescent="0.2">
      <c r="A371" s="80">
        <f t="shared" si="35"/>
        <v>349</v>
      </c>
      <c r="B371" s="81"/>
      <c r="C371" s="81"/>
      <c r="D371" s="81"/>
      <c r="E371" s="81"/>
      <c r="F371" s="81"/>
      <c r="G371" s="82"/>
      <c r="H371" s="232"/>
      <c r="I371" s="233" t="e">
        <f>VLOOKUP($H371,Leistungswerte!$A$8:$E$29,3,FALSE)</f>
        <v>#N/A</v>
      </c>
      <c r="J371" s="233" t="e">
        <f>VLOOKUP($H371,Leistungswerte!$A$8:$E$29,4,FALSE)</f>
        <v>#N/A</v>
      </c>
      <c r="K371" s="233" t="e">
        <f>VLOOKUP($H371,Leistungswerte!$A$8:$E$29,5,FALSE)</f>
        <v>#N/A</v>
      </c>
      <c r="L371" s="82" t="e">
        <f t="shared" si="30"/>
        <v>#N/A</v>
      </c>
      <c r="M371" s="234" t="e">
        <f>VLOOKUP($H371,Leistungswerte!$A$8:$G$29,$P$2,FALSE)</f>
        <v>#N/A</v>
      </c>
      <c r="N371" s="83" t="e">
        <f t="shared" si="31"/>
        <v>#N/A</v>
      </c>
      <c r="O371" s="79" t="e">
        <f t="shared" si="32"/>
        <v>#N/A</v>
      </c>
      <c r="P371" s="235">
        <f t="shared" ca="1" si="33"/>
        <v>0</v>
      </c>
      <c r="Q371" s="84" t="e">
        <f t="shared" ca="1" si="34"/>
        <v>#N/A</v>
      </c>
    </row>
    <row r="372" spans="1:17" ht="24" customHeight="1" x14ac:dyDescent="0.2">
      <c r="A372" s="80">
        <f t="shared" si="35"/>
        <v>350</v>
      </c>
      <c r="B372" s="81"/>
      <c r="C372" s="81"/>
      <c r="D372" s="81"/>
      <c r="E372" s="81"/>
      <c r="F372" s="81"/>
      <c r="G372" s="82"/>
      <c r="H372" s="232"/>
      <c r="I372" s="233" t="e">
        <f>VLOOKUP($H372,Leistungswerte!$A$8:$E$29,3,FALSE)</f>
        <v>#N/A</v>
      </c>
      <c r="J372" s="233" t="e">
        <f>VLOOKUP($H372,Leistungswerte!$A$8:$E$29,4,FALSE)</f>
        <v>#N/A</v>
      </c>
      <c r="K372" s="233" t="e">
        <f>VLOOKUP($H372,Leistungswerte!$A$8:$E$29,5,FALSE)</f>
        <v>#N/A</v>
      </c>
      <c r="L372" s="82" t="e">
        <f t="shared" si="30"/>
        <v>#N/A</v>
      </c>
      <c r="M372" s="234" t="e">
        <f>VLOOKUP($H372,Leistungswerte!$A$8:$G$29,$P$2,FALSE)</f>
        <v>#N/A</v>
      </c>
      <c r="N372" s="83" t="e">
        <f t="shared" si="31"/>
        <v>#N/A</v>
      </c>
      <c r="O372" s="79" t="e">
        <f t="shared" si="32"/>
        <v>#N/A</v>
      </c>
      <c r="P372" s="235">
        <f t="shared" ca="1" si="33"/>
        <v>0</v>
      </c>
      <c r="Q372" s="84" t="e">
        <f t="shared" ca="1" si="34"/>
        <v>#N/A</v>
      </c>
    </row>
    <row r="373" spans="1:17" ht="24" customHeight="1" x14ac:dyDescent="0.2">
      <c r="A373" s="80">
        <f t="shared" si="35"/>
        <v>351</v>
      </c>
      <c r="B373" s="81"/>
      <c r="C373" s="81"/>
      <c r="D373" s="81"/>
      <c r="E373" s="81"/>
      <c r="F373" s="81"/>
      <c r="G373" s="82"/>
      <c r="H373" s="232"/>
      <c r="I373" s="233" t="e">
        <f>VLOOKUP($H373,Leistungswerte!$A$8:$E$29,3,FALSE)</f>
        <v>#N/A</v>
      </c>
      <c r="J373" s="233" t="e">
        <f>VLOOKUP($H373,Leistungswerte!$A$8:$E$29,4,FALSE)</f>
        <v>#N/A</v>
      </c>
      <c r="K373" s="233" t="e">
        <f>VLOOKUP($H373,Leistungswerte!$A$8:$E$29,5,FALSE)</f>
        <v>#N/A</v>
      </c>
      <c r="L373" s="82" t="e">
        <f t="shared" si="30"/>
        <v>#N/A</v>
      </c>
      <c r="M373" s="234" t="e">
        <f>VLOOKUP($H373,Leistungswerte!$A$8:$G$29,$P$2,FALSE)</f>
        <v>#N/A</v>
      </c>
      <c r="N373" s="83" t="e">
        <f t="shared" si="31"/>
        <v>#N/A</v>
      </c>
      <c r="O373" s="79" t="e">
        <f t="shared" si="32"/>
        <v>#N/A</v>
      </c>
      <c r="P373" s="235">
        <f t="shared" ca="1" si="33"/>
        <v>0</v>
      </c>
      <c r="Q373" s="84" t="e">
        <f t="shared" ca="1" si="34"/>
        <v>#N/A</v>
      </c>
    </row>
    <row r="374" spans="1:17" ht="24" customHeight="1" x14ac:dyDescent="0.2">
      <c r="A374" s="80">
        <f t="shared" si="35"/>
        <v>352</v>
      </c>
      <c r="B374" s="81"/>
      <c r="C374" s="81"/>
      <c r="D374" s="81"/>
      <c r="E374" s="81"/>
      <c r="F374" s="81"/>
      <c r="G374" s="82"/>
      <c r="H374" s="232"/>
      <c r="I374" s="233" t="e">
        <f>VLOOKUP($H374,Leistungswerte!$A$8:$E$29,3,FALSE)</f>
        <v>#N/A</v>
      </c>
      <c r="J374" s="233" t="e">
        <f>VLOOKUP($H374,Leistungswerte!$A$8:$E$29,4,FALSE)</f>
        <v>#N/A</v>
      </c>
      <c r="K374" s="233" t="e">
        <f>VLOOKUP($H374,Leistungswerte!$A$8:$E$29,5,FALSE)</f>
        <v>#N/A</v>
      </c>
      <c r="L374" s="82" t="e">
        <f t="shared" si="30"/>
        <v>#N/A</v>
      </c>
      <c r="M374" s="234" t="e">
        <f>VLOOKUP($H374,Leistungswerte!$A$8:$G$29,$P$2,FALSE)</f>
        <v>#N/A</v>
      </c>
      <c r="N374" s="83" t="e">
        <f t="shared" si="31"/>
        <v>#N/A</v>
      </c>
      <c r="O374" s="79" t="e">
        <f t="shared" si="32"/>
        <v>#N/A</v>
      </c>
      <c r="P374" s="235">
        <f t="shared" ca="1" si="33"/>
        <v>0</v>
      </c>
      <c r="Q374" s="84" t="e">
        <f t="shared" ca="1" si="34"/>
        <v>#N/A</v>
      </c>
    </row>
    <row r="375" spans="1:17" ht="24" customHeight="1" x14ac:dyDescent="0.2">
      <c r="A375" s="80">
        <f t="shared" si="35"/>
        <v>353</v>
      </c>
      <c r="B375" s="81"/>
      <c r="C375" s="81"/>
      <c r="D375" s="81"/>
      <c r="E375" s="81"/>
      <c r="F375" s="81"/>
      <c r="G375" s="82"/>
      <c r="H375" s="232"/>
      <c r="I375" s="233" t="e">
        <f>VLOOKUP($H375,Leistungswerte!$A$8:$E$29,3,FALSE)</f>
        <v>#N/A</v>
      </c>
      <c r="J375" s="233" t="e">
        <f>VLOOKUP($H375,Leistungswerte!$A$8:$E$29,4,FALSE)</f>
        <v>#N/A</v>
      </c>
      <c r="K375" s="233" t="e">
        <f>VLOOKUP($H375,Leistungswerte!$A$8:$E$29,5,FALSE)</f>
        <v>#N/A</v>
      </c>
      <c r="L375" s="82" t="e">
        <f t="shared" si="30"/>
        <v>#N/A</v>
      </c>
      <c r="M375" s="234" t="e">
        <f>VLOOKUP($H375,Leistungswerte!$A$8:$G$29,$P$2,FALSE)</f>
        <v>#N/A</v>
      </c>
      <c r="N375" s="83" t="e">
        <f t="shared" si="31"/>
        <v>#N/A</v>
      </c>
      <c r="O375" s="79" t="e">
        <f t="shared" si="32"/>
        <v>#N/A</v>
      </c>
      <c r="P375" s="235">
        <f t="shared" ca="1" si="33"/>
        <v>0</v>
      </c>
      <c r="Q375" s="84" t="e">
        <f t="shared" ca="1" si="34"/>
        <v>#N/A</v>
      </c>
    </row>
    <row r="376" spans="1:17" ht="24" customHeight="1" x14ac:dyDescent="0.2">
      <c r="A376" s="80">
        <f t="shared" si="35"/>
        <v>354</v>
      </c>
      <c r="B376" s="81"/>
      <c r="C376" s="81"/>
      <c r="D376" s="81"/>
      <c r="E376" s="81"/>
      <c r="F376" s="81"/>
      <c r="G376" s="82"/>
      <c r="H376" s="232"/>
      <c r="I376" s="233" t="e">
        <f>VLOOKUP($H376,Leistungswerte!$A$8:$E$29,3,FALSE)</f>
        <v>#N/A</v>
      </c>
      <c r="J376" s="233" t="e">
        <f>VLOOKUP($H376,Leistungswerte!$A$8:$E$29,4,FALSE)</f>
        <v>#N/A</v>
      </c>
      <c r="K376" s="233" t="e">
        <f>VLOOKUP($H376,Leistungswerte!$A$8:$E$29,5,FALSE)</f>
        <v>#N/A</v>
      </c>
      <c r="L376" s="82" t="e">
        <f t="shared" si="30"/>
        <v>#N/A</v>
      </c>
      <c r="M376" s="234" t="e">
        <f>VLOOKUP($H376,Leistungswerte!$A$8:$G$29,$P$2,FALSE)</f>
        <v>#N/A</v>
      </c>
      <c r="N376" s="83" t="e">
        <f t="shared" si="31"/>
        <v>#N/A</v>
      </c>
      <c r="O376" s="79" t="e">
        <f t="shared" si="32"/>
        <v>#N/A</v>
      </c>
      <c r="P376" s="235">
        <f t="shared" ca="1" si="33"/>
        <v>0</v>
      </c>
      <c r="Q376" s="84" t="e">
        <f t="shared" ca="1" si="34"/>
        <v>#N/A</v>
      </c>
    </row>
    <row r="377" spans="1:17" ht="24" customHeight="1" x14ac:dyDescent="0.2">
      <c r="A377" s="80">
        <f t="shared" si="35"/>
        <v>355</v>
      </c>
      <c r="B377" s="81"/>
      <c r="C377" s="81"/>
      <c r="D377" s="81"/>
      <c r="E377" s="81"/>
      <c r="F377" s="81"/>
      <c r="G377" s="82"/>
      <c r="H377" s="232"/>
      <c r="I377" s="233" t="e">
        <f>VLOOKUP($H377,Leistungswerte!$A$8:$E$29,3,FALSE)</f>
        <v>#N/A</v>
      </c>
      <c r="J377" s="233" t="e">
        <f>VLOOKUP($H377,Leistungswerte!$A$8:$E$29,4,FALSE)</f>
        <v>#N/A</v>
      </c>
      <c r="K377" s="233" t="e">
        <f>VLOOKUP($H377,Leistungswerte!$A$8:$E$29,5,FALSE)</f>
        <v>#N/A</v>
      </c>
      <c r="L377" s="82" t="e">
        <f t="shared" si="30"/>
        <v>#N/A</v>
      </c>
      <c r="M377" s="234" t="e">
        <f>VLOOKUP($H377,Leistungswerte!$A$8:$G$29,$P$2,FALSE)</f>
        <v>#N/A</v>
      </c>
      <c r="N377" s="83" t="e">
        <f t="shared" si="31"/>
        <v>#N/A</v>
      </c>
      <c r="O377" s="79" t="e">
        <f t="shared" si="32"/>
        <v>#N/A</v>
      </c>
      <c r="P377" s="235">
        <f t="shared" ca="1" si="33"/>
        <v>0</v>
      </c>
      <c r="Q377" s="84" t="e">
        <f t="shared" ca="1" si="34"/>
        <v>#N/A</v>
      </c>
    </row>
    <row r="378" spans="1:17" ht="24" customHeight="1" x14ac:dyDescent="0.2">
      <c r="A378" s="80">
        <f t="shared" si="35"/>
        <v>356</v>
      </c>
      <c r="B378" s="81"/>
      <c r="C378" s="81"/>
      <c r="D378" s="81"/>
      <c r="E378" s="81"/>
      <c r="F378" s="81"/>
      <c r="G378" s="82"/>
      <c r="H378" s="232"/>
      <c r="I378" s="233" t="e">
        <f>VLOOKUP($H378,Leistungswerte!$A$8:$E$29,3,FALSE)</f>
        <v>#N/A</v>
      </c>
      <c r="J378" s="233" t="e">
        <f>VLOOKUP($H378,Leistungswerte!$A$8:$E$29,4,FALSE)</f>
        <v>#N/A</v>
      </c>
      <c r="K378" s="233" t="e">
        <f>VLOOKUP($H378,Leistungswerte!$A$8:$E$29,5,FALSE)</f>
        <v>#N/A</v>
      </c>
      <c r="L378" s="82" t="e">
        <f t="shared" si="30"/>
        <v>#N/A</v>
      </c>
      <c r="M378" s="234" t="e">
        <f>VLOOKUP($H378,Leistungswerte!$A$8:$G$29,$P$2,FALSE)</f>
        <v>#N/A</v>
      </c>
      <c r="N378" s="83" t="e">
        <f t="shared" si="31"/>
        <v>#N/A</v>
      </c>
      <c r="O378" s="79" t="e">
        <f t="shared" si="32"/>
        <v>#N/A</v>
      </c>
      <c r="P378" s="235">
        <f t="shared" ca="1" si="33"/>
        <v>0</v>
      </c>
      <c r="Q378" s="84" t="e">
        <f t="shared" ca="1" si="34"/>
        <v>#N/A</v>
      </c>
    </row>
    <row r="379" spans="1:17" ht="24" customHeight="1" x14ac:dyDescent="0.2">
      <c r="A379" s="80">
        <f t="shared" si="35"/>
        <v>357</v>
      </c>
      <c r="B379" s="81"/>
      <c r="C379" s="81"/>
      <c r="D379" s="81"/>
      <c r="E379" s="81"/>
      <c r="F379" s="81"/>
      <c r="G379" s="82"/>
      <c r="H379" s="232"/>
      <c r="I379" s="233" t="e">
        <f>VLOOKUP($H379,Leistungswerte!$A$8:$E$29,3,FALSE)</f>
        <v>#N/A</v>
      </c>
      <c r="J379" s="233" t="e">
        <f>VLOOKUP($H379,Leistungswerte!$A$8:$E$29,4,FALSE)</f>
        <v>#N/A</v>
      </c>
      <c r="K379" s="233" t="e">
        <f>VLOOKUP($H379,Leistungswerte!$A$8:$E$29,5,FALSE)</f>
        <v>#N/A</v>
      </c>
      <c r="L379" s="82" t="e">
        <f t="shared" si="30"/>
        <v>#N/A</v>
      </c>
      <c r="M379" s="234" t="e">
        <f>VLOOKUP($H379,Leistungswerte!$A$8:$G$29,$P$2,FALSE)</f>
        <v>#N/A</v>
      </c>
      <c r="N379" s="83" t="e">
        <f t="shared" si="31"/>
        <v>#N/A</v>
      </c>
      <c r="O379" s="79" t="e">
        <f t="shared" si="32"/>
        <v>#N/A</v>
      </c>
      <c r="P379" s="235">
        <f t="shared" ca="1" si="33"/>
        <v>0</v>
      </c>
      <c r="Q379" s="84" t="e">
        <f t="shared" ca="1" si="34"/>
        <v>#N/A</v>
      </c>
    </row>
    <row r="380" spans="1:17" ht="24" customHeight="1" x14ac:dyDescent="0.2">
      <c r="A380" s="80">
        <f t="shared" si="35"/>
        <v>358</v>
      </c>
      <c r="B380" s="81"/>
      <c r="C380" s="81"/>
      <c r="D380" s="81"/>
      <c r="E380" s="81"/>
      <c r="F380" s="81"/>
      <c r="G380" s="82"/>
      <c r="H380" s="232"/>
      <c r="I380" s="233" t="e">
        <f>VLOOKUP($H380,Leistungswerte!$A$8:$E$29,3,FALSE)</f>
        <v>#N/A</v>
      </c>
      <c r="J380" s="233" t="e">
        <f>VLOOKUP($H380,Leistungswerte!$A$8:$E$29,4,FALSE)</f>
        <v>#N/A</v>
      </c>
      <c r="K380" s="233" t="e">
        <f>VLOOKUP($H380,Leistungswerte!$A$8:$E$29,5,FALSE)</f>
        <v>#N/A</v>
      </c>
      <c r="L380" s="82" t="e">
        <f t="shared" si="30"/>
        <v>#N/A</v>
      </c>
      <c r="M380" s="234" t="e">
        <f>VLOOKUP($H380,Leistungswerte!$A$8:$G$29,$P$2,FALSE)</f>
        <v>#N/A</v>
      </c>
      <c r="N380" s="83" t="e">
        <f t="shared" si="31"/>
        <v>#N/A</v>
      </c>
      <c r="O380" s="79" t="e">
        <f t="shared" si="32"/>
        <v>#N/A</v>
      </c>
      <c r="P380" s="235">
        <f t="shared" ca="1" si="33"/>
        <v>0</v>
      </c>
      <c r="Q380" s="84" t="e">
        <f t="shared" ca="1" si="34"/>
        <v>#N/A</v>
      </c>
    </row>
    <row r="381" spans="1:17" ht="24" customHeight="1" x14ac:dyDescent="0.2">
      <c r="A381" s="80">
        <f t="shared" si="35"/>
        <v>359</v>
      </c>
      <c r="B381" s="81"/>
      <c r="C381" s="81"/>
      <c r="D381" s="81"/>
      <c r="E381" s="81"/>
      <c r="F381" s="81"/>
      <c r="G381" s="82"/>
      <c r="H381" s="232"/>
      <c r="I381" s="233" t="e">
        <f>VLOOKUP($H381,Leistungswerte!$A$8:$E$29,3,FALSE)</f>
        <v>#N/A</v>
      </c>
      <c r="J381" s="233" t="e">
        <f>VLOOKUP($H381,Leistungswerte!$A$8:$E$29,4,FALSE)</f>
        <v>#N/A</v>
      </c>
      <c r="K381" s="233" t="e">
        <f>VLOOKUP($H381,Leistungswerte!$A$8:$E$29,5,FALSE)</f>
        <v>#N/A</v>
      </c>
      <c r="L381" s="82" t="e">
        <f t="shared" si="30"/>
        <v>#N/A</v>
      </c>
      <c r="M381" s="234" t="e">
        <f>VLOOKUP($H381,Leistungswerte!$A$8:$G$29,$P$2,FALSE)</f>
        <v>#N/A</v>
      </c>
      <c r="N381" s="83" t="e">
        <f t="shared" si="31"/>
        <v>#N/A</v>
      </c>
      <c r="O381" s="79" t="e">
        <f t="shared" si="32"/>
        <v>#N/A</v>
      </c>
      <c r="P381" s="235">
        <f t="shared" ca="1" si="33"/>
        <v>0</v>
      </c>
      <c r="Q381" s="84" t="e">
        <f t="shared" ca="1" si="34"/>
        <v>#N/A</v>
      </c>
    </row>
    <row r="382" spans="1:17" ht="24" customHeight="1" x14ac:dyDescent="0.2">
      <c r="A382" s="80">
        <f t="shared" si="35"/>
        <v>360</v>
      </c>
      <c r="B382" s="81"/>
      <c r="C382" s="81"/>
      <c r="D382" s="81"/>
      <c r="E382" s="81"/>
      <c r="F382" s="81"/>
      <c r="G382" s="82"/>
      <c r="H382" s="232"/>
      <c r="I382" s="233" t="e">
        <f>VLOOKUP($H382,Leistungswerte!$A$8:$E$29,3,FALSE)</f>
        <v>#N/A</v>
      </c>
      <c r="J382" s="233" t="e">
        <f>VLOOKUP($H382,Leistungswerte!$A$8:$E$29,4,FALSE)</f>
        <v>#N/A</v>
      </c>
      <c r="K382" s="233" t="e">
        <f>VLOOKUP($H382,Leistungswerte!$A$8:$E$29,5,FALSE)</f>
        <v>#N/A</v>
      </c>
      <c r="L382" s="82" t="e">
        <f t="shared" si="30"/>
        <v>#N/A</v>
      </c>
      <c r="M382" s="234" t="e">
        <f>VLOOKUP($H382,Leistungswerte!$A$8:$G$29,$P$2,FALSE)</f>
        <v>#N/A</v>
      </c>
      <c r="N382" s="83" t="e">
        <f t="shared" si="31"/>
        <v>#N/A</v>
      </c>
      <c r="O382" s="79" t="e">
        <f t="shared" si="32"/>
        <v>#N/A</v>
      </c>
      <c r="P382" s="235">
        <f t="shared" ca="1" si="33"/>
        <v>0</v>
      </c>
      <c r="Q382" s="84" t="e">
        <f t="shared" ca="1" si="34"/>
        <v>#N/A</v>
      </c>
    </row>
    <row r="383" spans="1:17" ht="24" customHeight="1" x14ac:dyDescent="0.2">
      <c r="A383" s="80">
        <f t="shared" si="35"/>
        <v>361</v>
      </c>
      <c r="B383" s="81"/>
      <c r="C383" s="81"/>
      <c r="D383" s="81"/>
      <c r="E383" s="81"/>
      <c r="F383" s="81"/>
      <c r="G383" s="82"/>
      <c r="H383" s="232"/>
      <c r="I383" s="233" t="e">
        <f>VLOOKUP($H383,Leistungswerte!$A$8:$E$29,3,FALSE)</f>
        <v>#N/A</v>
      </c>
      <c r="J383" s="233" t="e">
        <f>VLOOKUP($H383,Leistungswerte!$A$8:$E$29,4,FALSE)</f>
        <v>#N/A</v>
      </c>
      <c r="K383" s="233" t="e">
        <f>VLOOKUP($H383,Leistungswerte!$A$8:$E$29,5,FALSE)</f>
        <v>#N/A</v>
      </c>
      <c r="L383" s="82" t="e">
        <f t="shared" si="30"/>
        <v>#N/A</v>
      </c>
      <c r="M383" s="234" t="e">
        <f>VLOOKUP($H383,Leistungswerte!$A$8:$G$29,$P$2,FALSE)</f>
        <v>#N/A</v>
      </c>
      <c r="N383" s="83" t="e">
        <f t="shared" si="31"/>
        <v>#N/A</v>
      </c>
      <c r="O383" s="79" t="e">
        <f t="shared" si="32"/>
        <v>#N/A</v>
      </c>
      <c r="P383" s="235">
        <f t="shared" ca="1" si="33"/>
        <v>0</v>
      </c>
      <c r="Q383" s="84" t="e">
        <f t="shared" ca="1" si="34"/>
        <v>#N/A</v>
      </c>
    </row>
    <row r="384" spans="1:17" ht="24" customHeight="1" x14ac:dyDescent="0.2">
      <c r="A384" s="80">
        <f t="shared" si="35"/>
        <v>362</v>
      </c>
      <c r="B384" s="81"/>
      <c r="C384" s="81"/>
      <c r="D384" s="81"/>
      <c r="E384" s="81"/>
      <c r="F384" s="81"/>
      <c r="G384" s="82"/>
      <c r="H384" s="232"/>
      <c r="I384" s="233" t="e">
        <f>VLOOKUP($H384,Leistungswerte!$A$8:$E$29,3,FALSE)</f>
        <v>#N/A</v>
      </c>
      <c r="J384" s="233" t="e">
        <f>VLOOKUP($H384,Leistungswerte!$A$8:$E$29,4,FALSE)</f>
        <v>#N/A</v>
      </c>
      <c r="K384" s="233" t="e">
        <f>VLOOKUP($H384,Leistungswerte!$A$8:$E$29,5,FALSE)</f>
        <v>#N/A</v>
      </c>
      <c r="L384" s="82" t="e">
        <f t="shared" si="30"/>
        <v>#N/A</v>
      </c>
      <c r="M384" s="234" t="e">
        <f>VLOOKUP($H384,Leistungswerte!$A$8:$G$29,$P$2,FALSE)</f>
        <v>#N/A</v>
      </c>
      <c r="N384" s="83" t="e">
        <f t="shared" si="31"/>
        <v>#N/A</v>
      </c>
      <c r="O384" s="79" t="e">
        <f t="shared" si="32"/>
        <v>#N/A</v>
      </c>
      <c r="P384" s="235">
        <f t="shared" ca="1" si="33"/>
        <v>0</v>
      </c>
      <c r="Q384" s="84" t="e">
        <f t="shared" ca="1" si="34"/>
        <v>#N/A</v>
      </c>
    </row>
    <row r="385" spans="1:17" ht="24" customHeight="1" x14ac:dyDescent="0.2">
      <c r="A385" s="80">
        <f t="shared" si="35"/>
        <v>363</v>
      </c>
      <c r="B385" s="81"/>
      <c r="C385" s="81"/>
      <c r="D385" s="81"/>
      <c r="E385" s="81"/>
      <c r="F385" s="81"/>
      <c r="G385" s="82"/>
      <c r="H385" s="232"/>
      <c r="I385" s="233" t="e">
        <f>VLOOKUP($H385,Leistungswerte!$A$8:$E$29,3,FALSE)</f>
        <v>#N/A</v>
      </c>
      <c r="J385" s="233" t="e">
        <f>VLOOKUP($H385,Leistungswerte!$A$8:$E$29,4,FALSE)</f>
        <v>#N/A</v>
      </c>
      <c r="K385" s="233" t="e">
        <f>VLOOKUP($H385,Leistungswerte!$A$8:$E$29,5,FALSE)</f>
        <v>#N/A</v>
      </c>
      <c r="L385" s="82" t="e">
        <f t="shared" si="30"/>
        <v>#N/A</v>
      </c>
      <c r="M385" s="234" t="e">
        <f>VLOOKUP($H385,Leistungswerte!$A$8:$G$29,$P$2,FALSE)</f>
        <v>#N/A</v>
      </c>
      <c r="N385" s="83" t="e">
        <f t="shared" si="31"/>
        <v>#N/A</v>
      </c>
      <c r="O385" s="79" t="e">
        <f t="shared" si="32"/>
        <v>#N/A</v>
      </c>
      <c r="P385" s="235">
        <f t="shared" ca="1" si="33"/>
        <v>0</v>
      </c>
      <c r="Q385" s="84" t="e">
        <f t="shared" ca="1" si="34"/>
        <v>#N/A</v>
      </c>
    </row>
    <row r="386" spans="1:17" ht="24" customHeight="1" x14ac:dyDescent="0.2">
      <c r="A386" s="80">
        <f t="shared" si="35"/>
        <v>364</v>
      </c>
      <c r="B386" s="81"/>
      <c r="C386" s="81"/>
      <c r="D386" s="81"/>
      <c r="E386" s="81"/>
      <c r="F386" s="81"/>
      <c r="G386" s="82"/>
      <c r="H386" s="232"/>
      <c r="I386" s="233" t="e">
        <f>VLOOKUP($H386,Leistungswerte!$A$8:$E$29,3,FALSE)</f>
        <v>#N/A</v>
      </c>
      <c r="J386" s="233" t="e">
        <f>VLOOKUP($H386,Leistungswerte!$A$8:$E$29,4,FALSE)</f>
        <v>#N/A</v>
      </c>
      <c r="K386" s="233" t="e">
        <f>VLOOKUP($H386,Leistungswerte!$A$8:$E$29,5,FALSE)</f>
        <v>#N/A</v>
      </c>
      <c r="L386" s="82" t="e">
        <f t="shared" si="30"/>
        <v>#N/A</v>
      </c>
      <c r="M386" s="234" t="e">
        <f>VLOOKUP($H386,Leistungswerte!$A$8:$G$29,$P$2,FALSE)</f>
        <v>#N/A</v>
      </c>
      <c r="N386" s="83" t="e">
        <f t="shared" si="31"/>
        <v>#N/A</v>
      </c>
      <c r="O386" s="79" t="e">
        <f t="shared" si="32"/>
        <v>#N/A</v>
      </c>
      <c r="P386" s="235">
        <f t="shared" ca="1" si="33"/>
        <v>0</v>
      </c>
      <c r="Q386" s="84" t="e">
        <f t="shared" ca="1" si="34"/>
        <v>#N/A</v>
      </c>
    </row>
    <row r="387" spans="1:17" ht="24" customHeight="1" x14ac:dyDescent="0.2">
      <c r="A387" s="80">
        <f t="shared" si="35"/>
        <v>365</v>
      </c>
      <c r="B387" s="81"/>
      <c r="C387" s="81"/>
      <c r="D387" s="81"/>
      <c r="E387" s="81"/>
      <c r="F387" s="81"/>
      <c r="G387" s="82"/>
      <c r="H387" s="232"/>
      <c r="I387" s="233" t="e">
        <f>VLOOKUP($H387,Leistungswerte!$A$8:$E$29,3,FALSE)</f>
        <v>#N/A</v>
      </c>
      <c r="J387" s="233" t="e">
        <f>VLOOKUP($H387,Leistungswerte!$A$8:$E$29,4,FALSE)</f>
        <v>#N/A</v>
      </c>
      <c r="K387" s="233" t="e">
        <f>VLOOKUP($H387,Leistungswerte!$A$8:$E$29,5,FALSE)</f>
        <v>#N/A</v>
      </c>
      <c r="L387" s="82" t="e">
        <f t="shared" si="30"/>
        <v>#N/A</v>
      </c>
      <c r="M387" s="234" t="e">
        <f>VLOOKUP($H387,Leistungswerte!$A$8:$G$29,$P$2,FALSE)</f>
        <v>#N/A</v>
      </c>
      <c r="N387" s="83" t="e">
        <f t="shared" si="31"/>
        <v>#N/A</v>
      </c>
      <c r="O387" s="79" t="e">
        <f t="shared" si="32"/>
        <v>#N/A</v>
      </c>
      <c r="P387" s="235">
        <f t="shared" ca="1" si="33"/>
        <v>0</v>
      </c>
      <c r="Q387" s="84" t="e">
        <f t="shared" ca="1" si="34"/>
        <v>#N/A</v>
      </c>
    </row>
    <row r="388" spans="1:17" ht="24" customHeight="1" x14ac:dyDescent="0.2">
      <c r="A388" s="80">
        <f t="shared" si="35"/>
        <v>366</v>
      </c>
      <c r="B388" s="81"/>
      <c r="C388" s="81"/>
      <c r="D388" s="81"/>
      <c r="E388" s="81"/>
      <c r="F388" s="81"/>
      <c r="G388" s="82"/>
      <c r="H388" s="232"/>
      <c r="I388" s="233" t="e">
        <f>VLOOKUP($H388,Leistungswerte!$A$8:$E$29,3,FALSE)</f>
        <v>#N/A</v>
      </c>
      <c r="J388" s="233" t="e">
        <f>VLOOKUP($H388,Leistungswerte!$A$8:$E$29,4,FALSE)</f>
        <v>#N/A</v>
      </c>
      <c r="K388" s="233" t="e">
        <f>VLOOKUP($H388,Leistungswerte!$A$8:$E$29,5,FALSE)</f>
        <v>#N/A</v>
      </c>
      <c r="L388" s="82" t="e">
        <f t="shared" si="30"/>
        <v>#N/A</v>
      </c>
      <c r="M388" s="234" t="e">
        <f>VLOOKUP($H388,Leistungswerte!$A$8:$G$29,$P$2,FALSE)</f>
        <v>#N/A</v>
      </c>
      <c r="N388" s="83" t="e">
        <f t="shared" si="31"/>
        <v>#N/A</v>
      </c>
      <c r="O388" s="79" t="e">
        <f t="shared" si="32"/>
        <v>#N/A</v>
      </c>
      <c r="P388" s="235">
        <f t="shared" ca="1" si="33"/>
        <v>0</v>
      </c>
      <c r="Q388" s="84" t="e">
        <f t="shared" ca="1" si="34"/>
        <v>#N/A</v>
      </c>
    </row>
    <row r="389" spans="1:17" ht="24" customHeight="1" x14ac:dyDescent="0.2">
      <c r="A389" s="80">
        <f t="shared" si="35"/>
        <v>367</v>
      </c>
      <c r="B389" s="81"/>
      <c r="C389" s="81"/>
      <c r="D389" s="81"/>
      <c r="E389" s="81"/>
      <c r="F389" s="81"/>
      <c r="G389" s="82"/>
      <c r="H389" s="232"/>
      <c r="I389" s="233" t="e">
        <f>VLOOKUP($H389,Leistungswerte!$A$8:$E$29,3,FALSE)</f>
        <v>#N/A</v>
      </c>
      <c r="J389" s="233" t="e">
        <f>VLOOKUP($H389,Leistungswerte!$A$8:$E$29,4,FALSE)</f>
        <v>#N/A</v>
      </c>
      <c r="K389" s="233" t="e">
        <f>VLOOKUP($H389,Leistungswerte!$A$8:$E$29,5,FALSE)</f>
        <v>#N/A</v>
      </c>
      <c r="L389" s="82" t="e">
        <f t="shared" si="30"/>
        <v>#N/A</v>
      </c>
      <c r="M389" s="234" t="e">
        <f>VLOOKUP($H389,Leistungswerte!$A$8:$G$29,$P$2,FALSE)</f>
        <v>#N/A</v>
      </c>
      <c r="N389" s="83" t="e">
        <f t="shared" si="31"/>
        <v>#N/A</v>
      </c>
      <c r="O389" s="79" t="e">
        <f t="shared" si="32"/>
        <v>#N/A</v>
      </c>
      <c r="P389" s="235">
        <f t="shared" ca="1" si="33"/>
        <v>0</v>
      </c>
      <c r="Q389" s="84" t="e">
        <f t="shared" ca="1" si="34"/>
        <v>#N/A</v>
      </c>
    </row>
    <row r="390" spans="1:17" ht="24" customHeight="1" x14ac:dyDescent="0.2">
      <c r="A390" s="80">
        <f t="shared" si="35"/>
        <v>368</v>
      </c>
      <c r="B390" s="81"/>
      <c r="C390" s="81"/>
      <c r="D390" s="81"/>
      <c r="E390" s="81"/>
      <c r="F390" s="81"/>
      <c r="G390" s="82"/>
      <c r="H390" s="232"/>
      <c r="I390" s="233" t="e">
        <f>VLOOKUP($H390,Leistungswerte!$A$8:$E$29,3,FALSE)</f>
        <v>#N/A</v>
      </c>
      <c r="J390" s="233" t="e">
        <f>VLOOKUP($H390,Leistungswerte!$A$8:$E$29,4,FALSE)</f>
        <v>#N/A</v>
      </c>
      <c r="K390" s="233" t="e">
        <f>VLOOKUP($H390,Leistungswerte!$A$8:$E$29,5,FALSE)</f>
        <v>#N/A</v>
      </c>
      <c r="L390" s="82" t="e">
        <f t="shared" si="30"/>
        <v>#N/A</v>
      </c>
      <c r="M390" s="234" t="e">
        <f>VLOOKUP($H390,Leistungswerte!$A$8:$G$29,$P$2,FALSE)</f>
        <v>#N/A</v>
      </c>
      <c r="N390" s="83" t="e">
        <f t="shared" si="31"/>
        <v>#N/A</v>
      </c>
      <c r="O390" s="79" t="e">
        <f t="shared" si="32"/>
        <v>#N/A</v>
      </c>
      <c r="P390" s="235">
        <f t="shared" ca="1" si="33"/>
        <v>0</v>
      </c>
      <c r="Q390" s="84" t="e">
        <f t="shared" ca="1" si="34"/>
        <v>#N/A</v>
      </c>
    </row>
    <row r="391" spans="1:17" ht="24" customHeight="1" x14ac:dyDescent="0.2">
      <c r="A391" s="80">
        <f t="shared" si="35"/>
        <v>369</v>
      </c>
      <c r="B391" s="81"/>
      <c r="C391" s="81"/>
      <c r="D391" s="81"/>
      <c r="E391" s="81"/>
      <c r="F391" s="81"/>
      <c r="G391" s="82"/>
      <c r="H391" s="232"/>
      <c r="I391" s="233" t="e">
        <f>VLOOKUP($H391,Leistungswerte!$A$8:$E$29,3,FALSE)</f>
        <v>#N/A</v>
      </c>
      <c r="J391" s="233" t="e">
        <f>VLOOKUP($H391,Leistungswerte!$A$8:$E$29,4,FALSE)</f>
        <v>#N/A</v>
      </c>
      <c r="K391" s="233" t="e">
        <f>VLOOKUP($H391,Leistungswerte!$A$8:$E$29,5,FALSE)</f>
        <v>#N/A</v>
      </c>
      <c r="L391" s="82" t="e">
        <f t="shared" si="30"/>
        <v>#N/A</v>
      </c>
      <c r="M391" s="234" t="e">
        <f>VLOOKUP($H391,Leistungswerte!$A$8:$G$29,$P$2,FALSE)</f>
        <v>#N/A</v>
      </c>
      <c r="N391" s="83" t="e">
        <f t="shared" si="31"/>
        <v>#N/A</v>
      </c>
      <c r="O391" s="79" t="e">
        <f t="shared" si="32"/>
        <v>#N/A</v>
      </c>
      <c r="P391" s="235">
        <f t="shared" ca="1" si="33"/>
        <v>0</v>
      </c>
      <c r="Q391" s="84" t="e">
        <f t="shared" ca="1" si="34"/>
        <v>#N/A</v>
      </c>
    </row>
    <row r="392" spans="1:17" ht="24" customHeight="1" x14ac:dyDescent="0.2">
      <c r="A392" s="80">
        <f t="shared" si="35"/>
        <v>370</v>
      </c>
      <c r="B392" s="81"/>
      <c r="C392" s="81"/>
      <c r="D392" s="81"/>
      <c r="E392" s="81"/>
      <c r="F392" s="81"/>
      <c r="G392" s="82"/>
      <c r="H392" s="232"/>
      <c r="I392" s="233" t="e">
        <f>VLOOKUP($H392,Leistungswerte!$A$8:$E$29,3,FALSE)</f>
        <v>#N/A</v>
      </c>
      <c r="J392" s="233" t="e">
        <f>VLOOKUP($H392,Leistungswerte!$A$8:$E$29,4,FALSE)</f>
        <v>#N/A</v>
      </c>
      <c r="K392" s="233" t="e">
        <f>VLOOKUP($H392,Leistungswerte!$A$8:$E$29,5,FALSE)</f>
        <v>#N/A</v>
      </c>
      <c r="L392" s="82" t="e">
        <f t="shared" si="30"/>
        <v>#N/A</v>
      </c>
      <c r="M392" s="234" t="e">
        <f>VLOOKUP($H392,Leistungswerte!$A$8:$G$29,$P$2,FALSE)</f>
        <v>#N/A</v>
      </c>
      <c r="N392" s="83" t="e">
        <f t="shared" si="31"/>
        <v>#N/A</v>
      </c>
      <c r="O392" s="79" t="e">
        <f t="shared" si="32"/>
        <v>#N/A</v>
      </c>
      <c r="P392" s="235">
        <f t="shared" ca="1" si="33"/>
        <v>0</v>
      </c>
      <c r="Q392" s="84" t="e">
        <f t="shared" ca="1" si="34"/>
        <v>#N/A</v>
      </c>
    </row>
    <row r="393" spans="1:17" ht="24" customHeight="1" x14ac:dyDescent="0.2">
      <c r="A393" s="80">
        <f t="shared" si="35"/>
        <v>371</v>
      </c>
      <c r="B393" s="81"/>
      <c r="C393" s="81"/>
      <c r="D393" s="81"/>
      <c r="E393" s="81"/>
      <c r="F393" s="81"/>
      <c r="G393" s="82"/>
      <c r="H393" s="232"/>
      <c r="I393" s="233" t="e">
        <f>VLOOKUP($H393,Leistungswerte!$A$8:$E$29,3,FALSE)</f>
        <v>#N/A</v>
      </c>
      <c r="J393" s="233" t="e">
        <f>VLOOKUP($H393,Leistungswerte!$A$8:$E$29,4,FALSE)</f>
        <v>#N/A</v>
      </c>
      <c r="K393" s="233" t="e">
        <f>VLOOKUP($H393,Leistungswerte!$A$8:$E$29,5,FALSE)</f>
        <v>#N/A</v>
      </c>
      <c r="L393" s="82" t="e">
        <f t="shared" si="30"/>
        <v>#N/A</v>
      </c>
      <c r="M393" s="234" t="e">
        <f>VLOOKUP($H393,Leistungswerte!$A$8:$G$29,$P$2,FALSE)</f>
        <v>#N/A</v>
      </c>
      <c r="N393" s="83" t="e">
        <f t="shared" si="31"/>
        <v>#N/A</v>
      </c>
      <c r="O393" s="79" t="e">
        <f t="shared" si="32"/>
        <v>#N/A</v>
      </c>
      <c r="P393" s="235">
        <f t="shared" ca="1" si="33"/>
        <v>0</v>
      </c>
      <c r="Q393" s="84" t="e">
        <f t="shared" ca="1" si="34"/>
        <v>#N/A</v>
      </c>
    </row>
    <row r="394" spans="1:17" ht="24" customHeight="1" x14ac:dyDescent="0.2">
      <c r="A394" s="80">
        <f t="shared" si="35"/>
        <v>372</v>
      </c>
      <c r="B394" s="81"/>
      <c r="C394" s="81"/>
      <c r="D394" s="81"/>
      <c r="E394" s="81"/>
      <c r="F394" s="81"/>
      <c r="G394" s="82"/>
      <c r="H394" s="232"/>
      <c r="I394" s="233" t="e">
        <f>VLOOKUP($H394,Leistungswerte!$A$8:$E$29,3,FALSE)</f>
        <v>#N/A</v>
      </c>
      <c r="J394" s="233" t="e">
        <f>VLOOKUP($H394,Leistungswerte!$A$8:$E$29,4,FALSE)</f>
        <v>#N/A</v>
      </c>
      <c r="K394" s="233" t="e">
        <f>VLOOKUP($H394,Leistungswerte!$A$8:$E$29,5,FALSE)</f>
        <v>#N/A</v>
      </c>
      <c r="L394" s="82" t="e">
        <f t="shared" si="30"/>
        <v>#N/A</v>
      </c>
      <c r="M394" s="234" t="e">
        <f>VLOOKUP($H394,Leistungswerte!$A$8:$G$29,$P$2,FALSE)</f>
        <v>#N/A</v>
      </c>
      <c r="N394" s="83" t="e">
        <f t="shared" si="31"/>
        <v>#N/A</v>
      </c>
      <c r="O394" s="79" t="e">
        <f t="shared" si="32"/>
        <v>#N/A</v>
      </c>
      <c r="P394" s="235">
        <f t="shared" ca="1" si="33"/>
        <v>0</v>
      </c>
      <c r="Q394" s="84" t="e">
        <f t="shared" ca="1" si="34"/>
        <v>#N/A</v>
      </c>
    </row>
    <row r="395" spans="1:17" ht="24" customHeight="1" x14ac:dyDescent="0.2">
      <c r="A395" s="80">
        <f t="shared" si="35"/>
        <v>373</v>
      </c>
      <c r="B395" s="81"/>
      <c r="C395" s="81"/>
      <c r="D395" s="81"/>
      <c r="E395" s="81"/>
      <c r="F395" s="81"/>
      <c r="G395" s="82"/>
      <c r="H395" s="232"/>
      <c r="I395" s="233" t="e">
        <f>VLOOKUP($H395,Leistungswerte!$A$8:$E$29,3,FALSE)</f>
        <v>#N/A</v>
      </c>
      <c r="J395" s="233" t="e">
        <f>VLOOKUP($H395,Leistungswerte!$A$8:$E$29,4,FALSE)</f>
        <v>#N/A</v>
      </c>
      <c r="K395" s="233" t="e">
        <f>VLOOKUP($H395,Leistungswerte!$A$8:$E$29,5,FALSE)</f>
        <v>#N/A</v>
      </c>
      <c r="L395" s="82" t="e">
        <f t="shared" si="30"/>
        <v>#N/A</v>
      </c>
      <c r="M395" s="234" t="e">
        <f>VLOOKUP($H395,Leistungswerte!$A$8:$G$29,$P$2,FALSE)</f>
        <v>#N/A</v>
      </c>
      <c r="N395" s="83" t="e">
        <f t="shared" si="31"/>
        <v>#N/A</v>
      </c>
      <c r="O395" s="79" t="e">
        <f t="shared" si="32"/>
        <v>#N/A</v>
      </c>
      <c r="P395" s="235">
        <f t="shared" ca="1" si="33"/>
        <v>0</v>
      </c>
      <c r="Q395" s="84" t="e">
        <f t="shared" ca="1" si="34"/>
        <v>#N/A</v>
      </c>
    </row>
    <row r="396" spans="1:17" ht="24" customHeight="1" x14ac:dyDescent="0.2">
      <c r="A396" s="80">
        <f t="shared" si="35"/>
        <v>374</v>
      </c>
      <c r="B396" s="81"/>
      <c r="C396" s="81"/>
      <c r="D396" s="81"/>
      <c r="E396" s="81"/>
      <c r="F396" s="81"/>
      <c r="G396" s="82"/>
      <c r="H396" s="232"/>
      <c r="I396" s="233" t="e">
        <f>VLOOKUP($H396,Leistungswerte!$A$8:$E$29,3,FALSE)</f>
        <v>#N/A</v>
      </c>
      <c r="J396" s="233" t="e">
        <f>VLOOKUP($H396,Leistungswerte!$A$8:$E$29,4,FALSE)</f>
        <v>#N/A</v>
      </c>
      <c r="K396" s="233" t="e">
        <f>VLOOKUP($H396,Leistungswerte!$A$8:$E$29,5,FALSE)</f>
        <v>#N/A</v>
      </c>
      <c r="L396" s="82" t="e">
        <f t="shared" si="30"/>
        <v>#N/A</v>
      </c>
      <c r="M396" s="234" t="e">
        <f>VLOOKUP($H396,Leistungswerte!$A$8:$G$29,$P$2,FALSE)</f>
        <v>#N/A</v>
      </c>
      <c r="N396" s="83" t="e">
        <f t="shared" si="31"/>
        <v>#N/A</v>
      </c>
      <c r="O396" s="79" t="e">
        <f t="shared" si="32"/>
        <v>#N/A</v>
      </c>
      <c r="P396" s="235">
        <f t="shared" ca="1" si="33"/>
        <v>0</v>
      </c>
      <c r="Q396" s="84" t="e">
        <f t="shared" ca="1" si="34"/>
        <v>#N/A</v>
      </c>
    </row>
    <row r="397" spans="1:17" ht="24" customHeight="1" x14ac:dyDescent="0.2">
      <c r="A397" s="80">
        <f t="shared" si="35"/>
        <v>375</v>
      </c>
      <c r="B397" s="81"/>
      <c r="C397" s="81"/>
      <c r="D397" s="81"/>
      <c r="E397" s="81"/>
      <c r="F397" s="81"/>
      <c r="G397" s="82"/>
      <c r="H397" s="232"/>
      <c r="I397" s="233" t="e">
        <f>VLOOKUP($H397,Leistungswerte!$A$8:$E$29,3,FALSE)</f>
        <v>#N/A</v>
      </c>
      <c r="J397" s="233" t="e">
        <f>VLOOKUP($H397,Leistungswerte!$A$8:$E$29,4,FALSE)</f>
        <v>#N/A</v>
      </c>
      <c r="K397" s="233" t="e">
        <f>VLOOKUP($H397,Leistungswerte!$A$8:$E$29,5,FALSE)</f>
        <v>#N/A</v>
      </c>
      <c r="L397" s="82" t="e">
        <f t="shared" si="30"/>
        <v>#N/A</v>
      </c>
      <c r="M397" s="234" t="e">
        <f>VLOOKUP($H397,Leistungswerte!$A$8:$G$29,$P$2,FALSE)</f>
        <v>#N/A</v>
      </c>
      <c r="N397" s="83" t="e">
        <f t="shared" si="31"/>
        <v>#N/A</v>
      </c>
      <c r="O397" s="79" t="e">
        <f t="shared" si="32"/>
        <v>#N/A</v>
      </c>
      <c r="P397" s="235">
        <f t="shared" ca="1" si="33"/>
        <v>0</v>
      </c>
      <c r="Q397" s="84" t="e">
        <f t="shared" ca="1" si="34"/>
        <v>#N/A</v>
      </c>
    </row>
    <row r="398" spans="1:17" ht="24" customHeight="1" x14ac:dyDescent="0.2">
      <c r="A398" s="80">
        <f t="shared" si="35"/>
        <v>376</v>
      </c>
      <c r="B398" s="81"/>
      <c r="C398" s="81"/>
      <c r="D398" s="81"/>
      <c r="E398" s="81"/>
      <c r="F398" s="81"/>
      <c r="G398" s="82"/>
      <c r="H398" s="232"/>
      <c r="I398" s="233" t="e">
        <f>VLOOKUP($H398,Leistungswerte!$A$8:$E$29,3,FALSE)</f>
        <v>#N/A</v>
      </c>
      <c r="J398" s="233" t="e">
        <f>VLOOKUP($H398,Leistungswerte!$A$8:$E$29,4,FALSE)</f>
        <v>#N/A</v>
      </c>
      <c r="K398" s="233" t="e">
        <f>VLOOKUP($H398,Leistungswerte!$A$8:$E$29,5,FALSE)</f>
        <v>#N/A</v>
      </c>
      <c r="L398" s="82" t="e">
        <f t="shared" si="30"/>
        <v>#N/A</v>
      </c>
      <c r="M398" s="234" t="e">
        <f>VLOOKUP($H398,Leistungswerte!$A$8:$G$29,$P$2,FALSE)</f>
        <v>#N/A</v>
      </c>
      <c r="N398" s="83" t="e">
        <f t="shared" si="31"/>
        <v>#N/A</v>
      </c>
      <c r="O398" s="79" t="e">
        <f t="shared" si="32"/>
        <v>#N/A</v>
      </c>
      <c r="P398" s="235">
        <f t="shared" ca="1" si="33"/>
        <v>0</v>
      </c>
      <c r="Q398" s="84" t="e">
        <f t="shared" ca="1" si="34"/>
        <v>#N/A</v>
      </c>
    </row>
    <row r="399" spans="1:17" ht="24" customHeight="1" x14ac:dyDescent="0.2">
      <c r="A399" s="80">
        <f t="shared" si="35"/>
        <v>377</v>
      </c>
      <c r="B399" s="81"/>
      <c r="C399" s="81"/>
      <c r="D399" s="81"/>
      <c r="E399" s="81"/>
      <c r="F399" s="81"/>
      <c r="G399" s="82"/>
      <c r="H399" s="232"/>
      <c r="I399" s="233" t="e">
        <f>VLOOKUP($H399,Leistungswerte!$A$8:$E$29,3,FALSE)</f>
        <v>#N/A</v>
      </c>
      <c r="J399" s="233" t="e">
        <f>VLOOKUP($H399,Leistungswerte!$A$8:$E$29,4,FALSE)</f>
        <v>#N/A</v>
      </c>
      <c r="K399" s="233" t="e">
        <f>VLOOKUP($H399,Leistungswerte!$A$8:$E$29,5,FALSE)</f>
        <v>#N/A</v>
      </c>
      <c r="L399" s="82" t="e">
        <f t="shared" si="30"/>
        <v>#N/A</v>
      </c>
      <c r="M399" s="234" t="e">
        <f>VLOOKUP($H399,Leistungswerte!$A$8:$G$29,$P$2,FALSE)</f>
        <v>#N/A</v>
      </c>
      <c r="N399" s="83" t="e">
        <f t="shared" si="31"/>
        <v>#N/A</v>
      </c>
      <c r="O399" s="79" t="e">
        <f t="shared" si="32"/>
        <v>#N/A</v>
      </c>
      <c r="P399" s="235">
        <f t="shared" ca="1" si="33"/>
        <v>0</v>
      </c>
      <c r="Q399" s="84" t="e">
        <f t="shared" ca="1" si="34"/>
        <v>#N/A</v>
      </c>
    </row>
    <row r="400" spans="1:17" ht="24" customHeight="1" x14ac:dyDescent="0.2">
      <c r="A400" s="80">
        <f t="shared" si="35"/>
        <v>378</v>
      </c>
      <c r="B400" s="81"/>
      <c r="C400" s="81"/>
      <c r="D400" s="81"/>
      <c r="E400" s="81"/>
      <c r="F400" s="81"/>
      <c r="G400" s="82"/>
      <c r="H400" s="232"/>
      <c r="I400" s="233" t="e">
        <f>VLOOKUP($H400,Leistungswerte!$A$8:$E$29,3,FALSE)</f>
        <v>#N/A</v>
      </c>
      <c r="J400" s="233" t="e">
        <f>VLOOKUP($H400,Leistungswerte!$A$8:$E$29,4,FALSE)</f>
        <v>#N/A</v>
      </c>
      <c r="K400" s="233" t="e">
        <f>VLOOKUP($H400,Leistungswerte!$A$8:$E$29,5,FALSE)</f>
        <v>#N/A</v>
      </c>
      <c r="L400" s="82" t="e">
        <f t="shared" si="30"/>
        <v>#N/A</v>
      </c>
      <c r="M400" s="234" t="e">
        <f>VLOOKUP($H400,Leistungswerte!$A$8:$G$29,$P$2,FALSE)</f>
        <v>#N/A</v>
      </c>
      <c r="N400" s="83" t="e">
        <f t="shared" si="31"/>
        <v>#N/A</v>
      </c>
      <c r="O400" s="79" t="e">
        <f t="shared" si="32"/>
        <v>#N/A</v>
      </c>
      <c r="P400" s="235">
        <f t="shared" ca="1" si="33"/>
        <v>0</v>
      </c>
      <c r="Q400" s="84" t="e">
        <f t="shared" ca="1" si="34"/>
        <v>#N/A</v>
      </c>
    </row>
    <row r="401" spans="1:17" ht="24" customHeight="1" x14ac:dyDescent="0.2">
      <c r="A401" s="80">
        <f t="shared" si="35"/>
        <v>379</v>
      </c>
      <c r="B401" s="81"/>
      <c r="C401" s="81"/>
      <c r="D401" s="81"/>
      <c r="E401" s="81"/>
      <c r="F401" s="81"/>
      <c r="G401" s="82"/>
      <c r="H401" s="232"/>
      <c r="I401" s="233" t="e">
        <f>VLOOKUP($H401,Leistungswerte!$A$8:$E$29,3,FALSE)</f>
        <v>#N/A</v>
      </c>
      <c r="J401" s="233" t="e">
        <f>VLOOKUP($H401,Leistungswerte!$A$8:$E$29,4,FALSE)</f>
        <v>#N/A</v>
      </c>
      <c r="K401" s="233" t="e">
        <f>VLOOKUP($H401,Leistungswerte!$A$8:$E$29,5,FALSE)</f>
        <v>#N/A</v>
      </c>
      <c r="L401" s="82" t="e">
        <f t="shared" si="30"/>
        <v>#N/A</v>
      </c>
      <c r="M401" s="234" t="e">
        <f>VLOOKUP($H401,Leistungswerte!$A$8:$G$29,$P$2,FALSE)</f>
        <v>#N/A</v>
      </c>
      <c r="N401" s="83" t="e">
        <f t="shared" si="31"/>
        <v>#N/A</v>
      </c>
      <c r="O401" s="79" t="e">
        <f t="shared" si="32"/>
        <v>#N/A</v>
      </c>
      <c r="P401" s="235">
        <f t="shared" ca="1" si="33"/>
        <v>0</v>
      </c>
      <c r="Q401" s="84" t="e">
        <f t="shared" ca="1" si="34"/>
        <v>#N/A</v>
      </c>
    </row>
    <row r="402" spans="1:17" ht="24" customHeight="1" x14ac:dyDescent="0.2">
      <c r="A402" s="80">
        <f t="shared" si="35"/>
        <v>380</v>
      </c>
      <c r="B402" s="81"/>
      <c r="C402" s="81"/>
      <c r="D402" s="81"/>
      <c r="E402" s="81"/>
      <c r="F402" s="81"/>
      <c r="G402" s="82"/>
      <c r="H402" s="232"/>
      <c r="I402" s="233" t="e">
        <f>VLOOKUP($H402,Leistungswerte!$A$8:$E$29,3,FALSE)</f>
        <v>#N/A</v>
      </c>
      <c r="J402" s="233" t="e">
        <f>VLOOKUP($H402,Leistungswerte!$A$8:$E$29,4,FALSE)</f>
        <v>#N/A</v>
      </c>
      <c r="K402" s="233" t="e">
        <f>VLOOKUP($H402,Leistungswerte!$A$8:$E$29,5,FALSE)</f>
        <v>#N/A</v>
      </c>
      <c r="L402" s="82" t="e">
        <f t="shared" si="30"/>
        <v>#N/A</v>
      </c>
      <c r="M402" s="234" t="e">
        <f>VLOOKUP($H402,Leistungswerte!$A$8:$G$29,$P$2,FALSE)</f>
        <v>#N/A</v>
      </c>
      <c r="N402" s="83" t="e">
        <f t="shared" si="31"/>
        <v>#N/A</v>
      </c>
      <c r="O402" s="79" t="e">
        <f t="shared" si="32"/>
        <v>#N/A</v>
      </c>
      <c r="P402" s="235">
        <f t="shared" ca="1" si="33"/>
        <v>0</v>
      </c>
      <c r="Q402" s="84" t="e">
        <f t="shared" ca="1" si="34"/>
        <v>#N/A</v>
      </c>
    </row>
    <row r="403" spans="1:17" ht="24" customHeight="1" x14ac:dyDescent="0.2">
      <c r="A403" s="80">
        <f t="shared" si="35"/>
        <v>381</v>
      </c>
      <c r="B403" s="81"/>
      <c r="C403" s="81"/>
      <c r="D403" s="81"/>
      <c r="E403" s="81"/>
      <c r="F403" s="81"/>
      <c r="G403" s="82"/>
      <c r="H403" s="232"/>
      <c r="I403" s="233" t="e">
        <f>VLOOKUP($H403,Leistungswerte!$A$8:$E$29,3,FALSE)</f>
        <v>#N/A</v>
      </c>
      <c r="J403" s="233" t="e">
        <f>VLOOKUP($H403,Leistungswerte!$A$8:$E$29,4,FALSE)</f>
        <v>#N/A</v>
      </c>
      <c r="K403" s="233" t="e">
        <f>VLOOKUP($H403,Leistungswerte!$A$8:$E$29,5,FALSE)</f>
        <v>#N/A</v>
      </c>
      <c r="L403" s="82" t="e">
        <f t="shared" si="30"/>
        <v>#N/A</v>
      </c>
      <c r="M403" s="234" t="e">
        <f>VLOOKUP($H403,Leistungswerte!$A$8:$G$29,$P$2,FALSE)</f>
        <v>#N/A</v>
      </c>
      <c r="N403" s="83" t="e">
        <f t="shared" si="31"/>
        <v>#N/A</v>
      </c>
      <c r="O403" s="79" t="e">
        <f t="shared" si="32"/>
        <v>#N/A</v>
      </c>
      <c r="P403" s="235">
        <f t="shared" ca="1" si="33"/>
        <v>0</v>
      </c>
      <c r="Q403" s="84" t="e">
        <f t="shared" ca="1" si="34"/>
        <v>#N/A</v>
      </c>
    </row>
    <row r="404" spans="1:17" ht="24" customHeight="1" x14ac:dyDescent="0.2">
      <c r="A404" s="80">
        <f t="shared" si="35"/>
        <v>382</v>
      </c>
      <c r="B404" s="81"/>
      <c r="C404" s="81"/>
      <c r="D404" s="81"/>
      <c r="E404" s="81"/>
      <c r="F404" s="81"/>
      <c r="G404" s="82"/>
      <c r="H404" s="232"/>
      <c r="I404" s="233" t="e">
        <f>VLOOKUP($H404,Leistungswerte!$A$8:$E$29,3,FALSE)</f>
        <v>#N/A</v>
      </c>
      <c r="J404" s="233" t="e">
        <f>VLOOKUP($H404,Leistungswerte!$A$8:$E$29,4,FALSE)</f>
        <v>#N/A</v>
      </c>
      <c r="K404" s="233" t="e">
        <f>VLOOKUP($H404,Leistungswerte!$A$8:$E$29,5,FALSE)</f>
        <v>#N/A</v>
      </c>
      <c r="L404" s="82" t="e">
        <f t="shared" si="30"/>
        <v>#N/A</v>
      </c>
      <c r="M404" s="234" t="e">
        <f>VLOOKUP($H404,Leistungswerte!$A$8:$G$29,$P$2,FALSE)</f>
        <v>#N/A</v>
      </c>
      <c r="N404" s="83" t="e">
        <f t="shared" si="31"/>
        <v>#N/A</v>
      </c>
      <c r="O404" s="79" t="e">
        <f t="shared" si="32"/>
        <v>#N/A</v>
      </c>
      <c r="P404" s="235">
        <f t="shared" ca="1" si="33"/>
        <v>0</v>
      </c>
      <c r="Q404" s="84" t="e">
        <f t="shared" ca="1" si="34"/>
        <v>#N/A</v>
      </c>
    </row>
    <row r="405" spans="1:17" ht="24" customHeight="1" x14ac:dyDescent="0.2">
      <c r="A405" s="80">
        <f t="shared" si="35"/>
        <v>383</v>
      </c>
      <c r="B405" s="81"/>
      <c r="C405" s="81"/>
      <c r="D405" s="81"/>
      <c r="E405" s="81"/>
      <c r="F405" s="81"/>
      <c r="G405" s="82"/>
      <c r="H405" s="232"/>
      <c r="I405" s="233" t="e">
        <f>VLOOKUP($H405,Leistungswerte!$A$8:$E$29,3,FALSE)</f>
        <v>#N/A</v>
      </c>
      <c r="J405" s="233" t="e">
        <f>VLOOKUP($H405,Leistungswerte!$A$8:$E$29,4,FALSE)</f>
        <v>#N/A</v>
      </c>
      <c r="K405" s="233" t="e">
        <f>VLOOKUP($H405,Leistungswerte!$A$8:$E$29,5,FALSE)</f>
        <v>#N/A</v>
      </c>
      <c r="L405" s="82" t="e">
        <f t="shared" si="30"/>
        <v>#N/A</v>
      </c>
      <c r="M405" s="234" t="e">
        <f>VLOOKUP($H405,Leistungswerte!$A$8:$G$29,$P$2,FALSE)</f>
        <v>#N/A</v>
      </c>
      <c r="N405" s="83" t="e">
        <f t="shared" si="31"/>
        <v>#N/A</v>
      </c>
      <c r="O405" s="79" t="e">
        <f t="shared" si="32"/>
        <v>#N/A</v>
      </c>
      <c r="P405" s="235">
        <f t="shared" ca="1" si="33"/>
        <v>0</v>
      </c>
      <c r="Q405" s="84" t="e">
        <f t="shared" ca="1" si="34"/>
        <v>#N/A</v>
      </c>
    </row>
    <row r="406" spans="1:17" ht="24" customHeight="1" x14ac:dyDescent="0.2">
      <c r="A406" s="80">
        <f t="shared" si="35"/>
        <v>384</v>
      </c>
      <c r="B406" s="81"/>
      <c r="C406" s="81"/>
      <c r="D406" s="81"/>
      <c r="E406" s="81"/>
      <c r="F406" s="81"/>
      <c r="G406" s="82"/>
      <c r="H406" s="232"/>
      <c r="I406" s="233" t="e">
        <f>VLOOKUP($H406,Leistungswerte!$A$8:$E$29,3,FALSE)</f>
        <v>#N/A</v>
      </c>
      <c r="J406" s="233" t="e">
        <f>VLOOKUP($H406,Leistungswerte!$A$8:$E$29,4,FALSE)</f>
        <v>#N/A</v>
      </c>
      <c r="K406" s="233" t="e">
        <f>VLOOKUP($H406,Leistungswerte!$A$8:$E$29,5,FALSE)</f>
        <v>#N/A</v>
      </c>
      <c r="L406" s="82" t="e">
        <f t="shared" si="30"/>
        <v>#N/A</v>
      </c>
      <c r="M406" s="234" t="e">
        <f>VLOOKUP($H406,Leistungswerte!$A$8:$G$29,$P$2,FALSE)</f>
        <v>#N/A</v>
      </c>
      <c r="N406" s="83" t="e">
        <f t="shared" si="31"/>
        <v>#N/A</v>
      </c>
      <c r="O406" s="79" t="e">
        <f t="shared" si="32"/>
        <v>#N/A</v>
      </c>
      <c r="P406" s="235">
        <f t="shared" ca="1" si="33"/>
        <v>0</v>
      </c>
      <c r="Q406" s="84" t="e">
        <f t="shared" ca="1" si="34"/>
        <v>#N/A</v>
      </c>
    </row>
    <row r="407" spans="1:17" ht="24" customHeight="1" x14ac:dyDescent="0.2">
      <c r="A407" s="80">
        <f t="shared" si="35"/>
        <v>385</v>
      </c>
      <c r="B407" s="81"/>
      <c r="C407" s="81"/>
      <c r="D407" s="81"/>
      <c r="E407" s="81"/>
      <c r="F407" s="81"/>
      <c r="G407" s="82"/>
      <c r="H407" s="232"/>
      <c r="I407" s="233" t="e">
        <f>VLOOKUP($H407,Leistungswerte!$A$8:$E$29,3,FALSE)</f>
        <v>#N/A</v>
      </c>
      <c r="J407" s="233" t="e">
        <f>VLOOKUP($H407,Leistungswerte!$A$8:$E$29,4,FALSE)</f>
        <v>#N/A</v>
      </c>
      <c r="K407" s="233" t="e">
        <f>VLOOKUP($H407,Leistungswerte!$A$8:$E$29,5,FALSE)</f>
        <v>#N/A</v>
      </c>
      <c r="L407" s="82" t="e">
        <f t="shared" ref="L407:L419" si="36">($G$5/$G$6*I407+J407*12+K407)*G407</f>
        <v>#N/A</v>
      </c>
      <c r="M407" s="234" t="e">
        <f>VLOOKUP($H407,Leistungswerte!$A$8:$G$29,$P$2,FALSE)</f>
        <v>#N/A</v>
      </c>
      <c r="N407" s="83" t="e">
        <f t="shared" ref="N407:N419" si="37">IF(M407&lt;&gt;0,G407/M407/24,0)</f>
        <v>#N/A</v>
      </c>
      <c r="O407" s="79" t="e">
        <f t="shared" ref="O407:O419" si="38">IF(M407&lt;&gt;0,L407/M407,0)</f>
        <v>#N/A</v>
      </c>
      <c r="P407" s="235">
        <f t="shared" ref="P407:P422" ca="1" si="39">SVS_UR</f>
        <v>0</v>
      </c>
      <c r="Q407" s="84" t="e">
        <f t="shared" ref="Q407:Q421" ca="1" si="40">O407*P407</f>
        <v>#N/A</v>
      </c>
    </row>
    <row r="408" spans="1:17" ht="24" customHeight="1" x14ac:dyDescent="0.2">
      <c r="A408" s="80">
        <f t="shared" ref="A408:A422" si="41">A407+1</f>
        <v>386</v>
      </c>
      <c r="B408" s="81"/>
      <c r="C408" s="81"/>
      <c r="D408" s="81"/>
      <c r="E408" s="81"/>
      <c r="F408" s="81"/>
      <c r="G408" s="82"/>
      <c r="H408" s="232"/>
      <c r="I408" s="233" t="e">
        <f>VLOOKUP($H408,Leistungswerte!$A$8:$E$29,3,FALSE)</f>
        <v>#N/A</v>
      </c>
      <c r="J408" s="233" t="e">
        <f>VLOOKUP($H408,Leistungswerte!$A$8:$E$29,4,FALSE)</f>
        <v>#N/A</v>
      </c>
      <c r="K408" s="233" t="e">
        <f>VLOOKUP($H408,Leistungswerte!$A$8:$E$29,5,FALSE)</f>
        <v>#N/A</v>
      </c>
      <c r="L408" s="82" t="e">
        <f t="shared" si="36"/>
        <v>#N/A</v>
      </c>
      <c r="M408" s="234" t="e">
        <f>VLOOKUP($H408,Leistungswerte!$A$8:$G$29,$P$2,FALSE)</f>
        <v>#N/A</v>
      </c>
      <c r="N408" s="83" t="e">
        <f t="shared" si="37"/>
        <v>#N/A</v>
      </c>
      <c r="O408" s="79" t="e">
        <f t="shared" si="38"/>
        <v>#N/A</v>
      </c>
      <c r="P408" s="235">
        <f t="shared" ca="1" si="39"/>
        <v>0</v>
      </c>
      <c r="Q408" s="84" t="e">
        <f t="shared" ca="1" si="40"/>
        <v>#N/A</v>
      </c>
    </row>
    <row r="409" spans="1:17" ht="24" customHeight="1" x14ac:dyDescent="0.2">
      <c r="A409" s="80">
        <f t="shared" si="41"/>
        <v>387</v>
      </c>
      <c r="B409" s="81"/>
      <c r="C409" s="81"/>
      <c r="D409" s="150"/>
      <c r="E409" s="81"/>
      <c r="F409" s="81"/>
      <c r="G409" s="82"/>
      <c r="H409" s="232"/>
      <c r="I409" s="233" t="e">
        <f>VLOOKUP($H409,Leistungswerte!$A$8:$E$29,3,FALSE)</f>
        <v>#N/A</v>
      </c>
      <c r="J409" s="233" t="e">
        <f>VLOOKUP($H409,Leistungswerte!$A$8:$E$29,4,FALSE)</f>
        <v>#N/A</v>
      </c>
      <c r="K409" s="233" t="e">
        <f>VLOOKUP($H409,Leistungswerte!$A$8:$E$29,5,FALSE)</f>
        <v>#N/A</v>
      </c>
      <c r="L409" s="82" t="e">
        <f t="shared" si="36"/>
        <v>#N/A</v>
      </c>
      <c r="M409" s="234" t="e">
        <f>VLOOKUP($H409,Leistungswerte!$A$8:$G$29,$P$2,FALSE)</f>
        <v>#N/A</v>
      </c>
      <c r="N409" s="83" t="e">
        <f t="shared" si="37"/>
        <v>#N/A</v>
      </c>
      <c r="O409" s="79" t="e">
        <f t="shared" si="38"/>
        <v>#N/A</v>
      </c>
      <c r="P409" s="235">
        <f t="shared" ca="1" si="39"/>
        <v>0</v>
      </c>
      <c r="Q409" s="84" t="e">
        <f t="shared" ca="1" si="40"/>
        <v>#N/A</v>
      </c>
    </row>
    <row r="410" spans="1:17" ht="24" customHeight="1" x14ac:dyDescent="0.2">
      <c r="A410" s="80">
        <f t="shared" si="41"/>
        <v>388</v>
      </c>
      <c r="B410" s="81"/>
      <c r="C410" s="81"/>
      <c r="D410" s="150"/>
      <c r="E410" s="81"/>
      <c r="F410" s="81"/>
      <c r="G410" s="82"/>
      <c r="H410" s="232"/>
      <c r="I410" s="233" t="e">
        <f>VLOOKUP($H410,Leistungswerte!$A$8:$E$29,3,FALSE)</f>
        <v>#N/A</v>
      </c>
      <c r="J410" s="233" t="e">
        <f>VLOOKUP($H410,Leistungswerte!$A$8:$E$29,4,FALSE)</f>
        <v>#N/A</v>
      </c>
      <c r="K410" s="233" t="e">
        <f>VLOOKUP($H410,Leistungswerte!$A$8:$E$29,5,FALSE)</f>
        <v>#N/A</v>
      </c>
      <c r="L410" s="82" t="e">
        <f t="shared" si="36"/>
        <v>#N/A</v>
      </c>
      <c r="M410" s="234" t="e">
        <f>VLOOKUP($H410,Leistungswerte!$A$8:$G$29,$P$2,FALSE)</f>
        <v>#N/A</v>
      </c>
      <c r="N410" s="83" t="e">
        <f t="shared" si="37"/>
        <v>#N/A</v>
      </c>
      <c r="O410" s="79" t="e">
        <f t="shared" si="38"/>
        <v>#N/A</v>
      </c>
      <c r="P410" s="235">
        <f t="shared" ca="1" si="39"/>
        <v>0</v>
      </c>
      <c r="Q410" s="84" t="e">
        <f t="shared" ca="1" si="40"/>
        <v>#N/A</v>
      </c>
    </row>
    <row r="411" spans="1:17" ht="24" customHeight="1" x14ac:dyDescent="0.2">
      <c r="A411" s="80">
        <f t="shared" si="41"/>
        <v>389</v>
      </c>
      <c r="B411" s="81"/>
      <c r="C411" s="81"/>
      <c r="D411" s="150"/>
      <c r="E411" s="81"/>
      <c r="F411" s="81"/>
      <c r="G411" s="82"/>
      <c r="H411" s="232"/>
      <c r="I411" s="233" t="e">
        <f>VLOOKUP($H411,Leistungswerte!$A$8:$E$29,3,FALSE)</f>
        <v>#N/A</v>
      </c>
      <c r="J411" s="233" t="e">
        <f>VLOOKUP($H411,Leistungswerte!$A$8:$E$29,4,FALSE)</f>
        <v>#N/A</v>
      </c>
      <c r="K411" s="233" t="e">
        <f>VLOOKUP($H411,Leistungswerte!$A$8:$E$29,5,FALSE)</f>
        <v>#N/A</v>
      </c>
      <c r="L411" s="82" t="e">
        <f t="shared" si="36"/>
        <v>#N/A</v>
      </c>
      <c r="M411" s="234" t="e">
        <f>VLOOKUP($H411,Leistungswerte!$A$8:$G$29,$P$2,FALSE)</f>
        <v>#N/A</v>
      </c>
      <c r="N411" s="83" t="e">
        <f t="shared" si="37"/>
        <v>#N/A</v>
      </c>
      <c r="O411" s="79" t="e">
        <f t="shared" si="38"/>
        <v>#N/A</v>
      </c>
      <c r="P411" s="235">
        <f t="shared" ca="1" si="39"/>
        <v>0</v>
      </c>
      <c r="Q411" s="84" t="e">
        <f t="shared" ca="1" si="40"/>
        <v>#N/A</v>
      </c>
    </row>
    <row r="412" spans="1:17" ht="24" customHeight="1" x14ac:dyDescent="0.2">
      <c r="A412" s="80">
        <f t="shared" si="41"/>
        <v>390</v>
      </c>
      <c r="B412" s="81"/>
      <c r="C412" s="81"/>
      <c r="D412" s="150"/>
      <c r="E412" s="81"/>
      <c r="F412" s="81"/>
      <c r="G412" s="82"/>
      <c r="H412" s="232"/>
      <c r="I412" s="233" t="e">
        <f>VLOOKUP($H412,Leistungswerte!$A$8:$E$29,3,FALSE)</f>
        <v>#N/A</v>
      </c>
      <c r="J412" s="233" t="e">
        <f>VLOOKUP($H412,Leistungswerte!$A$8:$E$29,4,FALSE)</f>
        <v>#N/A</v>
      </c>
      <c r="K412" s="233" t="e">
        <f>VLOOKUP($H412,Leistungswerte!$A$8:$E$29,5,FALSE)</f>
        <v>#N/A</v>
      </c>
      <c r="L412" s="82" t="e">
        <f t="shared" si="36"/>
        <v>#N/A</v>
      </c>
      <c r="M412" s="234" t="e">
        <f>VLOOKUP($H412,Leistungswerte!$A$8:$G$29,$P$2,FALSE)</f>
        <v>#N/A</v>
      </c>
      <c r="N412" s="83" t="e">
        <f t="shared" si="37"/>
        <v>#N/A</v>
      </c>
      <c r="O412" s="79" t="e">
        <f t="shared" si="38"/>
        <v>#N/A</v>
      </c>
      <c r="P412" s="235">
        <f t="shared" ca="1" si="39"/>
        <v>0</v>
      </c>
      <c r="Q412" s="84" t="e">
        <f t="shared" ca="1" si="40"/>
        <v>#N/A</v>
      </c>
    </row>
    <row r="413" spans="1:17" ht="24" customHeight="1" x14ac:dyDescent="0.2">
      <c r="A413" s="80">
        <f t="shared" si="41"/>
        <v>391</v>
      </c>
      <c r="B413" s="81"/>
      <c r="C413" s="81"/>
      <c r="D413" s="150"/>
      <c r="E413" s="81"/>
      <c r="F413" s="81"/>
      <c r="G413" s="82"/>
      <c r="H413" s="232"/>
      <c r="I413" s="233" t="e">
        <f>VLOOKUP($H413,Leistungswerte!$A$8:$E$29,3,FALSE)</f>
        <v>#N/A</v>
      </c>
      <c r="J413" s="233" t="e">
        <f>VLOOKUP($H413,Leistungswerte!$A$8:$E$29,4,FALSE)</f>
        <v>#N/A</v>
      </c>
      <c r="K413" s="233" t="e">
        <f>VLOOKUP($H413,Leistungswerte!$A$8:$E$29,5,FALSE)</f>
        <v>#N/A</v>
      </c>
      <c r="L413" s="82" t="e">
        <f t="shared" si="36"/>
        <v>#N/A</v>
      </c>
      <c r="M413" s="234" t="e">
        <f>VLOOKUP($H413,Leistungswerte!$A$8:$G$29,$P$2,FALSE)</f>
        <v>#N/A</v>
      </c>
      <c r="N413" s="83" t="e">
        <f t="shared" si="37"/>
        <v>#N/A</v>
      </c>
      <c r="O413" s="79" t="e">
        <f t="shared" si="38"/>
        <v>#N/A</v>
      </c>
      <c r="P413" s="235">
        <f t="shared" ca="1" si="39"/>
        <v>0</v>
      </c>
      <c r="Q413" s="84" t="e">
        <f t="shared" ca="1" si="40"/>
        <v>#N/A</v>
      </c>
    </row>
    <row r="414" spans="1:17" ht="24" customHeight="1" x14ac:dyDescent="0.2">
      <c r="A414" s="80">
        <f t="shared" si="41"/>
        <v>392</v>
      </c>
      <c r="B414" s="81"/>
      <c r="C414" s="81"/>
      <c r="D414" s="150"/>
      <c r="E414" s="81"/>
      <c r="F414" s="81"/>
      <c r="G414" s="82"/>
      <c r="H414" s="232"/>
      <c r="I414" s="233" t="e">
        <f>VLOOKUP($H414,Leistungswerte!$A$8:$E$29,3,FALSE)</f>
        <v>#N/A</v>
      </c>
      <c r="J414" s="233" t="e">
        <f>VLOOKUP($H414,Leistungswerte!$A$8:$E$29,4,FALSE)</f>
        <v>#N/A</v>
      </c>
      <c r="K414" s="233" t="e">
        <f>VLOOKUP($H414,Leistungswerte!$A$8:$E$29,5,FALSE)</f>
        <v>#N/A</v>
      </c>
      <c r="L414" s="82" t="e">
        <f t="shared" si="36"/>
        <v>#N/A</v>
      </c>
      <c r="M414" s="234" t="e">
        <f>VLOOKUP($H414,Leistungswerte!$A$8:$G$29,$P$2,FALSE)</f>
        <v>#N/A</v>
      </c>
      <c r="N414" s="83" t="e">
        <f t="shared" si="37"/>
        <v>#N/A</v>
      </c>
      <c r="O414" s="79" t="e">
        <f t="shared" si="38"/>
        <v>#N/A</v>
      </c>
      <c r="P414" s="235">
        <f t="shared" ca="1" si="39"/>
        <v>0</v>
      </c>
      <c r="Q414" s="84" t="e">
        <f t="shared" ca="1" si="40"/>
        <v>#N/A</v>
      </c>
    </row>
    <row r="415" spans="1:17" ht="24" customHeight="1" x14ac:dyDescent="0.2">
      <c r="A415" s="80">
        <f t="shared" si="41"/>
        <v>393</v>
      </c>
      <c r="B415" s="81"/>
      <c r="C415" s="81"/>
      <c r="D415" s="150"/>
      <c r="E415" s="81"/>
      <c r="F415" s="81"/>
      <c r="G415" s="82"/>
      <c r="H415" s="232"/>
      <c r="I415" s="233" t="e">
        <f>VLOOKUP($H415,Leistungswerte!$A$8:$E$29,3,FALSE)</f>
        <v>#N/A</v>
      </c>
      <c r="J415" s="233" t="e">
        <f>VLOOKUP($H415,Leistungswerte!$A$8:$E$29,4,FALSE)</f>
        <v>#N/A</v>
      </c>
      <c r="K415" s="233" t="e">
        <f>VLOOKUP($H415,Leistungswerte!$A$8:$E$29,5,FALSE)</f>
        <v>#N/A</v>
      </c>
      <c r="L415" s="82" t="e">
        <f t="shared" si="36"/>
        <v>#N/A</v>
      </c>
      <c r="M415" s="234" t="e">
        <f>VLOOKUP($H415,Leistungswerte!$A$8:$G$29,$P$2,FALSE)</f>
        <v>#N/A</v>
      </c>
      <c r="N415" s="83" t="e">
        <f t="shared" si="37"/>
        <v>#N/A</v>
      </c>
      <c r="O415" s="79" t="e">
        <f t="shared" si="38"/>
        <v>#N/A</v>
      </c>
      <c r="P415" s="235">
        <f t="shared" ca="1" si="39"/>
        <v>0</v>
      </c>
      <c r="Q415" s="84" t="e">
        <f t="shared" ca="1" si="40"/>
        <v>#N/A</v>
      </c>
    </row>
    <row r="416" spans="1:17" ht="24" customHeight="1" x14ac:dyDescent="0.2">
      <c r="A416" s="80">
        <f t="shared" si="41"/>
        <v>394</v>
      </c>
      <c r="B416" s="81"/>
      <c r="C416" s="81"/>
      <c r="D416" s="150"/>
      <c r="E416" s="81"/>
      <c r="F416" s="81"/>
      <c r="G416" s="82"/>
      <c r="H416" s="232"/>
      <c r="I416" s="233" t="e">
        <f>VLOOKUP($H416,Leistungswerte!$A$8:$E$29,3,FALSE)</f>
        <v>#N/A</v>
      </c>
      <c r="J416" s="233" t="e">
        <f>VLOOKUP($H416,Leistungswerte!$A$8:$E$29,4,FALSE)</f>
        <v>#N/A</v>
      </c>
      <c r="K416" s="233" t="e">
        <f>VLOOKUP($H416,Leistungswerte!$A$8:$E$29,5,FALSE)</f>
        <v>#N/A</v>
      </c>
      <c r="L416" s="82" t="e">
        <f t="shared" si="36"/>
        <v>#N/A</v>
      </c>
      <c r="M416" s="234" t="e">
        <f>VLOOKUP($H416,Leistungswerte!$A$8:$G$29,$P$2,FALSE)</f>
        <v>#N/A</v>
      </c>
      <c r="N416" s="83" t="e">
        <f t="shared" si="37"/>
        <v>#N/A</v>
      </c>
      <c r="O416" s="79" t="e">
        <f t="shared" si="38"/>
        <v>#N/A</v>
      </c>
      <c r="P416" s="235">
        <f t="shared" ca="1" si="39"/>
        <v>0</v>
      </c>
      <c r="Q416" s="84" t="e">
        <f t="shared" ca="1" si="40"/>
        <v>#N/A</v>
      </c>
    </row>
    <row r="417" spans="1:17" ht="24" customHeight="1" x14ac:dyDescent="0.2">
      <c r="A417" s="80">
        <f t="shared" si="41"/>
        <v>395</v>
      </c>
      <c r="B417" s="81"/>
      <c r="C417" s="81"/>
      <c r="D417" s="150"/>
      <c r="E417" s="81"/>
      <c r="F417" s="81"/>
      <c r="G417" s="82"/>
      <c r="H417" s="232"/>
      <c r="I417" s="233" t="e">
        <f>VLOOKUP($H417,Leistungswerte!$A$8:$E$29,3,FALSE)</f>
        <v>#N/A</v>
      </c>
      <c r="J417" s="233" t="e">
        <f>VLOOKUP($H417,Leistungswerte!$A$8:$E$29,4,FALSE)</f>
        <v>#N/A</v>
      </c>
      <c r="K417" s="233" t="e">
        <f>VLOOKUP($H417,Leistungswerte!$A$8:$E$29,5,FALSE)</f>
        <v>#N/A</v>
      </c>
      <c r="L417" s="82" t="e">
        <f t="shared" si="36"/>
        <v>#N/A</v>
      </c>
      <c r="M417" s="234" t="e">
        <f>VLOOKUP($H417,Leistungswerte!$A$8:$G$29,$P$2,FALSE)</f>
        <v>#N/A</v>
      </c>
      <c r="N417" s="83" t="e">
        <f t="shared" si="37"/>
        <v>#N/A</v>
      </c>
      <c r="O417" s="79" t="e">
        <f t="shared" si="38"/>
        <v>#N/A</v>
      </c>
      <c r="P417" s="235">
        <f t="shared" ca="1" si="39"/>
        <v>0</v>
      </c>
      <c r="Q417" s="84" t="e">
        <f t="shared" ca="1" si="40"/>
        <v>#N/A</v>
      </c>
    </row>
    <row r="418" spans="1:17" ht="24" customHeight="1" x14ac:dyDescent="0.2">
      <c r="A418" s="80">
        <f t="shared" si="41"/>
        <v>396</v>
      </c>
      <c r="B418" s="81"/>
      <c r="C418" s="81"/>
      <c r="D418" s="150"/>
      <c r="E418" s="81"/>
      <c r="F418" s="81"/>
      <c r="G418" s="82"/>
      <c r="H418" s="232"/>
      <c r="I418" s="233" t="e">
        <f>VLOOKUP($H418,Leistungswerte!$A$8:$E$29,3,FALSE)</f>
        <v>#N/A</v>
      </c>
      <c r="J418" s="233" t="e">
        <f>VLOOKUP($H418,Leistungswerte!$A$8:$E$29,4,FALSE)</f>
        <v>#N/A</v>
      </c>
      <c r="K418" s="233" t="e">
        <f>VLOOKUP($H418,Leistungswerte!$A$8:$E$29,5,FALSE)</f>
        <v>#N/A</v>
      </c>
      <c r="L418" s="82" t="e">
        <f t="shared" si="36"/>
        <v>#N/A</v>
      </c>
      <c r="M418" s="234" t="e">
        <f>VLOOKUP($H418,Leistungswerte!$A$8:$G$29,$P$2,FALSE)</f>
        <v>#N/A</v>
      </c>
      <c r="N418" s="83" t="e">
        <f t="shared" si="37"/>
        <v>#N/A</v>
      </c>
      <c r="O418" s="79" t="e">
        <f t="shared" si="38"/>
        <v>#N/A</v>
      </c>
      <c r="P418" s="235">
        <f t="shared" ca="1" si="39"/>
        <v>0</v>
      </c>
      <c r="Q418" s="84" t="e">
        <f t="shared" ca="1" si="40"/>
        <v>#N/A</v>
      </c>
    </row>
    <row r="419" spans="1:17" ht="24" customHeight="1" x14ac:dyDescent="0.2">
      <c r="A419" s="80">
        <f t="shared" si="41"/>
        <v>397</v>
      </c>
      <c r="B419" s="81"/>
      <c r="C419" s="81"/>
      <c r="D419" s="150"/>
      <c r="E419" s="81"/>
      <c r="F419" s="81"/>
      <c r="G419" s="82"/>
      <c r="H419" s="232"/>
      <c r="I419" s="233" t="e">
        <f>VLOOKUP($H419,Leistungswerte!$A$8:$E$29,3,FALSE)</f>
        <v>#N/A</v>
      </c>
      <c r="J419" s="233" t="e">
        <f>VLOOKUP($H419,Leistungswerte!$A$8:$E$29,4,FALSE)</f>
        <v>#N/A</v>
      </c>
      <c r="K419" s="233" t="e">
        <f>VLOOKUP($H419,Leistungswerte!$A$8:$E$29,5,FALSE)</f>
        <v>#N/A</v>
      </c>
      <c r="L419" s="82" t="e">
        <f t="shared" si="36"/>
        <v>#N/A</v>
      </c>
      <c r="M419" s="234" t="e">
        <f>VLOOKUP($H419,Leistungswerte!$A$8:$G$29,$P$2,FALSE)</f>
        <v>#N/A</v>
      </c>
      <c r="N419" s="83" t="e">
        <f t="shared" si="37"/>
        <v>#N/A</v>
      </c>
      <c r="O419" s="79" t="e">
        <f t="shared" si="38"/>
        <v>#N/A</v>
      </c>
      <c r="P419" s="235">
        <f t="shared" ca="1" si="39"/>
        <v>0</v>
      </c>
      <c r="Q419" s="84" t="e">
        <f t="shared" ca="1" si="40"/>
        <v>#N/A</v>
      </c>
    </row>
    <row r="420" spans="1:17" ht="24" customHeight="1" x14ac:dyDescent="0.2">
      <c r="A420" s="80">
        <f t="shared" si="41"/>
        <v>398</v>
      </c>
      <c r="B420" s="81"/>
      <c r="C420" s="81"/>
      <c r="D420" s="81"/>
      <c r="E420" s="398" t="s">
        <v>361</v>
      </c>
      <c r="F420" s="399"/>
      <c r="G420" s="400"/>
      <c r="H420" s="232"/>
      <c r="I420" s="233">
        <v>1</v>
      </c>
      <c r="J420" s="233"/>
      <c r="K420" s="233"/>
      <c r="L420" s="401" t="s">
        <v>362</v>
      </c>
      <c r="M420" s="402"/>
      <c r="N420" s="226">
        <v>0</v>
      </c>
      <c r="O420" s="79">
        <f>(I420*52*N420*24)</f>
        <v>0</v>
      </c>
      <c r="P420" s="235">
        <f t="shared" ca="1" si="39"/>
        <v>0</v>
      </c>
      <c r="Q420" s="84">
        <f t="shared" ca="1" si="40"/>
        <v>0</v>
      </c>
    </row>
    <row r="421" spans="1:17" ht="24" customHeight="1" x14ac:dyDescent="0.2">
      <c r="A421" s="80">
        <f t="shared" si="41"/>
        <v>399</v>
      </c>
      <c r="B421" s="81"/>
      <c r="C421" s="81"/>
      <c r="D421" s="81"/>
      <c r="E421" s="398" t="s">
        <v>363</v>
      </c>
      <c r="F421" s="399"/>
      <c r="G421" s="400"/>
      <c r="H421" s="232"/>
      <c r="I421" s="233"/>
      <c r="J421" s="233">
        <v>1</v>
      </c>
      <c r="K421" s="233"/>
      <c r="L421" s="401" t="s">
        <v>362</v>
      </c>
      <c r="M421" s="402"/>
      <c r="N421" s="226">
        <v>0</v>
      </c>
      <c r="O421" s="79">
        <f>(J421*12*N421*24)</f>
        <v>0</v>
      </c>
      <c r="P421" s="235">
        <f t="shared" ca="1" si="39"/>
        <v>0</v>
      </c>
      <c r="Q421" s="84">
        <f t="shared" ca="1" si="40"/>
        <v>0</v>
      </c>
    </row>
    <row r="422" spans="1:17" ht="24" customHeight="1" x14ac:dyDescent="0.2">
      <c r="A422" s="80">
        <f t="shared" si="41"/>
        <v>400</v>
      </c>
      <c r="B422" s="81"/>
      <c r="C422" s="81"/>
      <c r="D422" s="81"/>
      <c r="E422" s="398" t="s">
        <v>364</v>
      </c>
      <c r="F422" s="399"/>
      <c r="G422" s="400"/>
      <c r="H422" s="232"/>
      <c r="I422" s="233"/>
      <c r="J422" s="233"/>
      <c r="K422" s="233">
        <v>1</v>
      </c>
      <c r="L422" s="401" t="s">
        <v>362</v>
      </c>
      <c r="M422" s="402"/>
      <c r="N422" s="226">
        <v>0</v>
      </c>
      <c r="O422" s="79">
        <f>(K422*N422*24)</f>
        <v>0</v>
      </c>
      <c r="P422" s="235">
        <f t="shared" ca="1" si="39"/>
        <v>0</v>
      </c>
      <c r="Q422" s="84">
        <f ca="1">O422*P422</f>
        <v>0</v>
      </c>
    </row>
    <row r="423" spans="1:17" ht="3.75" customHeight="1" thickBot="1" x14ac:dyDescent="0.25">
      <c r="A423" s="85"/>
      <c r="B423" s="86"/>
      <c r="C423" s="86"/>
      <c r="D423" s="86"/>
      <c r="E423" s="86"/>
      <c r="F423" s="86"/>
      <c r="G423" s="87"/>
      <c r="H423" s="88"/>
      <c r="I423" s="89"/>
      <c r="J423" s="89"/>
      <c r="K423" s="89"/>
      <c r="L423" s="87"/>
      <c r="M423" s="90"/>
      <c r="N423" s="86"/>
      <c r="O423" s="91"/>
      <c r="P423" s="92"/>
      <c r="Q423" s="93"/>
    </row>
    <row r="424" spans="1:17" s="45" customFormat="1" ht="25.5" customHeight="1" thickBot="1" x14ac:dyDescent="0.25">
      <c r="A424" s="39" t="s">
        <v>277</v>
      </c>
      <c r="B424" s="94"/>
      <c r="C424" s="94"/>
      <c r="D424" s="94"/>
      <c r="E424" s="94"/>
      <c r="F424" s="95"/>
      <c r="G424" s="96">
        <f>SUBTOTAL(9,G23:G423)</f>
        <v>0</v>
      </c>
      <c r="H424" s="97"/>
      <c r="I424" s="98"/>
      <c r="J424" s="98"/>
      <c r="K424" s="98"/>
      <c r="L424" s="96" t="e">
        <f>SUBTOTAL(9,L23:L423)</f>
        <v>#N/A</v>
      </c>
      <c r="M424" s="99" t="e">
        <f>L424/O424</f>
        <v>#N/A</v>
      </c>
      <c r="N424" s="94"/>
      <c r="O424" s="100" t="e">
        <f>SUBTOTAL(9,O23:O423)</f>
        <v>#N/A</v>
      </c>
      <c r="P424" s="101"/>
      <c r="Q424" s="214" t="e">
        <f ca="1">SUBTOTAL(9,Q23:Q423)</f>
        <v>#N/A</v>
      </c>
    </row>
    <row r="426" spans="1:17" ht="13.5" thickBot="1" x14ac:dyDescent="0.25"/>
    <row r="427" spans="1:17" s="57" customFormat="1" x14ac:dyDescent="0.2">
      <c r="A427" s="49" t="s">
        <v>4</v>
      </c>
      <c r="B427" s="50" t="s">
        <v>232</v>
      </c>
      <c r="C427" s="50"/>
      <c r="D427" s="50" t="s">
        <v>234</v>
      </c>
      <c r="E427" s="51" t="s">
        <v>235</v>
      </c>
      <c r="F427" s="51" t="s">
        <v>236</v>
      </c>
      <c r="G427" s="52" t="s">
        <v>237</v>
      </c>
      <c r="H427" s="51" t="s">
        <v>238</v>
      </c>
      <c r="I427" s="386" t="s">
        <v>239</v>
      </c>
      <c r="J427" s="386"/>
      <c r="K427" s="386"/>
      <c r="L427" s="52" t="s">
        <v>240</v>
      </c>
      <c r="M427" s="53" t="s">
        <v>241</v>
      </c>
      <c r="N427" s="51" t="s">
        <v>242</v>
      </c>
      <c r="O427" s="54" t="s">
        <v>243</v>
      </c>
      <c r="P427" s="55" t="s">
        <v>244</v>
      </c>
      <c r="Q427" s="56" t="s">
        <v>245</v>
      </c>
    </row>
    <row r="428" spans="1:17" s="57" customFormat="1" ht="25.5" customHeight="1" thickBot="1" x14ac:dyDescent="0.25">
      <c r="A428" s="58"/>
      <c r="B428" s="59"/>
      <c r="C428" s="59"/>
      <c r="D428" s="59"/>
      <c r="E428" s="60" t="s">
        <v>246</v>
      </c>
      <c r="F428" s="60"/>
      <c r="G428" s="61" t="s">
        <v>247</v>
      </c>
      <c r="H428" s="60"/>
      <c r="I428" s="62" t="s">
        <v>172</v>
      </c>
      <c r="J428" s="62" t="s">
        <v>173</v>
      </c>
      <c r="K428" s="62" t="s">
        <v>174</v>
      </c>
      <c r="L428" s="61" t="s">
        <v>248</v>
      </c>
      <c r="M428" s="63" t="s">
        <v>249</v>
      </c>
      <c r="N428" s="60" t="s">
        <v>250</v>
      </c>
      <c r="O428" s="64" t="s">
        <v>251</v>
      </c>
      <c r="P428" s="65" t="s">
        <v>252</v>
      </c>
      <c r="Q428" s="66" t="s">
        <v>253</v>
      </c>
    </row>
    <row r="429" spans="1:17" ht="3.75" customHeight="1" x14ac:dyDescent="0.2">
      <c r="A429" s="67" t="s">
        <v>254</v>
      </c>
      <c r="B429" s="68" t="s">
        <v>254</v>
      </c>
      <c r="C429" s="68"/>
      <c r="D429" s="68" t="s">
        <v>254</v>
      </c>
      <c r="E429" s="68" t="s">
        <v>254</v>
      </c>
      <c r="F429" s="68" t="s">
        <v>254</v>
      </c>
      <c r="G429" s="69" t="s">
        <v>254</v>
      </c>
      <c r="H429" s="70" t="s">
        <v>254</v>
      </c>
      <c r="I429" s="71" t="s">
        <v>254</v>
      </c>
      <c r="J429" s="71" t="s">
        <v>254</v>
      </c>
      <c r="K429" s="71" t="s">
        <v>254</v>
      </c>
      <c r="L429" s="69" t="s">
        <v>254</v>
      </c>
      <c r="M429" s="72" t="s">
        <v>254</v>
      </c>
      <c r="N429" s="73" t="s">
        <v>254</v>
      </c>
      <c r="O429" s="74" t="s">
        <v>254</v>
      </c>
      <c r="P429" s="75" t="s">
        <v>254</v>
      </c>
      <c r="Q429" s="76" t="s">
        <v>254</v>
      </c>
    </row>
    <row r="430" spans="1:17" ht="24" customHeight="1" x14ac:dyDescent="0.2">
      <c r="A430" s="80">
        <f>A422+1</f>
        <v>401</v>
      </c>
      <c r="B430" s="81"/>
      <c r="C430" s="81"/>
      <c r="D430" s="81"/>
      <c r="E430" s="81" t="s">
        <v>365</v>
      </c>
      <c r="F430" s="81"/>
      <c r="G430" s="82">
        <f>IF($O$5="JA",SUM(G23:G423),0)</f>
        <v>0</v>
      </c>
      <c r="H430" s="77" t="s">
        <v>366</v>
      </c>
      <c r="I430" s="78">
        <f>VLOOKUP($H430,Leistungswerte!$A$8:$E$29,3,FALSE)</f>
        <v>0</v>
      </c>
      <c r="J430" s="78">
        <f>VLOOKUP($H430,Leistungswerte!$A$8:$E$29,4,FALSE)</f>
        <v>0</v>
      </c>
      <c r="K430" s="78">
        <f>VLOOKUP($H430,Leistungswerte!$A$8:$E$29,5,FALSE)</f>
        <v>1</v>
      </c>
      <c r="L430" s="82">
        <f>($G$5/$G$6*I430+J430*12+K430)*G430</f>
        <v>0</v>
      </c>
      <c r="M430" s="161" t="e">
        <f>VLOOKUP($H430,Leistungswerte!$A$8:$G$29,$P$2,FALSE)</f>
        <v>#REF!</v>
      </c>
      <c r="N430" s="83" t="e">
        <f>IF(M430&lt;&gt;0,G430/M430/24,0)</f>
        <v>#REF!</v>
      </c>
      <c r="O430" s="79" t="e">
        <f>IF(M430&lt;&gt;0,L430/M430,0)</f>
        <v>#REF!</v>
      </c>
      <c r="P430" s="160">
        <f ca="1">SVS_GR</f>
        <v>0</v>
      </c>
      <c r="Q430" s="84" t="e">
        <f ca="1">O430*P430</f>
        <v>#REF!</v>
      </c>
    </row>
    <row r="431" spans="1:17" ht="3.75" customHeight="1" thickBot="1" x14ac:dyDescent="0.25">
      <c r="A431" s="102"/>
      <c r="B431" s="103"/>
      <c r="C431" s="103"/>
      <c r="D431" s="103"/>
      <c r="E431" s="103"/>
      <c r="F431" s="103"/>
      <c r="G431" s="104"/>
      <c r="H431" s="105"/>
      <c r="I431" s="106"/>
      <c r="J431" s="106"/>
      <c r="K431" s="106"/>
      <c r="L431" s="104"/>
      <c r="M431" s="107"/>
      <c r="N431" s="103"/>
      <c r="O431" s="108"/>
      <c r="P431" s="109"/>
      <c r="Q431" s="110"/>
    </row>
    <row r="432" spans="1:17" s="45" customFormat="1" ht="25.5" customHeight="1" thickBot="1" x14ac:dyDescent="0.25">
      <c r="A432" s="39" t="s">
        <v>367</v>
      </c>
      <c r="B432" s="94"/>
      <c r="C432" s="94"/>
      <c r="D432" s="94"/>
      <c r="E432" s="94"/>
      <c r="F432" s="95"/>
      <c r="G432" s="96">
        <f>SUM(G430:G431)</f>
        <v>0</v>
      </c>
      <c r="H432" s="97"/>
      <c r="I432" s="98"/>
      <c r="J432" s="98"/>
      <c r="K432" s="98"/>
      <c r="L432" s="96">
        <f>SUM(L430:L431)</f>
        <v>0</v>
      </c>
      <c r="M432" s="99" t="e">
        <f>L432/O432</f>
        <v>#REF!</v>
      </c>
      <c r="N432" s="94"/>
      <c r="O432" s="100" t="e">
        <f>SUM(O430:O431)</f>
        <v>#REF!</v>
      </c>
      <c r="P432" s="101"/>
      <c r="Q432" s="214" t="e">
        <f ca="1">SUM(Q430:Q431)</f>
        <v>#REF!</v>
      </c>
    </row>
    <row r="434" spans="5:15" ht="13.5" thickBot="1" x14ac:dyDescent="0.25"/>
    <row r="435" spans="5:15" ht="18" customHeight="1" thickBot="1" x14ac:dyDescent="0.25">
      <c r="E435" s="387" t="s">
        <v>278</v>
      </c>
      <c r="F435" s="388"/>
      <c r="G435" s="388"/>
      <c r="H435" s="388"/>
      <c r="I435" s="388"/>
      <c r="J435" s="388"/>
      <c r="K435" s="388"/>
      <c r="L435" s="388"/>
      <c r="M435" s="388"/>
      <c r="N435" s="388"/>
      <c r="O435" s="389"/>
    </row>
    <row r="436" spans="5:15" ht="18" customHeight="1" x14ac:dyDescent="0.2">
      <c r="E436" s="252" t="s">
        <v>279</v>
      </c>
      <c r="F436" s="394"/>
      <c r="G436" s="394"/>
      <c r="H436" s="394"/>
      <c r="I436" s="394"/>
      <c r="J436" s="394"/>
      <c r="K436" s="394"/>
      <c r="L436" s="394"/>
      <c r="M436" s="394"/>
      <c r="N436" s="394"/>
      <c r="O436" s="395"/>
    </row>
    <row r="437" spans="5:15" ht="18" customHeight="1" x14ac:dyDescent="0.2">
      <c r="E437" s="250" t="s">
        <v>281</v>
      </c>
      <c r="F437" s="390" t="s">
        <v>368</v>
      </c>
      <c r="G437" s="390"/>
      <c r="H437" s="390"/>
      <c r="I437" s="390"/>
      <c r="J437" s="390"/>
      <c r="K437" s="390"/>
      <c r="L437" s="390"/>
      <c r="M437" s="390"/>
      <c r="N437" s="390"/>
      <c r="O437" s="391"/>
    </row>
    <row r="438" spans="5:15" ht="18" customHeight="1" x14ac:dyDescent="0.2">
      <c r="E438" s="250" t="s">
        <v>283</v>
      </c>
      <c r="F438" s="390" t="s">
        <v>369</v>
      </c>
      <c r="G438" s="390"/>
      <c r="H438" s="390"/>
      <c r="I438" s="390"/>
      <c r="J438" s="390"/>
      <c r="K438" s="390"/>
      <c r="L438" s="390"/>
      <c r="M438" s="390"/>
      <c r="N438" s="390"/>
      <c r="O438" s="391"/>
    </row>
    <row r="439" spans="5:15" ht="18" customHeight="1" x14ac:dyDescent="0.2">
      <c r="E439" s="250" t="s">
        <v>370</v>
      </c>
      <c r="F439" s="390"/>
      <c r="G439" s="390"/>
      <c r="H439" s="390"/>
      <c r="I439" s="390"/>
      <c r="J439" s="390"/>
      <c r="K439" s="390"/>
      <c r="L439" s="390"/>
      <c r="M439" s="390"/>
      <c r="N439" s="390"/>
      <c r="O439" s="391"/>
    </row>
    <row r="440" spans="5:15" ht="18" customHeight="1" x14ac:dyDescent="0.2">
      <c r="E440" s="250" t="s">
        <v>371</v>
      </c>
      <c r="F440" s="390"/>
      <c r="G440" s="390"/>
      <c r="H440" s="390"/>
      <c r="I440" s="390"/>
      <c r="J440" s="390"/>
      <c r="K440" s="390"/>
      <c r="L440" s="390"/>
      <c r="M440" s="390"/>
      <c r="N440" s="390"/>
      <c r="O440" s="391"/>
    </row>
    <row r="441" spans="5:15" ht="18" customHeight="1" x14ac:dyDescent="0.2">
      <c r="E441" s="250" t="s">
        <v>285</v>
      </c>
      <c r="F441" s="390" t="s">
        <v>372</v>
      </c>
      <c r="G441" s="390"/>
      <c r="H441" s="390"/>
      <c r="I441" s="390"/>
      <c r="J441" s="390"/>
      <c r="K441" s="390"/>
      <c r="L441" s="390"/>
      <c r="M441" s="390"/>
      <c r="N441" s="390"/>
      <c r="O441" s="391"/>
    </row>
    <row r="442" spans="5:15" ht="18" customHeight="1" x14ac:dyDescent="0.2">
      <c r="E442" s="250" t="s">
        <v>286</v>
      </c>
      <c r="F442" s="390" t="s">
        <v>373</v>
      </c>
      <c r="G442" s="390"/>
      <c r="H442" s="390"/>
      <c r="I442" s="390"/>
      <c r="J442" s="390"/>
      <c r="K442" s="390"/>
      <c r="L442" s="390"/>
      <c r="M442" s="390"/>
      <c r="N442" s="390"/>
      <c r="O442" s="391"/>
    </row>
    <row r="443" spans="5:15" ht="18" customHeight="1" x14ac:dyDescent="0.2">
      <c r="E443" s="250" t="s">
        <v>288</v>
      </c>
      <c r="F443" s="390" t="s">
        <v>374</v>
      </c>
      <c r="G443" s="390"/>
      <c r="H443" s="390"/>
      <c r="I443" s="390"/>
      <c r="J443" s="390"/>
      <c r="K443" s="390"/>
      <c r="L443" s="390"/>
      <c r="M443" s="390"/>
      <c r="N443" s="390"/>
      <c r="O443" s="391"/>
    </row>
    <row r="444" spans="5:15" ht="18" customHeight="1" thickBot="1" x14ac:dyDescent="0.25">
      <c r="E444" s="251" t="s">
        <v>290</v>
      </c>
      <c r="F444" s="392" t="s">
        <v>372</v>
      </c>
      <c r="G444" s="392"/>
      <c r="H444" s="392"/>
      <c r="I444" s="392"/>
      <c r="J444" s="392"/>
      <c r="K444" s="392"/>
      <c r="L444" s="392"/>
      <c r="M444" s="392"/>
      <c r="N444" s="392"/>
      <c r="O444" s="393"/>
    </row>
  </sheetData>
  <sheetProtection autoFilter="0"/>
  <autoFilter ref="A21:Q422" xr:uid="{00000000-0009-0000-0000-000008000000}"/>
  <mergeCells count="20">
    <mergeCell ref="F443:O443"/>
    <mergeCell ref="F444:O444"/>
    <mergeCell ref="I427:K427"/>
    <mergeCell ref="F436:O436"/>
    <mergeCell ref="F437:O437"/>
    <mergeCell ref="F438:O438"/>
    <mergeCell ref="F439:O439"/>
    <mergeCell ref="F440:O440"/>
    <mergeCell ref="F441:O441"/>
    <mergeCell ref="F442:O442"/>
    <mergeCell ref="E18:G18"/>
    <mergeCell ref="L18:O18"/>
    <mergeCell ref="I20:K20"/>
    <mergeCell ref="E435:O435"/>
    <mergeCell ref="E420:G420"/>
    <mergeCell ref="L420:M420"/>
    <mergeCell ref="E422:G422"/>
    <mergeCell ref="L422:M422"/>
    <mergeCell ref="E421:G421"/>
    <mergeCell ref="L421:M421"/>
  </mergeCells>
  <phoneticPr fontId="4" type="noConversion"/>
  <conditionalFormatting sqref="I23:K422">
    <cfRule type="cellIs" dxfId="1" priority="1" stopIfTrue="1" operator="equal">
      <formula>0</formula>
    </cfRule>
  </conditionalFormatting>
  <conditionalFormatting sqref="O7:O16 I430:K430">
    <cfRule type="cellIs" dxfId="0" priority="3" stopIfTrue="1" operator="equal">
      <formula>0</formula>
    </cfRule>
  </conditionalFormatting>
  <hyperlinks>
    <hyperlink ref="E18:G18" location="Angebotsübersicht!A1" display="Zur Angebotsübersicht" xr:uid="{00000000-0004-0000-0800-000000000000}"/>
    <hyperlink ref="L18:O18" location="Leistungswerte!A1" display="Zu den Leistungswerten" xr:uid="{00000000-0004-0000-0800-000001000000}"/>
  </hyperlinks>
  <printOptions horizontalCentered="1"/>
  <pageMargins left="0.55118110236220474" right="0.35433070866141736" top="0.31496062992125984" bottom="0.51181102362204722" header="0.19685039370078741" footer="0.31496062992125984"/>
  <pageSetup paperSize="9" scale="67" fitToHeight="0" orientation="landscape" r:id="rId1"/>
  <headerFooter alignWithMargins="0">
    <oddFooter>&amp;L&amp;8Ausschreibung Unterhaltsreinigung
&amp;A&amp;R&amp;8© Lean Consulting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13</vt:i4>
      </vt:variant>
    </vt:vector>
  </HeadingPairs>
  <TitlesOfParts>
    <vt:vector size="22" baseType="lpstr">
      <vt:lpstr>Angebotsübersicht</vt:lpstr>
      <vt:lpstr>SVS Unterhaltsreinigung</vt:lpstr>
      <vt:lpstr>SVS Grundreinigung</vt:lpstr>
      <vt:lpstr>Reinigungstage</vt:lpstr>
      <vt:lpstr>Leistungswerte</vt:lpstr>
      <vt:lpstr>Objekt (1)</vt:lpstr>
      <vt:lpstr>Objekt (2)</vt:lpstr>
      <vt:lpstr>Objekt (3)</vt:lpstr>
      <vt:lpstr>Objekt (5)</vt:lpstr>
      <vt:lpstr>Angebotsdatum</vt:lpstr>
      <vt:lpstr>Bieter</vt:lpstr>
      <vt:lpstr>Angebotsübersicht!Druckbereich</vt:lpstr>
      <vt:lpstr>'Objekt (1)'!Drucktitel</vt:lpstr>
      <vt:lpstr>'Objekt (2)'!Drucktitel</vt:lpstr>
      <vt:lpstr>'Objekt (3)'!Drucktitel</vt:lpstr>
      <vt:lpstr>'Objekt (5)'!Drucktitel</vt:lpstr>
      <vt:lpstr>Name_Bieter</vt:lpstr>
      <vt:lpstr>RT_allgemein</vt:lpstr>
      <vt:lpstr>RT_Schule</vt:lpstr>
      <vt:lpstr>SVS_GLR</vt:lpstr>
      <vt:lpstr>SVS_GR</vt:lpstr>
      <vt:lpstr>SVS_UR</vt:lpstr>
    </vt:vector>
  </TitlesOfParts>
  <Manager/>
  <Company>Lean Consulting Nord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Ausschreibung Stadt Garbsen 2026</dc:title>
  <dc:subject>Kalkulation Unterhaltsreinigung 2026</dc:subject>
  <dc:creator>Sven Petersen</dc:creator>
  <cp:keywords/>
  <dc:description/>
  <cp:lastModifiedBy>Sven Petersen</cp:lastModifiedBy>
  <cp:revision/>
  <cp:lastPrinted>2026-08-31T17:44:57Z</cp:lastPrinted>
  <dcterms:created xsi:type="dcterms:W3CDTF">2001-05-13T13:46:14Z</dcterms:created>
  <dcterms:modified xsi:type="dcterms:W3CDTF">2026-09-22T11:51:26Z</dcterms:modified>
  <cp:category/>
  <cp:contentStatus/>
</cp:coreProperties>
</file>