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ChristianSchuhen\Desktop\12031267_fluechtingsunterkunft_sicherheit\"/>
    </mc:Choice>
  </mc:AlternateContent>
  <xr:revisionPtr revIDLastSave="0" documentId="13_ncr:1_{98F30A6E-FA40-48AC-94F8-E21F7A343875}" xr6:coauthVersionLast="47" xr6:coauthVersionMax="47" xr10:uidLastSave="{00000000-0000-0000-0000-000000000000}"/>
  <workbookProtection workbookAlgorithmName="SHA-512" workbookHashValue="yKiD2WGu2EpaNmRD5qxPuQjW7fYOHgn2tywPWG7nYfpjH5IrYgVfGQPadFr3qY2d4RodcGl8foEpeMq0qGkpOQ==" workbookSaltValue="vT3SrOepqIObV1bnzfr2Sw==" workbookSpinCount="100000" lockStructure="1"/>
  <bookViews>
    <workbookView xWindow="-108" yWindow="-108" windowWidth="27288" windowHeight="17544" tabRatio="872" firstSheet="1" activeTab="2" xr2:uid="{00000000-000D-0000-FFFF-FFFF00000000}"/>
  </bookViews>
  <sheets>
    <sheet name="00_system" sheetId="1" state="hidden" r:id="rId1"/>
    <sheet name="00_vorbemerkung" sheetId="22" r:id="rId2"/>
    <sheet name="01_aufforderung tnw" sheetId="5" r:id="rId3"/>
    <sheet name="02_teilnahmeantrag" sheetId="12" r:id="rId4"/>
    <sheet name="03_unternehmensangaben" sheetId="13" r:id="rId5"/>
    <sheet name="04_eigenerklaerungen" sheetId="14" r:id="rId6"/>
    <sheet name="05-erlaubnis-berufsausuebung" sheetId="15" r:id="rId7"/>
    <sheet name="06_wirtsch_leistungsfaehigkeit" sheetId="16" r:id="rId8"/>
    <sheet name="07_techn_leistungsfaehigkeit" sheetId="17" r:id="rId9"/>
    <sheet name="08_formblatt-234" sheetId="19" r:id="rId10"/>
    <sheet name="09_formblatt-233" sheetId="20" r:id="rId11"/>
    <sheet name="10_formblatt-235" sheetId="21" r:id="rId12"/>
  </sheets>
  <definedNames>
    <definedName name="_Hlk202730306" localSheetId="1">'00_vorbemerkung'!#REF!</definedName>
    <definedName name="_Hlk202730306" localSheetId="2">'01_aufforderung tnw'!$I$22</definedName>
    <definedName name="_Hlk202730306" localSheetId="3">'02_teilnahmeantrag'!$I$16</definedName>
    <definedName name="_Hlk202730306" localSheetId="4">'03_unternehmensangaben'!#REF!</definedName>
    <definedName name="_Hlk202730306" localSheetId="5">'04_eigenerklaerungen'!#REF!</definedName>
    <definedName name="_Hlk202730306" localSheetId="6">'05-erlaubnis-berufsausuebung'!#REF!</definedName>
    <definedName name="_Hlk202730306" localSheetId="7">'06_wirtsch_leistungsfaehigkeit'!#REF!</definedName>
    <definedName name="_Hlk202730306" localSheetId="8">'07_techn_leistungsfaehigkeit'!#REF!</definedName>
    <definedName name="_Hlk202730306" localSheetId="9">'08_formblatt-234'!#REF!</definedName>
    <definedName name="_Hlk202730306" localSheetId="10">'09_formblatt-233'!#REF!</definedName>
    <definedName name="_Hlk202730306" localSheetId="11">'10_formblatt-235'!#REF!</definedName>
    <definedName name="_Hlk205721037" localSheetId="1">'00_vorbemerkung'!#REF!</definedName>
    <definedName name="_Hlk205721037" localSheetId="2">'01_aufforderung tnw'!$C$32</definedName>
    <definedName name="_Hlk205721037" localSheetId="3">'02_teilnahmeantrag'!$C$29</definedName>
    <definedName name="_Hlk205721037" localSheetId="4">'03_unternehmensangaben'!#REF!</definedName>
    <definedName name="_Hlk205721037" localSheetId="5">'04_eigenerklaerungen'!#REF!</definedName>
    <definedName name="_Hlk205721037" localSheetId="6">'05-erlaubnis-berufsausuebung'!#REF!</definedName>
    <definedName name="_Hlk205721037" localSheetId="7">'06_wirtsch_leistungsfaehigkeit'!#REF!</definedName>
    <definedName name="_Hlk205721037" localSheetId="8">'07_techn_leistungsfaehigkeit'!#REF!</definedName>
    <definedName name="_Hlk205721037" localSheetId="9">'08_formblatt-234'!#REF!</definedName>
    <definedName name="_Hlk205721037" localSheetId="10">'09_formblatt-233'!#REF!</definedName>
    <definedName name="_Hlk205721037" localSheetId="11">'10_formblatt-235'!#REF!</definedName>
    <definedName name="_xlnm.Print_Area" localSheetId="1">'00_vorbemerkung'!$C$3:$K$23</definedName>
    <definedName name="_xlnm.Print_Area" localSheetId="2">'01_aufforderung tnw'!$C$3:$K$109</definedName>
    <definedName name="_xlnm.Print_Area" localSheetId="3">'02_teilnahmeantrag'!$C$3:$K$57</definedName>
    <definedName name="_xlnm.Print_Area" localSheetId="4">'03_unternehmensangaben'!$C$3:$M$60</definedName>
    <definedName name="_xlnm.Print_Area" localSheetId="5">'04_eigenerklaerungen'!$C$3:$N$93</definedName>
    <definedName name="_xlnm.Print_Area" localSheetId="6">'05-erlaubnis-berufsausuebung'!$C$3:$N$17</definedName>
    <definedName name="_xlnm.Print_Area" localSheetId="7">'06_wirtsch_leistungsfaehigkeit'!$C$3:$N$29</definedName>
    <definedName name="_xlnm.Print_Area" localSheetId="8">'07_techn_leistungsfaehigkeit'!$C$3:$N$122</definedName>
    <definedName name="_xlnm.Print_Area" localSheetId="9">'08_formblatt-234'!$C$3:$N$36</definedName>
    <definedName name="_xlnm.Print_Area" localSheetId="10">'09_formblatt-233'!$C$3:$N$38</definedName>
    <definedName name="_xlnm.Print_Area" localSheetId="11">'10_formblatt-235'!$C$3:$N$33</definedName>
    <definedName name="_xlnm.Print_Titles" localSheetId="1">'00_vorbemerkung'!$3:$11</definedName>
    <definedName name="_xlnm.Print_Titles" localSheetId="2">'01_aufforderung tnw'!$3:$11</definedName>
    <definedName name="_xlnm.Print_Titles" localSheetId="3">'02_teilnahmeantrag'!$3:$11</definedName>
    <definedName name="_xlnm.Print_Titles" localSheetId="4">'03_unternehmensangaben'!$3:$11</definedName>
    <definedName name="_xlnm.Print_Titles" localSheetId="5">'04_eigenerklaerungen'!$3:$11</definedName>
    <definedName name="_xlnm.Print_Titles" localSheetId="6">'05-erlaubnis-berufsausuebung'!$3:$11</definedName>
    <definedName name="_xlnm.Print_Titles" localSheetId="7">'06_wirtsch_leistungsfaehigkeit'!$3:$11</definedName>
    <definedName name="_xlnm.Print_Titles" localSheetId="8">'07_techn_leistungsfaehigkeit'!$3:$11</definedName>
    <definedName name="_xlnm.Print_Titles" localSheetId="9">'08_formblatt-234'!$3:$11</definedName>
    <definedName name="_xlnm.Print_Titles" localSheetId="10">'09_formblatt-233'!$3:$11</definedName>
    <definedName name="_xlnm.Print_Titles" localSheetId="11">'10_formblatt-235'!$3:$11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7" i="21" l="1"/>
  <c r="AA27" i="21" s="1"/>
  <c r="V26" i="21"/>
  <c r="AA26" i="21" s="1"/>
  <c r="AA12" i="21" s="1"/>
  <c r="J36" i="12" s="1"/>
  <c r="C9" i="21"/>
  <c r="C8" i="21"/>
  <c r="C6" i="21"/>
  <c r="C4" i="21"/>
  <c r="K3" i="21"/>
  <c r="C3" i="21"/>
  <c r="V18" i="20"/>
  <c r="AA18" i="20" s="1"/>
  <c r="V17" i="20"/>
  <c r="AA17" i="20" s="1"/>
  <c r="V16" i="20"/>
  <c r="AA16" i="20" s="1"/>
  <c r="V15" i="20"/>
  <c r="AA15" i="20" s="1"/>
  <c r="AA12" i="20" s="1"/>
  <c r="J32" i="12" s="1"/>
  <c r="C9" i="20"/>
  <c r="C8" i="20"/>
  <c r="C6" i="20"/>
  <c r="C4" i="20"/>
  <c r="K3" i="20"/>
  <c r="C3" i="20"/>
  <c r="V28" i="19"/>
  <c r="AA28" i="19" s="1"/>
  <c r="V27" i="19"/>
  <c r="AA27" i="19" s="1"/>
  <c r="V26" i="19"/>
  <c r="AA26" i="19" s="1"/>
  <c r="V24" i="19"/>
  <c r="AA24" i="19" s="1"/>
  <c r="V23" i="19"/>
  <c r="AA23" i="19" s="1"/>
  <c r="V22" i="19"/>
  <c r="AA22" i="19" s="1"/>
  <c r="V16" i="19"/>
  <c r="AA16" i="19" s="1"/>
  <c r="V15" i="19"/>
  <c r="AA15" i="19" s="1"/>
  <c r="C9" i="19"/>
  <c r="C8" i="19"/>
  <c r="C6" i="19"/>
  <c r="C4" i="19"/>
  <c r="K3" i="19"/>
  <c r="C3" i="19"/>
  <c r="V122" i="17"/>
  <c r="AE122" i="17" s="1"/>
  <c r="AI121" i="17"/>
  <c r="AJ121" i="17" s="1"/>
  <c r="V121" i="17"/>
  <c r="AE121" i="17" s="1"/>
  <c r="AK118" i="17"/>
  <c r="AK117" i="17"/>
  <c r="AK116" i="17"/>
  <c r="AI116" i="17"/>
  <c r="AK115" i="17"/>
  <c r="V115" i="17"/>
  <c r="AE115" i="17" s="1"/>
  <c r="AK113" i="17"/>
  <c r="AI113" i="17"/>
  <c r="AK112" i="17"/>
  <c r="AI112" i="17"/>
  <c r="AK111" i="17"/>
  <c r="AI111" i="17"/>
  <c r="Z111" i="17"/>
  <c r="AK109" i="17"/>
  <c r="AF104" i="17"/>
  <c r="V102" i="17"/>
  <c r="AE102" i="17" s="1"/>
  <c r="AI101" i="17"/>
  <c r="AJ101" i="17" s="1"/>
  <c r="V101" i="17"/>
  <c r="AE101" i="17" s="1"/>
  <c r="AK98" i="17"/>
  <c r="AK97" i="17"/>
  <c r="AK96" i="17"/>
  <c r="AI96" i="17"/>
  <c r="AK95" i="17"/>
  <c r="V95" i="17"/>
  <c r="AE95" i="17" s="1"/>
  <c r="AK93" i="17"/>
  <c r="AI93" i="17"/>
  <c r="AK92" i="17"/>
  <c r="AI92" i="17"/>
  <c r="AK91" i="17"/>
  <c r="AI91" i="17"/>
  <c r="Z91" i="17"/>
  <c r="AK89" i="17"/>
  <c r="AF84" i="17"/>
  <c r="V100" i="17" s="1"/>
  <c r="AE100" i="17" s="1"/>
  <c r="V82" i="17"/>
  <c r="AE82" i="17" s="1"/>
  <c r="AI81" i="17"/>
  <c r="AJ81" i="17" s="1"/>
  <c r="V81" i="17"/>
  <c r="AE81" i="17" s="1"/>
  <c r="AK80" i="17"/>
  <c r="AI80" i="17" s="1"/>
  <c r="AJ80" i="17" s="1"/>
  <c r="V80" i="17"/>
  <c r="AE80" i="17" s="1"/>
  <c r="AK78" i="17"/>
  <c r="AI78" i="17"/>
  <c r="AJ78" i="17" s="1"/>
  <c r="V78" i="17"/>
  <c r="AE78" i="17" s="1"/>
  <c r="AK77" i="17"/>
  <c r="AK76" i="17"/>
  <c r="AI76" i="17"/>
  <c r="V76" i="17"/>
  <c r="AE76" i="17" s="1"/>
  <c r="AK75" i="17"/>
  <c r="V75" i="17"/>
  <c r="AE75" i="17" s="1"/>
  <c r="V74" i="17"/>
  <c r="AE74" i="17" s="1"/>
  <c r="AK73" i="17"/>
  <c r="AI73" i="17"/>
  <c r="V73" i="17"/>
  <c r="AE73" i="17" s="1"/>
  <c r="AK72" i="17"/>
  <c r="AI72" i="17"/>
  <c r="AK71" i="17"/>
  <c r="AI71" i="17"/>
  <c r="V71" i="17"/>
  <c r="AE71" i="17" s="1"/>
  <c r="V70" i="17"/>
  <c r="AE70" i="17" s="1"/>
  <c r="AK69" i="17"/>
  <c r="V69" i="17"/>
  <c r="AE69" i="17" s="1"/>
  <c r="V68" i="17"/>
  <c r="AE68" i="17" s="1"/>
  <c r="V67" i="17"/>
  <c r="AE67" i="17" s="1"/>
  <c r="V66" i="17"/>
  <c r="AE66" i="17" s="1"/>
  <c r="V65" i="17"/>
  <c r="AE65" i="17" s="1"/>
  <c r="C61" i="17"/>
  <c r="Z55" i="17"/>
  <c r="V55" i="17"/>
  <c r="AE55" i="17" s="1"/>
  <c r="Z52" i="17"/>
  <c r="V52" i="17"/>
  <c r="AE52" i="17" s="1"/>
  <c r="J50" i="17"/>
  <c r="V49" i="17"/>
  <c r="AE49" i="17" s="1"/>
  <c r="V48" i="17"/>
  <c r="AE48" i="17" s="1"/>
  <c r="V47" i="17"/>
  <c r="AE47" i="17" s="1"/>
  <c r="Z46" i="17"/>
  <c r="V46" i="17"/>
  <c r="AE46" i="17" s="1"/>
  <c r="J44" i="17"/>
  <c r="V43" i="17"/>
  <c r="AE43" i="17" s="1"/>
  <c r="V42" i="17"/>
  <c r="AE42" i="17" s="1"/>
  <c r="V41" i="17"/>
  <c r="AE41" i="17" s="1"/>
  <c r="Z40" i="17"/>
  <c r="V40" i="17"/>
  <c r="AE40" i="17" s="1"/>
  <c r="J38" i="17"/>
  <c r="V37" i="17"/>
  <c r="AE37" i="17" s="1"/>
  <c r="V36" i="17"/>
  <c r="AE36" i="17" s="1"/>
  <c r="V35" i="17"/>
  <c r="AE35" i="17" s="1"/>
  <c r="Z34" i="17"/>
  <c r="V34" i="17"/>
  <c r="AE34" i="17" s="1"/>
  <c r="J32" i="17"/>
  <c r="V31" i="17"/>
  <c r="AE31" i="17" s="1"/>
  <c r="V30" i="17"/>
  <c r="AE30" i="17" s="1"/>
  <c r="V29" i="17"/>
  <c r="AE29" i="17" s="1"/>
  <c r="Z28" i="17"/>
  <c r="V28" i="17"/>
  <c r="AE28" i="17" s="1"/>
  <c r="G22" i="17"/>
  <c r="V19" i="17"/>
  <c r="AE19" i="17" s="1"/>
  <c r="V18" i="17"/>
  <c r="AE18" i="17" s="1"/>
  <c r="V17" i="17"/>
  <c r="AE17" i="17" s="1"/>
  <c r="V16" i="17"/>
  <c r="AE16" i="17" s="1"/>
  <c r="C9" i="17"/>
  <c r="C8" i="17"/>
  <c r="C6" i="17"/>
  <c r="C4" i="17"/>
  <c r="K3" i="17"/>
  <c r="C3" i="17"/>
  <c r="V29" i="16"/>
  <c r="AA29" i="16" s="1"/>
  <c r="V28" i="16"/>
  <c r="AA28" i="16" s="1"/>
  <c r="V26" i="16"/>
  <c r="AA26" i="16" s="1"/>
  <c r="G23" i="16"/>
  <c r="V22" i="16"/>
  <c r="AA22" i="16" s="1"/>
  <c r="V21" i="16"/>
  <c r="AA21" i="16" s="1"/>
  <c r="V20" i="16"/>
  <c r="AA20" i="16" s="1"/>
  <c r="V18" i="16"/>
  <c r="AA18" i="16" s="1"/>
  <c r="V17" i="16"/>
  <c r="AA17" i="16" s="1"/>
  <c r="V16" i="16"/>
  <c r="AA16" i="16" s="1"/>
  <c r="C9" i="16"/>
  <c r="C8" i="16"/>
  <c r="C6" i="16"/>
  <c r="C4" i="16"/>
  <c r="K3" i="16"/>
  <c r="C3" i="16"/>
  <c r="V17" i="15"/>
  <c r="AA17" i="15" s="1"/>
  <c r="AA12" i="15" s="1"/>
  <c r="J45" i="12" s="1"/>
  <c r="S45" i="12" s="1"/>
  <c r="X45" i="12" s="1"/>
  <c r="C9" i="15"/>
  <c r="C8" i="15"/>
  <c r="C6" i="15"/>
  <c r="C4" i="15"/>
  <c r="K3" i="15"/>
  <c r="C3" i="15"/>
  <c r="AF93" i="14"/>
  <c r="V93" i="14"/>
  <c r="AA93" i="14" s="1"/>
  <c r="AF89" i="14"/>
  <c r="V89" i="14"/>
  <c r="AA89" i="14" s="1"/>
  <c r="AF85" i="14"/>
  <c r="V85" i="14"/>
  <c r="AA85" i="14" s="1"/>
  <c r="AF81" i="14"/>
  <c r="V81" i="14"/>
  <c r="AA81" i="14" s="1"/>
  <c r="AF74" i="14"/>
  <c r="V74" i="14"/>
  <c r="AA74" i="14" s="1"/>
  <c r="AF72" i="14"/>
  <c r="V72" i="14"/>
  <c r="AA72" i="14" s="1"/>
  <c r="AF62" i="14"/>
  <c r="V62" i="14"/>
  <c r="AA62" i="14" s="1"/>
  <c r="AF58" i="14"/>
  <c r="V58" i="14"/>
  <c r="AA58" i="14" s="1"/>
  <c r="AF54" i="14"/>
  <c r="V54" i="14"/>
  <c r="AA54" i="14" s="1"/>
  <c r="AF50" i="14"/>
  <c r="V50" i="14"/>
  <c r="AA50" i="14" s="1"/>
  <c r="AF46" i="14"/>
  <c r="V46" i="14"/>
  <c r="AA46" i="14" s="1"/>
  <c r="AF42" i="14"/>
  <c r="V42" i="14"/>
  <c r="AA42" i="14" s="1"/>
  <c r="AF38" i="14"/>
  <c r="V38" i="14"/>
  <c r="AA38" i="14" s="1"/>
  <c r="AF34" i="14"/>
  <c r="V34" i="14"/>
  <c r="AA34" i="14" s="1"/>
  <c r="AF30" i="14"/>
  <c r="V30" i="14"/>
  <c r="AA30" i="14" s="1"/>
  <c r="AF26" i="14"/>
  <c r="AF65" i="14" s="1"/>
  <c r="V26" i="14"/>
  <c r="AA26" i="14" s="1"/>
  <c r="C9" i="14"/>
  <c r="C8" i="14"/>
  <c r="C6" i="14"/>
  <c r="C4" i="14"/>
  <c r="K3" i="14"/>
  <c r="C3" i="14"/>
  <c r="U59" i="13"/>
  <c r="Z59" i="13" s="1"/>
  <c r="U58" i="13"/>
  <c r="Z58" i="13" s="1"/>
  <c r="U57" i="13"/>
  <c r="Z57" i="13" s="1"/>
  <c r="U52" i="13"/>
  <c r="Z52" i="13" s="1"/>
  <c r="U51" i="13"/>
  <c r="Z51" i="13" s="1"/>
  <c r="U49" i="13"/>
  <c r="Z49" i="13" s="1"/>
  <c r="U48" i="13"/>
  <c r="Z48" i="13" s="1"/>
  <c r="U46" i="13"/>
  <c r="Z46" i="13" s="1"/>
  <c r="U45" i="13"/>
  <c r="Z45" i="13" s="1"/>
  <c r="U44" i="13"/>
  <c r="Z44" i="13" s="1"/>
  <c r="U42" i="13"/>
  <c r="Z42" i="13" s="1"/>
  <c r="U41" i="13"/>
  <c r="Z41" i="13" s="1"/>
  <c r="U39" i="13"/>
  <c r="Z39" i="13" s="1"/>
  <c r="U38" i="13"/>
  <c r="Z38" i="13" s="1"/>
  <c r="U37" i="13"/>
  <c r="Z37" i="13" s="1"/>
  <c r="U35" i="13"/>
  <c r="Z35" i="13" s="1"/>
  <c r="U34" i="13"/>
  <c r="Z34" i="13" s="1"/>
  <c r="U32" i="13"/>
  <c r="Z32" i="13" s="1"/>
  <c r="U29" i="13"/>
  <c r="Z29" i="13" s="1"/>
  <c r="U28" i="13"/>
  <c r="Z28" i="13" s="1"/>
  <c r="U27" i="13"/>
  <c r="Z27" i="13" s="1"/>
  <c r="U26" i="13"/>
  <c r="Z26" i="13" s="1"/>
  <c r="U24" i="13"/>
  <c r="Z24" i="13" s="1"/>
  <c r="U23" i="13"/>
  <c r="Z23" i="13" s="1"/>
  <c r="U22" i="13"/>
  <c r="Z22" i="13" s="1"/>
  <c r="U21" i="13"/>
  <c r="Z21" i="13" s="1"/>
  <c r="K16" i="13"/>
  <c r="C16" i="13"/>
  <c r="C15" i="13"/>
  <c r="C14" i="13"/>
  <c r="C13" i="13"/>
  <c r="C9" i="13"/>
  <c r="C8" i="13"/>
  <c r="C6" i="13"/>
  <c r="C4" i="13"/>
  <c r="K3" i="13"/>
  <c r="C3" i="13"/>
  <c r="F56" i="12"/>
  <c r="S55" i="12"/>
  <c r="X55" i="12" s="1"/>
  <c r="S54" i="12"/>
  <c r="X54" i="12" s="1"/>
  <c r="S53" i="12"/>
  <c r="X53" i="12" s="1"/>
  <c r="S36" i="12"/>
  <c r="X36" i="12" s="1"/>
  <c r="AB35" i="12"/>
  <c r="S35" i="12"/>
  <c r="X35" i="12" s="1"/>
  <c r="S32" i="12"/>
  <c r="X32" i="12" s="1"/>
  <c r="AB31" i="12"/>
  <c r="S31" i="12"/>
  <c r="X31" i="12" s="1"/>
  <c r="S28" i="12"/>
  <c r="X28" i="12" s="1"/>
  <c r="S27" i="12"/>
  <c r="X27" i="12" s="1"/>
  <c r="AB26" i="12"/>
  <c r="S26" i="12"/>
  <c r="X26" i="12" s="1"/>
  <c r="C23" i="12"/>
  <c r="C19" i="12"/>
  <c r="I16" i="12"/>
  <c r="C16" i="12"/>
  <c r="C15" i="12"/>
  <c r="C14" i="12"/>
  <c r="C13" i="12"/>
  <c r="C9" i="12"/>
  <c r="C8" i="12"/>
  <c r="C6" i="12"/>
  <c r="C4" i="12"/>
  <c r="I3" i="12"/>
  <c r="C3" i="12"/>
  <c r="D99" i="5"/>
  <c r="C62" i="17" s="1"/>
  <c r="D98" i="5"/>
  <c r="D58" i="5"/>
  <c r="D52" i="5"/>
  <c r="D46" i="5"/>
  <c r="D40" i="5"/>
  <c r="D34" i="5"/>
  <c r="D31" i="5"/>
  <c r="C28" i="5"/>
  <c r="I22" i="5"/>
  <c r="I16" i="5"/>
  <c r="I15" i="5"/>
  <c r="I14" i="5"/>
  <c r="I13" i="5"/>
  <c r="C9" i="5"/>
  <c r="C8" i="5"/>
  <c r="C6" i="5"/>
  <c r="C4" i="5"/>
  <c r="I3" i="5"/>
  <c r="C3" i="5"/>
  <c r="G45" i="1"/>
  <c r="AK81" i="17" s="1"/>
  <c r="G44" i="1"/>
  <c r="E39" i="1"/>
  <c r="F39" i="1" s="1"/>
  <c r="F36" i="1"/>
  <c r="F34" i="1"/>
  <c r="F33" i="1"/>
  <c r="F32" i="1"/>
  <c r="F30" i="1"/>
  <c r="F29" i="1"/>
  <c r="F28" i="1"/>
  <c r="C14" i="1"/>
  <c r="C23" i="22"/>
  <c r="C19" i="22"/>
  <c r="C18" i="22"/>
  <c r="C15" i="22"/>
  <c r="C9" i="22"/>
  <c r="C8" i="22"/>
  <c r="C6" i="22"/>
  <c r="C4" i="22"/>
  <c r="I3" i="22"/>
  <c r="C3" i="22"/>
  <c r="Z71" i="17" l="1"/>
  <c r="AB26" i="16"/>
  <c r="AK79" i="17"/>
  <c r="Z73" i="17" s="1"/>
  <c r="AK99" i="17"/>
  <c r="Z93" i="17" s="1"/>
  <c r="AI98" i="17"/>
  <c r="AJ98" i="17" s="1"/>
  <c r="V116" i="17"/>
  <c r="AE116" i="17" s="1"/>
  <c r="V118" i="17"/>
  <c r="AE118" i="17" s="1"/>
  <c r="V108" i="17"/>
  <c r="AE108" i="17" s="1"/>
  <c r="V109" i="17"/>
  <c r="AE109" i="17" s="1"/>
  <c r="AI118" i="17"/>
  <c r="AJ118" i="17" s="1"/>
  <c r="AK119" i="17"/>
  <c r="Z113" i="17" s="1"/>
  <c r="V107" i="17"/>
  <c r="AE107" i="17" s="1"/>
  <c r="V106" i="17"/>
  <c r="AE106" i="17" s="1"/>
  <c r="V105" i="17"/>
  <c r="AE105" i="17" s="1"/>
  <c r="V114" i="17"/>
  <c r="AE114" i="17" s="1"/>
  <c r="V120" i="17"/>
  <c r="AE120" i="17" s="1"/>
  <c r="V113" i="17"/>
  <c r="AE113" i="17" s="1"/>
  <c r="V111" i="17"/>
  <c r="AE111" i="17" s="1"/>
  <c r="V110" i="17"/>
  <c r="AE110" i="17" s="1"/>
  <c r="V89" i="17"/>
  <c r="AE89" i="17" s="1"/>
  <c r="V88" i="17"/>
  <c r="AE88" i="17" s="1"/>
  <c r="V87" i="17"/>
  <c r="AE87" i="17" s="1"/>
  <c r="V86" i="17"/>
  <c r="AE86" i="17" s="1"/>
  <c r="V85" i="17"/>
  <c r="AE85" i="17" s="1"/>
  <c r="V90" i="17"/>
  <c r="AE90" i="17" s="1"/>
  <c r="V98" i="17"/>
  <c r="AE98" i="17" s="1"/>
  <c r="V96" i="17"/>
  <c r="AE96" i="17" s="1"/>
  <c r="V94" i="17"/>
  <c r="AE94" i="17" s="1"/>
  <c r="V93" i="17"/>
  <c r="AE93" i="17" s="1"/>
  <c r="V91" i="17"/>
  <c r="AE91" i="17" s="1"/>
  <c r="AF16" i="17"/>
  <c r="AB16" i="16"/>
  <c r="AA12" i="16"/>
  <c r="J48" i="12" s="1"/>
  <c r="S48" i="12" s="1"/>
  <c r="X48" i="12" s="1"/>
  <c r="AF12" i="14"/>
  <c r="C66" i="14"/>
  <c r="AB62" i="14"/>
  <c r="AK101" i="17"/>
  <c r="AK121" i="17"/>
  <c r="AK100" i="17"/>
  <c r="AI100" i="17" s="1"/>
  <c r="AJ100" i="17" s="1"/>
  <c r="AJ102" i="17" s="1"/>
  <c r="AI102" i="17" s="1"/>
  <c r="AK120" i="17"/>
  <c r="AI120" i="17" s="1"/>
  <c r="AJ120" i="17" s="1"/>
  <c r="I19" i="5"/>
  <c r="K13" i="13"/>
  <c r="I13" i="12"/>
  <c r="D49" i="5"/>
  <c r="AA12" i="19"/>
  <c r="J28" i="12" s="1"/>
  <c r="Z60" i="13"/>
  <c r="J39" i="12" s="1"/>
  <c r="S39" i="12" s="1"/>
  <c r="X39" i="12" s="1"/>
  <c r="AJ82" i="17"/>
  <c r="AI82" i="17" s="1"/>
  <c r="AJ122" i="17" l="1"/>
  <c r="AI122" i="17" s="1"/>
  <c r="AE12" i="17"/>
  <c r="J51" i="12" s="1"/>
  <c r="S51" i="12" s="1"/>
  <c r="X51" i="12" s="1"/>
  <c r="AF68" i="14"/>
  <c r="V68" i="14"/>
  <c r="AA68" i="14" s="1"/>
  <c r="AA12" i="14" s="1"/>
  <c r="J42" i="12" s="1"/>
  <c r="S42" i="12" s="1"/>
  <c r="X42" i="12" s="1"/>
  <c r="X57" i="12"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<sst xmlns="http://schemas.openxmlformats.org/spreadsheetml/2006/main" count="917" uniqueCount="469">
  <si>
    <t>ja</t>
  </si>
  <si>
    <t>Bietergemeinschaft</t>
  </si>
  <si>
    <t>A-Kriterium</t>
  </si>
  <si>
    <t>B-Kriterium</t>
  </si>
  <si>
    <t>Verfahrensbezeichnung</t>
  </si>
  <si>
    <t>Vergabenummer</t>
  </si>
  <si>
    <t>Vergabestelle</t>
  </si>
  <si>
    <t>Bezeichnung</t>
  </si>
  <si>
    <t>Straße</t>
  </si>
  <si>
    <t>Ort</t>
  </si>
  <si>
    <t>Gewerk</t>
  </si>
  <si>
    <t>Vergabestelle:</t>
  </si>
  <si>
    <t>Ablauf der Teilnahmefrist:</t>
  </si>
  <si>
    <t>Abgabe des Teilnahmeantrags:</t>
  </si>
  <si>
    <t>Fristenplanung</t>
  </si>
  <si>
    <t>Veröffentlichung TNW</t>
  </si>
  <si>
    <t>Fragefrist</t>
  </si>
  <si>
    <t>Teilnahmefrist</t>
  </si>
  <si>
    <t>Frist in Tagen</t>
  </si>
  <si>
    <t>Systemeinstellungen</t>
  </si>
  <si>
    <t>Daten der Ausschreibungsstelle</t>
  </si>
  <si>
    <t>Verfahrensinformationen</t>
  </si>
  <si>
    <t>Verfahrensart</t>
  </si>
  <si>
    <t>Nicht Offenes Verfahren mit Teilnahmewettbewerb (§ 16 VgV)</t>
  </si>
  <si>
    <t>Vergabeplattform</t>
  </si>
  <si>
    <t>Internetadresse</t>
  </si>
  <si>
    <t>Leistungsbeginn</t>
  </si>
  <si>
    <t>Leistungsende</t>
  </si>
  <si>
    <t>Verlängerungen</t>
  </si>
  <si>
    <t>Absolutes Enddatum</t>
  </si>
  <si>
    <t>Sehr geehrte Damen und Herren,</t>
  </si>
  <si>
    <t>Der Teilnahmeantrag, sämtliche beizubringenden Erklärungen und weitergehende Korrespondenz sind in deutscher Sprache abzufassen. Einem Schriftstück, das in einer fremden Sprache eingereicht wird, ist eine beglaubigte oder von einem öffentlich bestellten oder beeidigten Übersetzer oder Dolmetscher angefertigte Übersetzung beizufügen.</t>
  </si>
  <si>
    <t>Eine Objektbesichtigung wird nicht angeboten. Die für die Angebotserstellung erforderlichen Angaben ergeben sich aus den Vergabeunterlagen.</t>
  </si>
  <si>
    <t xml:space="preserve">1. </t>
  </si>
  <si>
    <t>Art der Vergabe</t>
  </si>
  <si>
    <t>2.</t>
  </si>
  <si>
    <t>Ausführungszeitraum</t>
  </si>
  <si>
    <t>Hilfsbezeichnung</t>
  </si>
  <si>
    <t>Leistungsinhalt:</t>
  </si>
  <si>
    <t>3.</t>
  </si>
  <si>
    <t>4.</t>
  </si>
  <si>
    <t>5.</t>
  </si>
  <si>
    <t>6.</t>
  </si>
  <si>
    <t>7.</t>
  </si>
  <si>
    <t>8.</t>
  </si>
  <si>
    <t>9.</t>
  </si>
  <si>
    <t>Objektbesichtigung:</t>
  </si>
  <si>
    <t>Frist für Teilnahmeanträge:</t>
  </si>
  <si>
    <t>Fragen zum Teilnahmewettbewerb:</t>
  </si>
  <si>
    <t>Sprache</t>
  </si>
  <si>
    <t>Vordrucke, Änderungen und Ergänzungen:</t>
  </si>
  <si>
    <t>Dateibezeichnung</t>
  </si>
  <si>
    <t>Antwortfrist</t>
  </si>
  <si>
    <t>Logo</t>
  </si>
  <si>
    <t>10.</t>
  </si>
  <si>
    <t>11.</t>
  </si>
  <si>
    <t>12.</t>
  </si>
  <si>
    <t>13.</t>
  </si>
  <si>
    <t>14.</t>
  </si>
  <si>
    <t>15.</t>
  </si>
  <si>
    <t>Nachforderung</t>
  </si>
  <si>
    <t>Bewerbergemeinschaften:</t>
  </si>
  <si>
    <t>Kapazitäten anderer Unternehmen (Unteraufträge / Eignungsleihe):</t>
  </si>
  <si>
    <t>Fehlende Erklärungen und Nachweise, sofern diese nicht wertungsrelevant sind, können durch den Auftraggeber gemäß § 56 Abs. 2 VgV nachgefordert werden.</t>
  </si>
  <si>
    <t>Bewerbergemeinschaften haben mit ihrem Teilnahmeantrag eine Erklärung aller Mitglieder in Textform abzugeben,
- in der die Bildung einer Arbeitsgemeinschaft im Auftragsfall erklärt ist,
- in der alle Mitglieder aufgeführt sind und der für die Durchführung des Vertrages bevollmächtigte Vertreter bezeichnet ist,
- dass der bevollmächtigte Vertreter die Mitglieder gegenüber dem Auftraggeber rechtsverbindlich vertritt.
- dass alle Mitglieder als Gesamtschuldner haften.
Angebote von Bewerbergemeinschaften, die sich erst nach der Aufforderung zur Angebotsabgabe aus aufgeforderten Unternehmen gebildet haben, sind nicht zugelassen.</t>
  </si>
  <si>
    <t>Beabsichtigt der Bewerber Teile der Leistung von Unterauftragnehmern ausführen zu lassen oder sich bei der Erfüllung eines Auftrages im Hinblick auf die erforderliche wirtschaftliche, finanzielle, technische und berufliche Leistungsfähigkeit anderer Unternehmen zu bedienen (Eignungsleihe), so muss er die dafür vorgesehenen Teilleistungen / Kapazitäten in seinem Teilnahmeantrag benennen. Der Bewerber hat mit Abgabe des Teilnahmeantrags der Vergabestelle nachzuweisen, dass ihm die erforderlichen Kapazitäten der anderen Unternehmen zur Verfügung stehen und diese Unternehmen geeignet sind. Er hat den Namen, den gesetzlichen Vertreter sowie die Kontaktdaten dieser Unternehmen anzugeben und entsprechende Verpflichtungserklärungen dieser Unternehmen vorzulegen.
Nimmt der Bewerber in Hinblick auf die Kriterien für die wirtschaftliche und finanzielle Leistungsfähigkeit im Rahmen einer Eignungsleihe die Kapazitäten anderer Unternehmen in Anspruch, müssen diese gemeinsam für die Auftragsausführung haften; ist die Haftungserklärung gleichzeitig mit der „Verpflichtungserklärung“ abzugeben. Der Bewerber hat andere Unternehmen, bei denen Ausschlussgründe vorliegen oder die das entsprechende Eignungskriterium nicht erfüllen, innerhalb einer von der Vergabestelle gesetzten Frist zu ersetzen.</t>
  </si>
  <si>
    <t>Eignung:</t>
  </si>
  <si>
    <t>Der Bewerber hat zum Nachweis der Eignung die im nachfolgenden Teilnahmeantrag geforderten Eigenerklärungen, Bestätigungen und Angaben zur Befähigung und Erlaubnis zur Berufsausübung sowie zur wirtschaftlichen, finanziellen, technischen und beruflichen Leistungsfähigkeit anzugeben bzw. vorzulegen.
Die nachfolgenden Erklärungen bzw. Anforderungen sind mit folgenden Kriterien gekennzeichnet:</t>
  </si>
  <si>
    <t>16.</t>
  </si>
  <si>
    <t>Aufforderung zur Angebotsabgabe:</t>
  </si>
  <si>
    <t>Stelle, an die sich der Bewerber oder Bieter zur Nachprüfung behaupteter Verstöße gegen die Vergabebestimmungen wenden kann:</t>
  </si>
  <si>
    <t>Ausschlusskriterien
(A-Kriterium):</t>
  </si>
  <si>
    <t>Bewertungskriterien
(B-Kriterium):</t>
  </si>
  <si>
    <t>Die B-Kriterien (B) werden bewertet. Hierzu werden die Angaben des Bewerbers im Teilnahmeantrag entsprechend der erreichten Bewertungspunkte gewertet. Die jeweilige volle Bewertungspunktzahl wird nur in dem Fall erreicht, wenn sämtliche in den nachfolgenden definierten Anforderungen eines B-Kriteriums erfüllt sind und entsprechende Erklärungen/Erläuterungen im Teilnahmeantrag bestätigt sind.</t>
  </si>
  <si>
    <t>Unternehmensangaben</t>
  </si>
  <si>
    <t>Allgemeine Unternehmensangaben und Zugehörigkeiten des Bewerbers</t>
  </si>
  <si>
    <t>Informationskriterien
(I-Kriterium):</t>
  </si>
  <si>
    <t>I-Kriterium</t>
  </si>
  <si>
    <t>Eigenerklärungen</t>
  </si>
  <si>
    <t>Befähigung und Erlaubnis zur Berufsausübung</t>
  </si>
  <si>
    <t>Wirtschaftliche und finanzielle Leistungsfähigkeit</t>
  </si>
  <si>
    <t>Angabe / Erklärung der wirtschaftlichen und finanziellen Leistungsfähigkeit gemäß § 45 VgV.
- Angaben zu Umsätzen
- Angaben zur Betriebshaftpflichtversicherung</t>
  </si>
  <si>
    <t>Technische und berufliche Leistungsfähigkeit</t>
  </si>
  <si>
    <t>max. 5 Bewertungs-punkte</t>
  </si>
  <si>
    <t>14.1.</t>
  </si>
  <si>
    <t>Abschließende Wertung der Eignung</t>
  </si>
  <si>
    <t>- Angaben zum Qualitätsmanagementsystem
0 Punkte: Keine Angaben / keines Vorhanden
3 Punkte: Eingeführtes und intern überwachtes Sicherungssystem für das Qualitätsmanagement insbesondere Qualitätssicherung, Reklamations- und Beschwerdemanagement
5 Punkte: Unternehmen ist nach DIN EN ISO 9001 (oder gleichwertig) zertifiziert</t>
  </si>
  <si>
    <t>- Angaben zum Umweltmanagementsystem 
0 Punkte: Keine Angaben / keines Vorhanden
3 Punkte: Eingeführtes und intern überwachtes Sicherungssystem für das Umweltmanagement
5 Punkte: Unternehmen ist nach DIN EN ISO 14001 (oder gleichwertig) zertifiziert</t>
  </si>
  <si>
    <t>- Angaben zum Arbeitsschutzmanagementsystem 
0 Punkte: Keine Angaben / keines Vorhanden
3 Punkte: Eingeführtes und intern überwachtes Sicherungssystem für das Arbeitsschutzmanagement
5 Punkte: Unternehmen ist nach ISO 45001, OHRIS, SCC, AMS Bau (oder gleichwertig) zertifiziert</t>
  </si>
  <si>
    <t>Dateistand</t>
  </si>
  <si>
    <t>Aufforderung zur Abgabe eines Teilnahmeantrags</t>
  </si>
  <si>
    <t>Firmenbezeichnung:</t>
  </si>
  <si>
    <t>Straße und Hausnummer:</t>
  </si>
  <si>
    <t>Postleitzahl und Ort:</t>
  </si>
  <si>
    <t>Land:</t>
  </si>
  <si>
    <t>Zuständiger Ansprechpartner:</t>
  </si>
  <si>
    <t>Telefon:</t>
  </si>
  <si>
    <t>Telefax:</t>
  </si>
  <si>
    <t>E-Mail:</t>
  </si>
  <si>
    <t>Nationale Identifikationsnummer:</t>
  </si>
  <si>
    <t>(sofern bereits vorliegend)</t>
  </si>
  <si>
    <t>Umsatzsteuer-Identifikationsnummer:</t>
  </si>
  <si>
    <t>Kartellerklärung:</t>
  </si>
  <si>
    <t>KMU-Eigenschaft:</t>
  </si>
  <si>
    <t>Präqualifikation:</t>
  </si>
  <si>
    <t>Bitte Auswahl treffen</t>
  </si>
  <si>
    <t>Eintragung
Handelsregister:</t>
  </si>
  <si>
    <t>Registernummer:</t>
  </si>
  <si>
    <t>Registergericht:</t>
  </si>
  <si>
    <t>Ich bin / Wir sind zur Eintragung in das Handelsregister verpflichtet.</t>
  </si>
  <si>
    <t>Nein, Angabe der Staatsangehörigkeit des Eigentümers/der Eigentümerin:</t>
  </si>
  <si>
    <t>Mitgliedschaft
Berufsverband:</t>
  </si>
  <si>
    <t>Mitgliedschaft
Berufsgenossenschaft:</t>
  </si>
  <si>
    <r>
      <rPr>
        <u/>
        <sz val="9"/>
        <color theme="1"/>
        <rFont val="Arial"/>
        <family val="2"/>
      </rPr>
      <t>Hinweis:</t>
    </r>
    <r>
      <rPr>
        <sz val="9"/>
        <color theme="1"/>
        <rFont val="Arial"/>
        <family val="2"/>
      </rPr>
      <t xml:space="preserve">
Die Eintragung im o.g. Verzeichnis führt nicht automatisch dazu, dass der vorliegende Teilnahmeantrag vom Bewerber nicht ausgefüllt werden muss. Nur soweit der Nachweis der Eignung mittels der im AVPQ hinterlegten Informationen geführt werden kann, sind die in diesem Teilnahmeantrag geforderten Eigenerklärungen seitens des Bieters entbehrlich.</t>
    </r>
  </si>
  <si>
    <t>Zertifikatsnummer:</t>
  </si>
  <si>
    <t>Zugangscode:</t>
  </si>
  <si>
    <t>Mein /Unser Unternehmen ist in das Amtlichen Verzeichnis präqualifizierter Unternehmen für den Liefer- und Dienstleistungsbereich (AVPQ) eingetragen.</t>
  </si>
  <si>
    <t>(obligatorisch)</t>
  </si>
  <si>
    <t>(sofern erforderlich)</t>
  </si>
  <si>
    <t>Empfänger</t>
  </si>
  <si>
    <t>Interessierte Bewerber</t>
  </si>
  <si>
    <t>Nachunternehmerleistungen</t>
  </si>
  <si>
    <t>Es liegt keine Bietergemeinschaft vor.</t>
  </si>
  <si>
    <t>Bezeichnung der Bewerbergemeinschaft:</t>
  </si>
  <si>
    <t>Ich erkläre / Wir erklären, dass ich / wir alle Leistungen im eigenen Betrieb ausführen werde(n).</t>
  </si>
  <si>
    <t>Erlaubnis Berufsausübung</t>
  </si>
  <si>
    <t>Erklärung zur wirtschaftlichen und finanziellen Leistungsfähigkeit</t>
  </si>
  <si>
    <t>Erklärung zur technischen Leistungsfähigkeit</t>
  </si>
  <si>
    <t>Leistungen/Kapazitäten anderer Unternehmen</t>
  </si>
  <si>
    <t>Ich erkläre / Wir erklären, dass ich / wir alle wesentlichen Leistungen, die nicht im „Verzeichnis der Nachunternehmerleistungen“ aufgeführt sind, im eigenen Betrieb ausführen werde(n).</t>
  </si>
  <si>
    <t>Ich erkläre / Wir erklären, dass ich / wir alle wesentlichen Leistungen, die nicht im „Verzeichnis der Leistungen/Kapazitäten anderer Unternehmen“ aufgeführt sind, im eigenen Betrieb ausführen werde(n).</t>
  </si>
  <si>
    <t>Name des Erklärenden
im Sinne
des § 126b BGB:</t>
  </si>
  <si>
    <t>Ist bei elektronisch übermittelten Teilnahmeantrag in Textform der Name der natürlichen Person, die die Erklärung abgibt, nicht angegeben, werden Sie nicht zur Teilnahme zugelassen.</t>
  </si>
  <si>
    <t>Vollständigkeits-
kontrolle</t>
  </si>
  <si>
    <t>Börsennotierung:</t>
  </si>
  <si>
    <t>Berufsgenossenschaft:</t>
  </si>
  <si>
    <t>Unternehmernummer:</t>
  </si>
  <si>
    <t>Mein /Unser Unternehmen ist Mitglied bei einem Berufsverband.</t>
  </si>
  <si>
    <t>Name des Berufsverbandes:</t>
  </si>
  <si>
    <t>Mein /Unser Unternehmen ist bei der Berufsgenossenschaft versichert.</t>
  </si>
  <si>
    <t>Mein /Unser Unternehmen ist NICHT bei der Berufsgenossenschaft versichert.</t>
  </si>
  <si>
    <t>Ich bin / Wir sind NICHT zur Eintragung in das Handelsregister verpflichtet.</t>
  </si>
  <si>
    <t>Ja, es liegt eine Börsennotierung vor.</t>
  </si>
  <si>
    <t>Mein /Unser Unternehmen ist KEIN Mitglied bei einem Berufsverband.</t>
  </si>
  <si>
    <t>Mein/Unser Unternehmen erfüllt NICHT die Eigenschaft als Kleinst-, kleines oder mittleres Unternehmen (KMU).</t>
  </si>
  <si>
    <t>Mein/Unser Unternehmen erfüllt die Eigenschaft als Kleinst-, kleines oder mittleres Unternehmen (KMU).</t>
  </si>
  <si>
    <t>Unternehmensgröße:</t>
  </si>
  <si>
    <t>Kleinstunternehmen</t>
  </si>
  <si>
    <t>Kleines Unternehmen</t>
  </si>
  <si>
    <t>Mittleres Unternehmen</t>
  </si>
  <si>
    <t>Mein /Unser Unternehmen ist NICHT im Amtlichen Verzeichnis präqualifizierter Unternehmen für den Liefer- und Dienstleistungsbereich (AVPQ) eingetragen.</t>
  </si>
  <si>
    <t>Pflichtangabe</t>
  </si>
  <si>
    <t>Folgende Firmen sind beteiligt:</t>
  </si>
  <si>
    <t>Ich erkläre / Wir erklären, dass ich / wir NICHT auf Leistungen/Kapazitäten anderer Unternehmen zurückgreifen werde(n).</t>
  </si>
  <si>
    <t>Die Erklärung Bewerber-/Bieter-/Arbeitsgemeinschaft (Formblatt 234) wurde ausgefüllt:</t>
  </si>
  <si>
    <t>Das Verzeichnis Nachunternehmerleistungen (Formblatt 233) wurde ausgefüllt:</t>
  </si>
  <si>
    <t>Das Verzeichnis der Leistungen/Kapazitäten anderer Unternehmen (Formblatt 235) wurde ausgefüllt:</t>
  </si>
  <si>
    <t>LINK</t>
  </si>
  <si>
    <t>Die Angaben im Reiter "Eigenerklärungen" wurden vollständig ausgefüllt:</t>
  </si>
  <si>
    <t>Die Angaben im Reiter "Allgemeine Unternehmensangaben und Zugehörigkeiten des Bewerbers" wurden vollständig ausgefüllt:</t>
  </si>
  <si>
    <t>Die Angaben im Reiter "Erlaubnis Berufsausübung" wurden vollständig ausgefüllt:</t>
  </si>
  <si>
    <t>Die Angaben im Reiter "Erklärung zur wirtschaftlichen und finanziellen Leistungsfähigkeit" wurden vollständig ausgefüllt:</t>
  </si>
  <si>
    <t>Die Angaben im Reiter "Erklärung zur technischen Leistungsfähigkeit" wurden vollständig ausgefüllt:</t>
  </si>
  <si>
    <t xml:space="preserve">Ein Ausschlussgrund liegt vor, wenn eine Person, deren Verhalten nach § 123 Abs. 3 GWB dem Unternehmen zuzurechnen ist, rechtskräftig verurteilt oder ist gegen das Unternehmen eine Geldbuße nach § 30 des Gesetzes über Ordnungswidrigkeiten rechtskräftig festgesetzt worden wegen einer Straftat nach: </t>
  </si>
  <si>
    <t>§ 129 des Strafgesetzbuchs (Bildung krimineller Vereinigungen), § 129a des Strafgesetzbuchs (Bildung terroristischer Vereinigungen); oder § 129b des Strafgesetzbuchs (Kriminelle und terroristische Vereinigungen im Ausland);</t>
  </si>
  <si>
    <t>§ 89c des Strafgesetzbuchs (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t>
  </si>
  <si>
    <t>§ 261 des Strafgesetzbuchs (Geldwäsche; Verschleierung unrechtmäßig erlangter Vermögenswerte);</t>
  </si>
  <si>
    <t>§ 263 des Strafgesetzbuchs (Betrug), soweit sich die Straftat gegen den Haushalt der Europäischen Union oder gegen Haushalte, die von der Europäischen Union oder in ihrem Auftrag verwaltet werden oder gegen öffentliche Haushalte, richtet;</t>
  </si>
  <si>
    <t>§ 264 des Strafgesetzbuchs (Subventionsbetrug), soweit sich die Straftat gegen den Haushalt der Europäischen Union oder gegen Haushalte, die von der Europäischen Union oder in ihrem Auftrag verwaltet werden oder gegen öffentliche Haushalte, richtet;</t>
  </si>
  <si>
    <t>§ 299 des Strafgesetzbuchs (Bestechlichkeit und Bestechung im geschäftlichen Verkehr);</t>
  </si>
  <si>
    <t>§ 108e des Strafgesetzbuchs (Bestechlichkeit und Bestechung von Mandatsträgern);</t>
  </si>
  <si>
    <t>den §§ 333 und 334 des Strafgesetzbuchs (Vorteilsgewährung und Bestechung), jeweils auch in Verbindung mit § 335a des Strafgesetzbuchs (Ausländische und internationale Bedienstete);</t>
  </si>
  <si>
    <t>Artikel 2 § 2 des Gesetzes zur Bekämpfung internationaler Bestechung (Bestechung ausländischer Abgeordneter im Zusammenhang mit internationalem Geschäftsverkehr);</t>
  </si>
  <si>
    <t>den §§ 232, 232a Absatz 1 bis 5, den §§ 232b bis 233a des Strafgesetzbuches (Menschenhandel, Zwangsprostitution, Zwangsarbeit, Ausbeutung der Arbeitskraft, Ausbeutung unter Ausnutzung einer Freiheitsberaubung).</t>
  </si>
  <si>
    <t>1.</t>
  </si>
  <si>
    <t>Liegt ein Ausschlussgrund nach § 123 Abs. 1 GWB  vor?</t>
  </si>
  <si>
    <t>2. Eigenerklärungen</t>
  </si>
  <si>
    <t>Liegt ein Ausschlussgrund nach § 123 Abs. 4 GWB vor?</t>
  </si>
  <si>
    <t>Ja, es liegt ein Ausschlussgrund vor.</t>
  </si>
  <si>
    <t>Nein, es liegt kein Ausschlussgrund vor.</t>
  </si>
  <si>
    <t>Ein Ausschlussgrund liegt vor, wenn  Ihr Unternehmen bei der Ausführung öffentlicher Aufträge nachweislich gegen geltende umwelt-, sozial- oder arbeitsrechtliche Verpflichtungen verstoßen hat.</t>
  </si>
  <si>
    <t>Liegt ein Ausschlussgrund nach § 124 Abs. 1 Nr. 1 GWB vor?</t>
  </si>
  <si>
    <t>Ein Ausschlussgrund liegt vor, wenn Ihr Unternehmen zahlungsunfähig ist, über das Vermögen des Unternehmens ein Insolvenzverfahren oder ein vergleichbares Verfahren beantragt oder eröffnet worden ist, die Eröffnung eines solchen Verfahrens mangels Masse abgelehnt worden ist, sich das Unternehmen im Verfahren der Liquidation befindet oder seine Tätigkeit eingestellt hat.</t>
  </si>
  <si>
    <t>Liegt ein Ausschlussgrund nach § 124 Abs. 1 Nr. 2 GWB vor?</t>
  </si>
  <si>
    <t>Ein Ausschlussgrund liegt vor, wenn Ihr Unternehmen im Rahmen der beruflichen Tätigkeit nachweislich eine schwere Verfehlung begangen hat, durch die die Integrität des Unternehmens infrage gestellt wird; § 123 Absatz 3 ist entsprechend anzuwenden.</t>
  </si>
  <si>
    <t>Ein Ausschlussgrund liegt vor, wenn Ihr Unternehmen mit anderen Unternehmen Vereinbarungen getroffen oder Verhaltensweisen aufeinander abgestimmt hat, die eine Verhinderung, Einschränkung oder Verfälschung des Wettbewerbs bezwecken oder bewirken.</t>
  </si>
  <si>
    <t>Ein Ausschlussgrund liegt vor, wenn Ihr Unternehmen eine wesentliche Anforderung bei der Ausführung eines früheren öffentlichen Auftrags oder Konzessionsvertrags erheblich oder fortdauernd mangelhaft erfüllt hat und dies zu einer vorzeitigen Beendigung, zu Schadensersatz oder zu einer vergleichbaren Rechtsfolge geführt hat.</t>
  </si>
  <si>
    <t>Ein Ausschlussgrund liegt vor, wenn Ihr Unternehmen in Bezug auf Ausschlussgründe oder Eignungskriterien eine schwerwiegende Täuschung begangen oder Auskünfte zurückgehalten hat oder nicht in der Lage ist, die erforderlichen Nachweise zu übermitteln.</t>
  </si>
  <si>
    <t>Liegt ein Ausschlussgrund nach § 124 Abs. 1 Nr. 7 GWB vor?</t>
  </si>
  <si>
    <t>Liegt ein Ausschlussgrund nach § 124 Abs. 1 Nr. 3 GWB vor?</t>
  </si>
  <si>
    <t>Liegt ein Ausschlussgrund nach § 124 Abs. 1 Nr. 4 GWB vor?</t>
  </si>
  <si>
    <t>Liegt ein Ausschlussgrund nach § 124 Abs. 1 Nr. 8 GWB vor?</t>
  </si>
  <si>
    <t>Ein Ausschlussgrund liegt vor, wenn Ihr Unternehmen
a) versucht hat, die Entscheidungsfindung des öffentlichen Auftraggebers in unzulässiger Weise zu beeinflussen,
b) versucht hat, vertrauliche Informationen zu erhalten, durch die es unzulässige Vorteile beim Vergabeverfahren erlangen könnte, oder
c) fahrlässig oder vorsätzlich irreführende Informationen übermittelt hat, die die Vergabeentscheidung des öffentlichen Auftraggebers erheblich beeinflussen könnten, oder versucht hat, solche Informationen zu übermitteln.</t>
  </si>
  <si>
    <t>Liegt ein Ausschlussgrund nach § 124 Abs. 1 Nr. 9 GWB vor?</t>
  </si>
  <si>
    <t>Liegt ein Ausschlussgrund nach § 21 AEntG, § 98c Aufenthaltsgesetz, § 19 Mindestlohngesetz oder § 21 Schwarzarbeitsbekämpfungsgesetzes vor?</t>
  </si>
  <si>
    <t>Aufgrund der Angaben der Eigenerklärungen 2.1 bis 2.10 sind weitere Erklärungen und Nachweise erforderlich:</t>
  </si>
  <si>
    <t>Es sind KEINE weiteren Erklärungen und Nachweise erforderlich.</t>
  </si>
  <si>
    <t>Erklärungen und Nachweise zu den ergriffenen Selbstreinigungsmaßnahmen, entsprechend den Anforderungen gemäß § 125 Abs. 1 GWB, sind dem Angebot als Anlage beigefügt.</t>
  </si>
  <si>
    <t>ACHTUNG: Es sind weitere Erklärungen und Nachweise erforderlich!</t>
  </si>
  <si>
    <t>Bezeichnung der beigefügten Anlage:</t>
  </si>
  <si>
    <t>Ich/Wir erkläre(n), dass für mein/unser Unternehmen keiner der in den Buchstaben a) bis c) genannten Fälle zutrifft.</t>
  </si>
  <si>
    <t>Ich/Wir erkläre(n), dass ich/wir zur Ausführung des Auftrags für Teile der Leistung
- nicht die Kapazitäten der in den Buchstaben a) bis c) genannten Personen oder Unternehmen in Anspruch nehmen werde(n) / genommen habe(n) (Eignungsleihe).
- keine der in den Buchstaben a) bis c) genannten Personen oder Unternehmen als Nachunternehmen beauftrage(n) / beauftragt habe(n).
- keine der in den Buchstaben a) bis c) genannten Personen oder Unternehmen als Lieferanten beauftrage(n) / beauftragt habe(n).</t>
  </si>
  <si>
    <t>Ich bestätige den Inhalt der Antikorruptionserklärung.</t>
  </si>
  <si>
    <t>Ich bestätige NICHT den Inhalt der Antikorruptionserklärung.</t>
  </si>
  <si>
    <t>Ich bestätige den Inhalt der Scientology-Schutzerklärung.</t>
  </si>
  <si>
    <t>Ich bestätige NICHT den Inhalt der Scientology-Schutzerklärung.</t>
  </si>
  <si>
    <t>Ich bestätige den Inhalt der Erklärung zum Masernschutz.</t>
  </si>
  <si>
    <t>Ich bestätige NICHT den Inhalt der Erklärung zum Masernschutz.</t>
  </si>
  <si>
    <t>Bestätigung der Erklärung zum Masernschutz:</t>
  </si>
  <si>
    <t>Bestätigung der Scientology-Schutzerklärung:</t>
  </si>
  <si>
    <t>Bestätigung der Antikorruptionserklärung:</t>
  </si>
  <si>
    <t>Zudem erkläre/n ich/wir:</t>
  </si>
  <si>
    <t>Gegen mich/uns ist kein Ermittlungs- und /oder Ordnungswidrigkeitenverfahren anhängig.</t>
  </si>
  <si>
    <t>Erklärungen und Nachweise zu den Umständen sind dem Angebot als Anlage beigefügt.</t>
  </si>
  <si>
    <t>3. Befähigung und Erlaubnis zur Berufsausübung</t>
  </si>
  <si>
    <t xml:space="preserve">Erteilende Aufsicht- und Erlaubnisbehörde: </t>
  </si>
  <si>
    <t>Angabe / Erklärung der Befähigung und Erlaubnis zur Berufsausübung gemäß § 44 VgV.</t>
  </si>
  <si>
    <t>4. Wirtschaftliche und finanzielle Leistungsfähigkeit</t>
  </si>
  <si>
    <t>Angabe / Erklärung der wirtschaftlichen und finanziellen Leistungsfähigkeit gemäß § 45 VgV.</t>
  </si>
  <si>
    <r>
      <t xml:space="preserve">Eigenleistungsanteil 2025:
</t>
    </r>
    <r>
      <rPr>
        <sz val="8"/>
        <color rgb="FF000000"/>
        <rFont val="Arial"/>
        <family val="2"/>
      </rPr>
      <t>(in %)</t>
    </r>
  </si>
  <si>
    <t>Geschäftsjahr:</t>
  </si>
  <si>
    <t>Das Geschäftsjahr entspricht dem Kalenderjahr.</t>
  </si>
  <si>
    <t xml:space="preserve">Das Geschäftsjahr entspricht nicht dem Kalenderjahr, es </t>
  </si>
  <si>
    <t>beginnt am:</t>
  </si>
  <si>
    <t>und endet am:</t>
  </si>
  <si>
    <t>Ich erkläre / wir erklären, dass eine Haftpflichtversicherung entsprechend der Vergabe- und Vertragsunterlagen besteht und werde/n diese während des Leistungszeitraumes aufrechterhalten.</t>
  </si>
  <si>
    <t>Ich erkläre / Wir erklären, dass ich / wir nach Zuschlagserteilung unverzüglich eine Haftpflichtversicherung entsprechend der Vergabe- und Vertragsunterlagen abschließen und diese während des Leistungszeitraumes aufrechterhalten werden.</t>
  </si>
  <si>
    <t>Erklärung Betriebshaftpflichtversicherung:</t>
  </si>
  <si>
    <t>Versicherungsgesellschaft:</t>
  </si>
  <si>
    <t>Versicherungsnummer:</t>
  </si>
  <si>
    <t xml:space="preserve">5. Technische und berufliche Leistungsfähigkeit </t>
  </si>
  <si>
    <t>Angabe / Erklärung der technischen und beruflichen Leistungsfähigkeit gemäß § 46 VgV.</t>
  </si>
  <si>
    <t>1. Allgemeine Unternehmensangaben und Zugehörigkeiten des Bewerbers (Informationskriterium)</t>
  </si>
  <si>
    <t>2.1 Eigenerklärung zu § 123 Abs. 1 GWB (Ausschlusskriterium)</t>
  </si>
  <si>
    <t>2.2 Eigenerklärung zu § 123 Abs. 4 GWB (Ausschlusskriterium)</t>
  </si>
  <si>
    <t>2.3 Eigenerklärung zu § 124 Abs. 1 Nr. 1 GWB (Ausschlusskriterium)</t>
  </si>
  <si>
    <t>2.4 Eigenerklärung zu § 124 Abs. 1 Nr. 2 GWB (Ausschlusskriterium)</t>
  </si>
  <si>
    <t>2.6 Eigenerklärung zu § 124 Abs. 1 Nr. 4 GWB (Ausschlusskriterium)</t>
  </si>
  <si>
    <t>2.5 Eigenerklärung zu § 124 Abs. 1 Nr. 3 GWB (Ausschlusskriterium)</t>
  </si>
  <si>
    <t>2.7 Eigenerklärung zu § 124 Abs. 1 Nr. 7 GWB (Ausschlusskriterium)</t>
  </si>
  <si>
    <t>2.8 Eigenerklärung zu § 124 Abs. 1 Nr. 8 GWB (Ausschlusskriterium)</t>
  </si>
  <si>
    <t>2.9 Eigenerklärung zu § 124 Abs. 1 Nr. 9 GWB (Ausschlusskriterium)</t>
  </si>
  <si>
    <t>2.10 Eigenerklärung zu § 124 Abs. 2 GWB (Ausschlusskriterium)</t>
  </si>
  <si>
    <t>2.11 Selbstreinigung (Ausschlusskriterium)</t>
  </si>
  <si>
    <t>2.13 Eigenerklärung Bezug Russland (Ausschlusskriterium)</t>
  </si>
  <si>
    <t>2.14 Antikorruptionserklärung (Ausschlusskriterium)</t>
  </si>
  <si>
    <t>2.16 Erklärung zum Masernschutz (Ausschlusskriterium)</t>
  </si>
  <si>
    <t>4.1 Angaben zu Umsätzen (Ausschlusskriterium)</t>
  </si>
  <si>
    <t>4.2 Angaben zur Betriebshaftpflichtversicherung (Ausschlusskriterium)</t>
  </si>
  <si>
    <t xml:space="preserve">Ich/Wir gehöre(n) KEINER Vereinbarung / KEINEM Kartell gem. §§ 2, 3 GWB an. </t>
  </si>
  <si>
    <t>Ich/Wir gehöre(n) einer Vereinbarung / einem Kartell gem. §§ 2, 3 GWB an.</t>
  </si>
  <si>
    <t>Gegen mich/uns ist ein Ermittlungs- und /oder ein Ordnungswidrigkeitenverfahren wegen einer Zuwiderhandlung gegen gesetzliche Vorschriften anhängig, die als schwere Verfehlung im Sinne des § 124 Abs. 1 Nr. 3 GWB einzustufen sein könnte.</t>
  </si>
  <si>
    <t>Die nachfolgenden Eignungskriterien sind B-Kriterien (Bewertungskriterien). Hierzu werden die Angaben des Bewerbers im Teilnahmeantrag entsprechend der erreichten Bewertungspunkte gewertet. Die jeweilige volle Bewertungspunktzahl wird nur in dem Fall erreicht, wenn sämtliche in den nachfolgenden definierten Anforderungen eines B-Kriteriums erfüllt sind und entsprechende Erklärungen/Erläuterungen im Teilnahmeantrag bestätigt sind.</t>
  </si>
  <si>
    <t>Hinweis zu Bewertungskriterien</t>
  </si>
  <si>
    <r>
      <t xml:space="preserve">Qualitätsmanagement:
</t>
    </r>
    <r>
      <rPr>
        <sz val="8"/>
        <color rgb="FF000000"/>
        <rFont val="Arial"/>
        <family val="2"/>
      </rPr>
      <t>(max. 5 Bewertungspunkte)</t>
    </r>
  </si>
  <si>
    <t>Zertifizierungsstelle:</t>
  </si>
  <si>
    <t>Ausstelldatum Zertifikat:</t>
  </si>
  <si>
    <t>Eingeführtes und intern überwachtes Sicherungssystem für das Qualitätsmanagement insbesondere Qualitätssicherung, Reklamations- und Beschwerdemanagement (3 Punkte)</t>
  </si>
  <si>
    <t>Unternehmen ist nach DIN EN ISO 9001 (oder gleichwertig) zertifiziert (5 Punkte)</t>
  </si>
  <si>
    <r>
      <t>Keine Angaben / keines Vorhanden</t>
    </r>
    <r>
      <rPr>
        <sz val="9"/>
        <color theme="1"/>
        <rFont val="Arial"/>
        <family val="2"/>
      </rPr>
      <t xml:space="preserve"> </t>
    </r>
    <r>
      <rPr>
        <sz val="8"/>
        <color theme="1"/>
        <rFont val="Arial"/>
        <family val="2"/>
      </rPr>
      <t>(0 Punkte)</t>
    </r>
  </si>
  <si>
    <t>Bewertungs-
punkte</t>
  </si>
  <si>
    <r>
      <t xml:space="preserve">Umweltmanagement:
</t>
    </r>
    <r>
      <rPr>
        <sz val="8"/>
        <color rgb="FF000000"/>
        <rFont val="Arial"/>
        <family val="2"/>
      </rPr>
      <t>(max. 5 Bewertungspunkte)</t>
    </r>
  </si>
  <si>
    <r>
      <t xml:space="preserve">Arbeitsschutzmanagement:
</t>
    </r>
    <r>
      <rPr>
        <sz val="8"/>
        <color rgb="FF000000"/>
        <rFont val="Arial"/>
        <family val="2"/>
      </rPr>
      <t>(max. 5 Bewertungspunkte)</t>
    </r>
  </si>
  <si>
    <t>Eingeführtes und intern überwachtes Sicherungssystem für das Umweltmanagement (3 Punkte)</t>
  </si>
  <si>
    <t>Unternehmen ist nach DIN EN ISO 14001 (oder gleichwertig) zertifiziert (5 Punkte)</t>
  </si>
  <si>
    <t>Eingeführtes und intern überwachtes Sicherungssystem für das Arbeitsschutzmanagement (3 Punkte)</t>
  </si>
  <si>
    <t>Unternehmen ist nach ISO 45001, OHRIS, SCC, AMS Bau (oder gleichwertig) zertifiziert (5 Punkte)</t>
  </si>
  <si>
    <r>
      <t xml:space="preserve">Betriebsleitung, Fach- und Führungskräften:
</t>
    </r>
    <r>
      <rPr>
        <sz val="8"/>
        <color rgb="FF000000"/>
        <rFont val="Arial"/>
        <family val="2"/>
      </rPr>
      <t>(max. 5 Bewertungspunkte)</t>
    </r>
  </si>
  <si>
    <r>
      <t xml:space="preserve">Technische Fachkraft Qualitätskontrolle:
</t>
    </r>
    <r>
      <rPr>
        <sz val="8"/>
        <color rgb="FF000000"/>
        <rFont val="Arial"/>
        <family val="2"/>
      </rPr>
      <t>(max. 5 Bewertungspunkte)</t>
    </r>
  </si>
  <si>
    <r>
      <t>keine Angabe oder weniger als zwei qualifizierte Fach- und Führungskräfte</t>
    </r>
    <r>
      <rPr>
        <sz val="9"/>
        <color theme="1"/>
        <rFont val="Arial"/>
        <family val="2"/>
      </rPr>
      <t xml:space="preserve"> (0 Punkte)</t>
    </r>
  </si>
  <si>
    <t>Vorbemerkung zu den nachfolgenden Referenzangaben</t>
  </si>
  <si>
    <r>
      <t xml:space="preserve">Im Rahmen der Wertung der Teilnahmeanträge verifiziert der Auftraggeber die durch den Bewerber angegebenen Referenzen sowie insbesondere die wertungsrelevanten Referenzangaben.
Die Verarbeitung der personenbezogenen Daten aus der Referenzabfrage beruht auf Artikel 6 Absatz 1 Buchstabe c und e DSGVO. Sie ergibt sich aus der Verpflichtung des öffentlichen Auftraggebers, die Gesetze und Verordnungen des Vergaberechts zwingend anzuwenden. Auf die Angaben der Referenzabfrage kann insoweit nicht verzichtet werden.
</t>
    </r>
    <r>
      <rPr>
        <b/>
        <u/>
        <sz val="10"/>
        <color theme="1"/>
        <rFont val="Arial"/>
        <family val="2"/>
      </rPr>
      <t xml:space="preserve">Wichtiger Hinweis:	</t>
    </r>
    <r>
      <rPr>
        <b/>
        <sz val="10"/>
        <color theme="1"/>
        <rFont val="Arial"/>
        <family val="2"/>
      </rPr>
      <t xml:space="preserve">
Nur Referenzangaben, die vollständig und innerhalb der nachfolgenden Textfelder eingetragen sind, werden in die Wertung des Teilnahmeantrags einbezogen. Unvollständige oder außerhalb dieser Textfelder befindliche Angaben bleiben unberücksichtigt.</t>
    </r>
  </si>
  <si>
    <t>Referenzanforderungen</t>
  </si>
  <si>
    <t>Mindestanforderungen:</t>
  </si>
  <si>
    <t>Zusätzliche Bewertungspunkte:</t>
  </si>
  <si>
    <t>Name des Auftraggebers:</t>
  </si>
  <si>
    <t>Ort des Auftraggebers:</t>
  </si>
  <si>
    <t>Ansprechpartner beim Auftraggeber:</t>
  </si>
  <si>
    <t>Telefon des Auftraggebers:</t>
  </si>
  <si>
    <t>E-Mail des Auftraggebers:</t>
  </si>
  <si>
    <t>Objektart / Objekttyp:</t>
  </si>
  <si>
    <t>Sonstiges:</t>
  </si>
  <si>
    <t>Leistungsbeginn (Monat/Jahr)</t>
  </si>
  <si>
    <t>Leistungsende (Monat/Jahr; bei laufendem Auftrag leer lassen)</t>
  </si>
  <si>
    <t>Angaben zu Maßnahmen für den Umweltschutz:</t>
  </si>
  <si>
    <t>Angaben zum eingesetzten Qualitätssicherungssystem:</t>
  </si>
  <si>
    <t>Objektbesonderheiten:</t>
  </si>
  <si>
    <t>Sonstiges Personal:</t>
  </si>
  <si>
    <t>Objektleitung:</t>
  </si>
  <si>
    <t>Referenzangaben erfüllen die Mindestanforderung</t>
  </si>
  <si>
    <t>Ort:</t>
  </si>
  <si>
    <t>Datum:</t>
  </si>
  <si>
    <t>keine Angabe oder weniger als zwei qualifizierte Fach- und Führungskräfte</t>
  </si>
  <si>
    <t>Angaben unvollständig</t>
  </si>
  <si>
    <t>Los und Los-Bezeichnung</t>
  </si>
  <si>
    <t>und Bewerbergemeinschaften</t>
  </si>
  <si>
    <t>Die Informationskriterien (I) enthalten die allgemeinen Unternehmensangaben und dienen im weiteren Verlauf insbesondere für statistische Zwecke zur Erfüllung der Vergabe- und Statistikvorschriften.</t>
  </si>
  <si>
    <t>max. 10 Bewertungs-punkte je Referenz, folglich bis zu 30 Punkte in Summe</t>
  </si>
  <si>
    <t>zurück zum
Teilnahmeantrag</t>
  </si>
  <si>
    <t>Export-Bezeichnung</t>
  </si>
  <si>
    <t>Kurzbezeichnung</t>
  </si>
  <si>
    <t>zum
Teilnahmeantrag</t>
  </si>
  <si>
    <t>Erklärung Bewerber-/Bieter-/Arbeitsgemeinschaft (Formblatt 234)</t>
  </si>
  <si>
    <t>Wir, die nachstehend aufgeführten Unternehmen einer Bietergemeinschaft,</t>
  </si>
  <si>
    <r>
      <t xml:space="preserve">Bevollmächtigter Vertreter:
</t>
    </r>
    <r>
      <rPr>
        <sz val="8"/>
        <color rgb="FF000000"/>
        <rFont val="Arial"/>
        <family val="2"/>
      </rPr>
      <t>(Angabe von Firmenname, Anschrift sowie dem gesetzlicher Vertreter)</t>
    </r>
  </si>
  <si>
    <r>
      <t xml:space="preserve">Weiteres Mitglied 1:
</t>
    </r>
    <r>
      <rPr>
        <sz val="8"/>
        <color rgb="FF000000"/>
        <rFont val="Arial"/>
        <family val="2"/>
      </rPr>
      <t>(Angabe von Firmenname, Anschrift sowie dem gesetzlicher Vertreter)</t>
    </r>
  </si>
  <si>
    <r>
      <t xml:space="preserve">Weiteres Mitglied 2:
</t>
    </r>
    <r>
      <rPr>
        <sz val="8"/>
        <color rgb="FF000000"/>
        <rFont val="Arial"/>
        <family val="2"/>
      </rPr>
      <t>(Angabe von Firmenname, Anschrift sowie dem gesetzlicher Vertreter)</t>
    </r>
  </si>
  <si>
    <r>
      <t xml:space="preserve">Weiteres Mitglied 3:
</t>
    </r>
    <r>
      <rPr>
        <sz val="8"/>
        <color rgb="FF000000"/>
        <rFont val="Arial"/>
        <family val="2"/>
      </rPr>
      <t>(Angabe von Firmenname, Anschrift sowie dem gesetzlicher Vertreter)</t>
    </r>
  </si>
  <si>
    <t>beschließen, im Falle der Auftragserteilung eine Arbeitsgemeinschaft zu bilden und erklären, dass der bevollmächtigte Vertreter die Mitglieder gegenüber dem Auftraggeber rechtsverbindlich vertritt, zur Entgegennahme der Zahlungen mit befreiender Wirkung berechtigt ist und alle Mitglieder als Gesamtschuldner haften.</t>
  </si>
  <si>
    <t>Bevollmächtigter Vertreter</t>
  </si>
  <si>
    <t>Weiteres Mitglied 1</t>
  </si>
  <si>
    <t>Weiteres Mitglied 2</t>
  </si>
  <si>
    <t>Weiteres Mitglied 3</t>
  </si>
  <si>
    <t>Verzeichnis Nachunternehmerleistungen (Formblatt 233)</t>
  </si>
  <si>
    <t>Zur Ausführung der im Angebot enthaltenen Leistungen benenne(n) ich/wir Art und Umfang der durch Nachunternehmer auszuführenden Teilleistungen der Leistungsbeschreibung und die Namen der Nachunternehmer:</t>
  </si>
  <si>
    <t>Lfd. Nr. 1</t>
  </si>
  <si>
    <t>Leistungsbereich:</t>
  </si>
  <si>
    <t>Beschreibung der Teilleistung:</t>
  </si>
  <si>
    <t>Name des Nachunternehmers:</t>
  </si>
  <si>
    <t>Mein/Unser Betrieb ist auf die Leistung
eingerichtet:</t>
  </si>
  <si>
    <t>nein</t>
  </si>
  <si>
    <t>Lfd. Nr. 2</t>
  </si>
  <si>
    <t>Lfd. Nr. 3</t>
  </si>
  <si>
    <t>Lfd. Nr. 4</t>
  </si>
  <si>
    <t>Lfd. Nr. 5</t>
  </si>
  <si>
    <t>Verzeichnis der Leistungen/Kapazitäten anderer Unternehmen (Formblatt 235)</t>
  </si>
  <si>
    <t>Zur Ausführung der im Angebot enthaltenen Leistungen benenne ich Art und Umfang der Teilleistungen, für die ich mich/wir uns anderer Unternehmen bedienen werde(n).</t>
  </si>
  <si>
    <t>Beschreibung der (Teil)Leistungen:</t>
  </si>
  <si>
    <t>In Hinsicht auf meine/unsere wirtschaftliche und finanzielle Leistungsfähigkeit</t>
  </si>
  <si>
    <t>Name des Unternehmens:</t>
  </si>
  <si>
    <t>Angabe zu der von diesem
Unternehmen überlassenen Eignung:</t>
  </si>
  <si>
    <t>Name des Erklärenden
im Sinne des § 126b BGB:</t>
  </si>
  <si>
    <t>Vergleichbare Gemeinschaftsunterkunft (0 Zusatzpunkte)</t>
  </si>
  <si>
    <t>Sehr geehrte Bewerberinnen und Bewerber,
sehr geehrte Damen und Herren,</t>
  </si>
  <si>
    <r>
      <rPr>
        <b/>
        <u/>
        <sz val="10"/>
        <color theme="1"/>
        <rFont val="Arial"/>
        <family val="2"/>
      </rPr>
      <t>Wichtiger Hinweis:</t>
    </r>
    <r>
      <rPr>
        <sz val="10"/>
        <color theme="1"/>
        <rFont val="Arial"/>
        <family val="2"/>
      </rPr>
      <t xml:space="preserve"> In die Wertung des Teilnahmeantrags werden ausschließlich Angaben einbezogen, die vollständig und innerhalb der dafür vorgesehenen Textfelder eingetragen wurden. Unvollständige Angaben sowie Eintragungen außerhalb der vorgesehenen Textfelder bleiben unberücksichtigt.</t>
    </r>
  </si>
  <si>
    <t>Soweit die Teilnahmeunterlagen nach Auffassung des Bewerbers Unklarheiten, Unvollständigkeiten oder Fehler enthalten, hat er die Vergabestelle hierauf unverzüglich und vor Ablauf der Einreichungsfrist in elektronischer Form über die Vergabeplattform hinzuweisen.</t>
  </si>
  <si>
    <t>Vorbemerkungen / Ausfüllinformationen</t>
  </si>
  <si>
    <t>Zur Aufforderung
der Abgabe eines
Teilnahmeantrag</t>
  </si>
  <si>
    <t xml:space="preserve">Bitte beachten Sie, dass Fragen und Antworten zum Teilnahmewettbewerb auf der Vergabeplattform veröffentlicht werden, über die auch die Vergabeunterlagen bereitgestellt werden. Es obliegt den Bewerbern, eigenverantwortlich zu prüfen, ob Fragen eingegangen und beantwortet worden sind. Die letzte Aktualisierung erfolgt voraussichtlich am </t>
  </si>
  <si>
    <t>. Soweit ein Bewerber die von der Vergabestelle veröffentlichten Antworten nicht abruft oder bei der Angebotserstellung nicht berücksichtigt, geht dies zu seinen Lasten.</t>
  </si>
  <si>
    <t>Donnerstag</t>
  </si>
  <si>
    <t xml:space="preserve">Die Leistungszeit beginnt am </t>
  </si>
  <si>
    <t>, ohne dass es einer Kündigung bedarf.</t>
  </si>
  <si>
    <t xml:space="preserve">Etwaige Fragen zum Teilnahmewettbewerb richten Sie bitte bis spätestens zum </t>
  </si>
  <si>
    <t xml:space="preserve"> ausschließlich über die Bieterkommunikation der Vergabeplattform. Mündliche Anfragen werden grundsätzlich nicht beantwortet. Bitte beachten Sie, dass Fragen und Antworten zum Teilnahmewettbewerb auf der Plattform, auf der Sie auch die Vergabeunterlagen einsehen können, eingestellt werden. Es obliegt dem Bewerber selbständig zu prüfen, ob Fragen eingegangen und beantwortet wurden. Die letzte Aktualisierung findet voraussichtlich am </t>
  </si>
  <si>
    <t xml:space="preserve"> statt. Soweit der Bewerber die Antworten der Vergabestelle nicht abgerufen und berücksichtigt hat, geht dies zu seinen Lasten.
Enthalten die Teilnahmeunterlagen nach Auffassung des Bewerbers Unklarheiten, Unvollständigkeiten oder Fehler, so hat er unverzüglich die Vergabestelle vor dem Ablauf der Einreichungsfrist elektronisch über die Vergabeplattform darauf hinzuweisen.</t>
  </si>
  <si>
    <t>Der Teilnahmeantrag (Vordruck: „</t>
  </si>
  <si>
    <t>Für den Teilnahmeantrag ist der vom Auftraggeber zur Verfügung gestellte Vordruck "</t>
  </si>
  <si>
    <t>" zu verwenden; die Verwendung selbst gefertigter Vervielfältigungen, Abschriften oder Kurzfassungen ist – wenn nicht ausdrücklich im Einzelfall zugelassen – nicht zulässig. Änderungen und Ergänzungen an den Vergabeunterlagen sind unzulässig. Änderungsvorschläge sind nicht zugelassen.
HINWEIS: Nur Angaben, die vollständig und innerhalb der Textfelder eingetragen sind, werden in die Wertung des Teilnahmeantrags einbezogen. Unvollständige oder außerhalb dieser Textfelder befindliche Angaben bleiben unberücksichtigt.</t>
  </si>
  <si>
    <t>Der Teilnahmeantrag ist für Microsoft Excel 365 optimiert. Die Nutzung wurde zudem mit LibreOffice Calc und Google Tabellen getestet. In diesen Anwendungen können im Einzelfall trotz erfolgreicher Tests Darstellungsabweichungen nicht ausgeschlossen werden; die inhaltliche Bearbeitung und Befüllung des Formulars ist jedoch grundsätzlich möglich.</t>
  </si>
  <si>
    <r>
      <t xml:space="preserve">Zur übersichtlichen und nutzerfreundlichen Gestaltung des Teilnahmewettbewerbs haben wir in diesem Dokument sämtliche erforderlichen Informationen zum Verfahren sowie die für den Teilnahmeantrag abzugebenden Angaben und Erklärungen zusammengefasst.
Anlagen und Nachweise sind – soweit sie nicht ausdrücklich gefordert werden – nicht einzureichen. Wir bitten daher ausdrücklich, von der Einreichung unaufgeforderter Anlagen und Nachweise abzusehen.
</t>
    </r>
    <r>
      <rPr>
        <b/>
        <u/>
        <sz val="10"/>
        <color theme="1"/>
        <rFont val="Arial"/>
        <family val="2"/>
      </rPr>
      <t>Wichtiger Hinweis:</t>
    </r>
    <r>
      <rPr>
        <sz val="10"/>
        <color theme="1"/>
        <rFont val="Arial"/>
        <family val="2"/>
      </rPr>
      <t xml:space="preserve"> Auf gesonderte Aufforderung der Vergabestelle sind gegebenenfalls Unbedenklichkeitsbescheinigungen der Krankenkassen, der Berufsgenossenschaft, des Finanzamts oder sonstige geeignete Nachweise zur Verifizierung der im Teilnahmeantrag gemachten Angaben vorzulegen.
In den jeweiligen Reitern befindet sich rechts neben den Ausfüllfeldern jeweils eine Spalte </t>
    </r>
    <r>
      <rPr>
        <b/>
        <sz val="10"/>
        <color theme="1"/>
        <rFont val="Arial"/>
        <family val="2"/>
      </rPr>
      <t>„Pflichtangaben“</t>
    </r>
    <r>
      <rPr>
        <sz val="10"/>
        <color theme="1"/>
        <rFont val="Arial"/>
        <family val="2"/>
      </rPr>
      <t xml:space="preserve">, aus der hervorgeht, in welchem Umfang Angaben zu machen sind. Darüber hinaus steht eine Spalte </t>
    </r>
    <r>
      <rPr>
        <b/>
        <sz val="10"/>
        <color theme="1"/>
        <rFont val="Arial"/>
        <family val="2"/>
      </rPr>
      <t>„Vollständigkeitskontrolle“</t>
    </r>
    <r>
      <rPr>
        <sz val="10"/>
        <color theme="1"/>
        <rFont val="Arial"/>
        <family val="2"/>
      </rPr>
      <t xml:space="preserve"> zur Verfügung. Nur wenn dort sämtliche Felder grün markiert sind und der Hinweis </t>
    </r>
    <r>
      <rPr>
        <b/>
        <sz val="10"/>
        <color theme="1"/>
        <rFont val="Arial"/>
        <family val="2"/>
      </rPr>
      <t>„Angaben vollständig“</t>
    </r>
    <r>
      <rPr>
        <sz val="10"/>
        <color theme="1"/>
        <rFont val="Arial"/>
        <family val="2"/>
      </rPr>
      <t xml:space="preserve"> erscheint, gelten alle erforderlichen Felder als vollständig ausgefüllt. Im Reiter </t>
    </r>
    <r>
      <rPr>
        <b/>
        <sz val="10"/>
        <color theme="1"/>
        <rFont val="Arial"/>
        <family val="2"/>
      </rPr>
      <t>„02_Teilnahmeantrag“</t>
    </r>
    <r>
      <rPr>
        <sz val="10"/>
        <color theme="1"/>
        <rFont val="Arial"/>
        <family val="2"/>
      </rPr>
      <t xml:space="preserve"> ist diese Übersicht zusätzlich zusammengefasst.</t>
    </r>
  </si>
  <si>
    <r>
      <rPr>
        <b/>
        <u/>
        <sz val="10"/>
        <color theme="1"/>
        <rFont val="Arial"/>
        <family val="2"/>
      </rPr>
      <t>Wichtiger Hinweis:</t>
    </r>
    <r>
      <rPr>
        <sz val="10"/>
        <color theme="1"/>
        <rFont val="Arial"/>
        <family val="2"/>
      </rPr>
      <t xml:space="preserve"> Das Deaktivieren oder Umgehen des Blattschutzes, Änderungen an Formeln, Verknüpfungen oder Bezügen sowie jede sonstige technische oder inhaltliche Veränderung des Teilnahmeantrags oder der zugehörigen Dokumente sind unzulässig. Derartige Änderungen führen grundsätzlich zum zwingenden Ausschluss des Teilnahmeantrags vom weiteren Vergabeverfahren.</t>
    </r>
  </si>
  <si>
    <t>elektronisch über das Vergabeportal</t>
  </si>
  <si>
    <t>10:00 Uhr</t>
  </si>
  <si>
    <r>
      <t xml:space="preserve">Zahl der eingesetzten Mitarbeitenden im Referenzobjekt
</t>
    </r>
    <r>
      <rPr>
        <sz val="8"/>
        <color rgb="FF000000"/>
        <rFont val="Arial"/>
        <family val="2"/>
      </rPr>
      <t>(nur ganze Zahlen eintragen)</t>
    </r>
  </si>
  <si>
    <t xml:space="preserve">und läuft zunächst für eine Festlaufzeit von zwei Jahren bis zum </t>
  </si>
  <si>
    <t xml:space="preserve">. Der Vertrag verlängert sich anschließend </t>
  </si>
  <si>
    <t xml:space="preserve"> um jeweils zwölf Monate, wenn nicht der Auftraggeber spätestens sechs Monate vor Ablauf der jeweiligen Laufzeit in Textform erklärt, dass er den Vertrag nicht verlängert.
Der Vertrag endet spätestens am </t>
  </si>
  <si>
    <t>Angabe / Erklärung der Befähigung und Erlaubnis zur Berufsausübung gemäß § 44 VgV.
- Gewerbeerlaubnis nach § 34a GewO</t>
  </si>
  <si>
    <t xml:space="preserve">Angabe / Erklärung der technischen und beruflichen Leistungsfähigkeit gemäß § 46 VgV.
- Angaben zu Mitarbeitenden </t>
  </si>
  <si>
    <t>- Angaben zur technischen Fachkraft, die mit der Qualitätskontrolle beauftragt ist 
0 Punkte: keine Angabe oder Qualifikation, welche nicht dem Bewachungsgewerbe zuzuordnen ist.
2 Punkt: Weist eine Qualifikation im Bewachungsgewerbe auf, welche nachfolgend (3 Punkte bis 5 Punkte) nicht aufgelistet ist (z. B. Sachkundeprüfung nach § 34a GewO).
3 Punkte: Weist die Qualifikation als Geprüfte Schutz- und Sicherheitskraft bzw. Servicekraft für Schutz und Sicherheit auf
4 Punkte: Weist die Qualifikation als Fachkraft für Schutz und Sicherheit (IHK-Prüfung) auf
5 Punkte: Weist die Qualifikation als Meister/in für Schutz und Sicherheit (IHK-Meisterprüfung) oder eine vergleichbare Qualifikation auf</t>
  </si>
  <si>
    <t xml:space="preserve">- Angaben zu Betriebsleitung, Fach- und Führungskräften
0 Punkte: keine Angabe oder weniger als zwei qualifizierte Fach- und Führungskräfte
3 Punkte: Für die Auftragsausführung stehen mindestens zwei (2) qualifizierte Fach- und Führungskräfte (z. B. Meister/in für Schutz und Sicherheit, Fachkraft für Schutz und Sicherheit, etc.)  zur Verfügung
4 Punkte: Für die Auftragsausführung stehen mindestens drei (3) qualifizierte Fach- und Führungskräfte (z. B. Meister/in für Schutz und Sicherheit, Fachkraft für Schutz und Sicherheit, etc.)  zur Verfügung
5 Punkte: Für die Auftragsausführung stehen mindestens vier (4) oder mehr qualifizierte Fach- und Führungskräfte (z. B. Meister/in für Schutz und Sicherheit, Fachkraft für Schutz und Sicherheit, etc.) zur Verfügung </t>
  </si>
  <si>
    <t>Bewerber können zusätzliche Bewertungspunkte (5 Bewertungspunkte je Referenz, folglich bis zu 15 Bewertungspunkte in Summe) erzielen, indem die Referenzen neben den vorstehenden Mindestanforderungen folgende zusätzliche Anforderungen erfüllen. Bei der Objektart wird je Referenz ausschließlich die zutreffende Stufe gewertet; die Punkte für Objektart und Kapazität werden addiert.
Zusätzliche Bewertungspunkte:</t>
  </si>
  <si>
    <t>01_lra-dah_sicherheit_teilnahmeantrag.xlsx</t>
  </si>
  <si>
    <t>lra-dah</t>
  </si>
  <si>
    <t>Landratsamt Dachau</t>
  </si>
  <si>
    <t>Weiherweg 16</t>
  </si>
  <si>
    <t>85221 Dachau</t>
  </si>
  <si>
    <t>das Landratsamt Dachau</t>
  </si>
  <si>
    <t>viermal</t>
  </si>
  <si>
    <t>a) Der Referenzauftrag umfasste Sicherheits- bzw. Bewachungsleistungen in einer Flüchtlings-, Asyl- oder vergleichbaren Gemeinschaftsunterkunft (vergleichbar ist jede Gemeinschaftsunterbringung von Personen mit Wohn- und Übernachtungsfunktion, insbesondere Aufnahmeeinrichtungen, Notunterkünfte und Unterkünfte für Wohnungslose)</t>
  </si>
  <si>
    <t>b) Die Kapazität der im Referenzauftrag bewachten Unterkünfte beträgt insgesamt mindestens 100 Plätze</t>
  </si>
  <si>
    <t>1 Punkt: Der Referenzauftrag umfasste die Bewachung von einem oder zwei Standorten von Flüchtlings- oder Asylunterkünften.</t>
  </si>
  <si>
    <t>Ein oder zwei Standorte (Flüchtlings- oder Asylunterkunft)</t>
  </si>
  <si>
    <t>2 Punkte: Der Referenzauftrag umfasste die Bewachung mehrerer Flüchtlings- oder Asylunterkünfte (mindestens drei Standorte) im Rahmen eines Auftrags.</t>
  </si>
  <si>
    <t>Mehrere Flüchtlings- oder Asylunterkünfte (mindestens drei Standorte)</t>
  </si>
  <si>
    <t>3 Punkte: Der Referenzauftrag umfasste die Bewachung mehrerer Flüchtlings- oder Asylunterkünfte (mindestens drei Standorte) im Rahmen eines Auftrags, darunter dezentrale Unterkünfte, die mobil bestreift wurden.</t>
  </si>
  <si>
    <t>Mehrere Unterkünfte einschließlich mobil bestreifter dezentraler Unterkünfte</t>
  </si>
  <si>
    <t>2 Punkte: Die Kapazität der im Referenzauftrag bewachten Unterkünfte beträgt insgesamt mindestens 150 Plätze.</t>
  </si>
  <si>
    <t>3.1 Gewerbeerlaubnis nach § 34a GewO (Ausschlusskriterium)</t>
  </si>
  <si>
    <t>Es liegt eine gültige Gewerbeerlaubnis für das Bewachungsgewerbe nach § 34a Gewerbeordnung (GewO) vor.</t>
  </si>
  <si>
    <t>Umsatz 2025 im Bereich Sicherheitsdienstleistungen:
(in Euro)</t>
  </si>
  <si>
    <t>Umsatz 2024 im Bereich Sicherheitsdienstleistungen:
(in Euro)</t>
  </si>
  <si>
    <t xml:space="preserve">Mindestanforderung an den Versicherungsumfang:
Leistungsbereich der Sicherheitsdienstleistungen mit mindestens folgenden Deckungssummen (bei mindestens zweifacher Maximierung je Versicherungsjahr) pro Schadensereignis für	
- 5.000.000,00 Euro für Personenschäden,	
- 2.500.000,00 Euro für Sach- und Vermögensschäden, 	
- 1.000.000,00 Euro für Umweltschäden
- 500.000,00 Euro für Bearbeitungsschäden,	
- 250.000,00 Euro für Schlüssel- und Transponderverlust	</t>
  </si>
  <si>
    <t>davon Einsatz-/Objektleitungen:</t>
  </si>
  <si>
    <t>davon Sicherheitskräfte:</t>
  </si>
  <si>
    <t>keine Angabe oder Qualifikation, welche nicht dem Bewachungsgewerbe zuzuordnen ist. (0 Punkte)</t>
  </si>
  <si>
    <t>keine Angabe oder Qualifikation, welche nicht dem Bewachungsgewerbe zuzuordnen ist</t>
  </si>
  <si>
    <t>Weist eine Qualifikation im Bewachungsgewerbe auf, welche nachfolgend (3 bis 5) nicht aufgelistet ist (z. B. Sachkundeprüfung nach § 34a GewO). (2 Punkte)</t>
  </si>
  <si>
    <t>Weist eine Qualifikation im Bewachungsgewerbe auf, welche nachfolgend (3 bis 5) nicht aufgelistet ist (z. B. Sachkundeprüfung nach § 34a GewO)</t>
  </si>
  <si>
    <t>Weist die Qualifikation als Geprüfte Schutz- und Sicherheitskraft bzw. Servicekraft für Schutz und Sicherheit auf (3 Punkte)</t>
  </si>
  <si>
    <t>Weist die Qualifikation als Geprüfte Schutz- und Sicherheitskraft bzw. Servicekraft für Schutz und Sicherheit auf</t>
  </si>
  <si>
    <t>Weist die Qualifikation als Fachkraft für Schutz und Sicherheit (IHK-Prüfung) auf (4 Punkte)</t>
  </si>
  <si>
    <t>Weist die Qualifikation als Meister/in für Schutz und Sicherheit (IHK-Meisterprüfung) oder eine vergleichbare Qualifikation auf (5 Punkte)</t>
  </si>
  <si>
    <t>Weist die Qualifikation als Meister/in für Schutz und Sicherheit (IHK-Meisterprüfung) oder eine vergleichbare Qualifikation auf</t>
  </si>
  <si>
    <t>Für die Auftragsausführung stehen mindestens zwei (2) qualifizierte Fach- und Führungskräfte (z. B. Meister/in für Schutz und Sicherheit, Fachkraft für Schutz und Sicherheit, etc.)  zur Verfügung (3 Punkte)</t>
  </si>
  <si>
    <t>Für die Auftragsausführung stehen mindestens zwei (2) qualifizierte Fach- und Führungskräfte (z. B. Meister/in für Schutz und Sicherheit, Fachkraft für Schutz und Sicherheit, etc.)  zur Verfügung</t>
  </si>
  <si>
    <t>Für die Auftragsausführung stehen mindestens drei (3) qualifizierte Fach- und Führungskräfte (z. B. Meister/in für Schutz und Sicherheit, Fachkraft für Schutz und Sicherheit, etc.)  zur Verfügung (4 Punkte)</t>
  </si>
  <si>
    <t>Für die Auftragsausführung stehen mindestens drei (3) qualifizierte Fach- und Führungskräfte (z. B. Meister/in für Schutz und Sicherheit, Fachkraft für Schutz und Sicherheit, etc.)  zur Verfügung</t>
  </si>
  <si>
    <t>Für die Auftragsausführung stehen mindestens vier (4) oder mehr qualifizierte Fach- und Führungskräfte (z. B. Meister/in für Schutz und Sicherheit, Fachkraft für Schutz und Sicherheit, etc.) zur Verfügung (5 Punkte)</t>
  </si>
  <si>
    <t>Für die Auftragsausführung stehen mindestens vier (4) oder mehr qualifizierte Fach- und Führungskräfte (z. B. Meister/in für Schutz und Sicherheit, Fachkraft für Schutz und Sicherheit, etc.) zur Verfügung</t>
  </si>
  <si>
    <t>Kurze Projektbeschreibung:
(Beschreibung der bewachten Liegenschaft/en)</t>
  </si>
  <si>
    <t>Kapazität der bewachten Unterkünfte insgesamt:
(Anzahl Plätze)</t>
  </si>
  <si>
    <t>Schichtleitung:</t>
  </si>
  <si>
    <t>Sicherheitskräfte:</t>
  </si>
  <si>
    <t>Zentrale Vergabestelle</t>
  </si>
  <si>
    <t>https://satellite.dtvp.de</t>
  </si>
  <si>
    <t>Sicherheitsdienstleistungen</t>
  </si>
  <si>
    <t xml:space="preserve">5.3 Angaben zum Qualitätsmanagementsystem (Bewertungskriterium) </t>
  </si>
  <si>
    <t>5.4 Angaben zum Umweltmanagementsystem (Bewertungskriterium)</t>
  </si>
  <si>
    <t>5.5 Angaben zum Arbeitsschutzmanagementsystem (Bewertungskriterium)</t>
  </si>
  <si>
    <t>5.6 Angaben zur technischen Fachkraft, die mit der Qualitätskontrolle beauftragt ist (Bewertungskriterium)</t>
  </si>
  <si>
    <t>5.7 Angaben zu Betriebsleitung, Fach- und Führungskräften (Bewertungskriterium)</t>
  </si>
  <si>
    <t>5.8 Referenzangaben / Mindestanforderungen (Bewertungskriterium)</t>
  </si>
  <si>
    <t>5.8.1 Angaben zu Referenz Nr. 1 (Bewertungskriterium)</t>
  </si>
  <si>
    <t>5.8.2 Angaben zu Referenz Nr. 2 (Bewertungskriterium)</t>
  </si>
  <si>
    <t>5.8.3 Angaben zu Referenz Nr. 3 (Bewertungskriterium)</t>
  </si>
  <si>
    <t>04.11.2026</t>
  </si>
  <si>
    <t>Mittwoch</t>
  </si>
  <si>
    <t>01.02.2027</t>
  </si>
  <si>
    <t>31.01.2029</t>
  </si>
  <si>
    <t>31.01.2033</t>
  </si>
  <si>
    <t>- Angaben zur Zertifizierung nach DIN 77200-1
0 Punkte: Keine Angaben / keines Vorhanden
3 Punkte: Eingeführtes und intern überwachtes Sicherungssystem für die Organisation, Personalführung und Arbeitsweise eines Unternehmens zur Erbringung von Sicherungsdienstleistungen in Anlehnung an die DIN 77200-1
5 Punkte: Unternehmen ist nach DIN 77200-1 (oder gleichwertig) zertifiziert</t>
  </si>
  <si>
    <t>Es können maximal 60 Punkte erreicht werden.
Die vom Bewerber zu erreichende Mindestpunktzahl beträgt 30 Punkte.
Erreicht ein Bewerber diese Mindestpunktzahl nicht, so wird sein Teilnahmeantrag ausgeschlossen.</t>
  </si>
  <si>
    <t>5.2 Angaben zur Zertifizierung nach DIN 77200-1 (Bewertungskriterium)</t>
  </si>
  <si>
    <t>Zertifizierung DIN 77200-1:
(max. 5 Bewertungspunkte)</t>
  </si>
  <si>
    <t>Eingeführtes und intern überwachtes Sicherungssystem für die Organisation, Personalführung und Arbeitsweise eines Unternehmens zur Erbringung von Sicherungsdienstleistungen in Anlehnung an die DIN 77200-1 (3 Punkte)</t>
  </si>
  <si>
    <t>Unternehmen ist nach DIN 77200-1 (oder gleichwertig) zertifiziert (5 Punkte)</t>
  </si>
  <si>
    <t>in den Flüchtlings- und Asylunterkünften
des Landkreises Dachau</t>
  </si>
  <si>
    <r>
      <t xml:space="preserve">davon geprüfte Fachkräfte:
</t>
    </r>
    <r>
      <rPr>
        <sz val="8"/>
        <color rgb="FF000000"/>
        <rFont val="Arial"/>
        <family val="2"/>
      </rPr>
      <t>(Qualifikationen: Fachkraft für Schutz und Sicherheit, Geprüfte Schutz- und Sicherheitskraft, Meister/in für Schutz und Sicherheit, etc.)</t>
    </r>
  </si>
  <si>
    <t>(sofern vorhanden)</t>
  </si>
  <si>
    <t>(sofern beendet)</t>
  </si>
  <si>
    <t>Abschluss einer Rahmenvereinbarung mit einem Auftragnehmer über Sicherheitsdienstleistungen in sämtlichen Flüchtlings- und Asylunterkünften des Landkreises Dachau, insbesondere stationäre Objektbewachung, die mobile Bestreifung dezentraler Unterkünfte sowie die Unterstützung der Essensausgabe. Die Leistungen werden durch Einzelaufträge abgerufen; eine Mindestabnahme wird nicht vereinbart. Der Höchstwert der Rahmenvereinbarung ist im Rahmenvertrag angegeben.
Informationen über weitere Einzelheiten können aus den Vergabeunterlagen entnommen werden.</t>
  </si>
  <si>
    <t>Erforderliche Unterlagen, die mit dem Teilnahmeantrag einzureichen sind:</t>
  </si>
  <si>
    <t>“) mit Eigenerklärungen, Bestätigungen und Angaben zur Befähigung und Erlaubnis zur Berufsausübung sowie zur wirtschaftlichen, finanziellen, technischen und beruflichen Leistungsfähigkeit
sowie in Abhängigkeit des Teilnahmeantrags:
- Verzeichnis der Nachunternehmerleistungen (wenn Teile der Leistung an Nachunternehmer vergeben werden sollen)
- Verzeichnis der Leistungen / Kapazitäten anderer Unternehmen (wenn sich der Bieter der Kapazitäten anderer Unternehmen bedienen wird)
- Erklärung Bewerbergemeinschaft (wenn der Teilnahmeantrag von einer Bewerbergemeinschaft abgegeben wird)
- Verpflichtungserklärung anderer Unternehmen</t>
  </si>
  <si>
    <r>
      <t xml:space="preserve">Im Rahmen der Wertung der Teilnahmeanträge verifiziert der Auftraggeber die durch den Bewerber angegebenen Referenzen sowie insbesondere die wertungsrelevanten Referenzangaben.
Die Verarbeitung der personenbezogenen Daten aus der Referenzabfrage beruht auf Artikel 6 Absatz 1 Buchstabe c und e DSGVO. Sie ergibt sich aus der Verpflichtung des öffentlichen Auftraggebers, die Gesetze und Verordnungen des Vergaberechts zwingend anzuwenden. Auf die Angaben der Referenzabfrage kann insoweit nicht verzichtet werden.
</t>
    </r>
    <r>
      <rPr>
        <u/>
        <sz val="10"/>
        <color theme="1"/>
        <rFont val="Arial"/>
        <family val="2"/>
      </rPr>
      <t>Wichtiger Hinweis:</t>
    </r>
    <r>
      <rPr>
        <sz val="10"/>
        <color theme="1"/>
        <rFont val="Arial"/>
        <family val="2"/>
      </rPr>
      <t xml:space="preserve">
Nur Referenzangaben, die vollständig und innerhalb der nachfolgenden Textfelder eingetragen sind, werden in die Wertung des Teilnahmeantrags einbezogen. Unvollständige oder außerhalb dieser Textfelder befindliche Angaben bleiben unberücksichtigt.</t>
    </r>
  </si>
  <si>
    <t>Vergabekammer Südbayern, Regierung von Oberbayern
Maximilianstraße 39 in 80538 München
E-Mail: vergabekammer.suedbayern@reg-ob.bayern.de
Telefon: +49 89 21762411
Fax: +49 89 21762847</t>
  </si>
  <si>
    <t>10-804-242120932-1</t>
  </si>
  <si>
    <t>12.10.2026</t>
  </si>
  <si>
    <t>Montag</t>
  </si>
  <si>
    <t>05.11.2026</t>
  </si>
  <si>
    <t>12.11.2026</t>
  </si>
  <si>
    <t>12.10.2026 (v1)</t>
  </si>
  <si>
    <t>c) Die Leistungserbringung im Referenzauftrag dauert noch an oder wurde nicht früher als 36 Monate vor dem Tag der Absendung der EU-Bekanntmachung (12.10.2026) beendet.</t>
  </si>
  <si>
    <t>d) Die Leistungserbringung im Referenzauftrag umfasst einen zusammenhängenden Zeitraum von mindestens 12 Monaten; bei laufenden Aufträgen wird bis zum Tag der Absendung der EU-Bekanntmachung (12.10.2026) gerechnet.</t>
  </si>
  <si>
    <t xml:space="preserve">- Eigenerklärung zu §§ 123, 124 GWB
- ggf. Selbstreinigungsmaßnahmen
- Eigenerklärung zu laufenden Verfahren (Erklärung; Würdigung im Einzelfall)
- Eigenerklärung Bezug Russland
- Antikorruptionserklärung
- Erklärung zum Masernschutz
- Scientology-Schutzerklärung (Erklärung zur Auftragsausführung; kein Ausschlusskriterium im Teilnahmewettbewerb)
</t>
  </si>
  <si>
    <t>Auf Grundlage des Gesamtergebnisses erfolgt eine Rangfolgenbildung. Es werden höchstens fünf Bewerber mit den höchsten Punktzahlen zur Angebotsabgabe aufgefordert. Bei Punktgleichheit auf Rang 5 werden alle Bewerber dieses Rangs zur Angebotsabgabe aufgefordert. Erfüllen weniger als fünf Bewerber die Anforderungen, wird das Verfahren mit diesen Bewerbern fortgeführt.</t>
  </si>
  <si>
    <t>Wir bewerben uns um Teilnahme im Rahmen einer Bewerbergemeinschaft. Die geforderten Eignungskriterien werden von der Bewerbergemeinschaft erfüllt. Das ausgefüllte Dokument “Erklärung Bieter-/Arbeitsgemeinschaft“ ist beigefügt. Jedes Gemeinschaftsmitglied verpflichtet sich darin mit Abgabe der Erklärung in Textform, für die vertragsgemäße Ausführung der Leistung gesamtschuldnerisch zu haften.</t>
  </si>
  <si>
    <t>Definition:
Ein Unternehmen gilt als KMU, wenn es weniger als 250 Mitarbeiter beschäftigt und der Jahresumsatz höchstens 50 Mio. Euro oder die Jahresbilanzsumme höchstens 43 Mio. Euro beträgt.
Kleinstunternehmen: Weniger als 10 Mitarbeiter und ein Jahresumsatz oder eine Jahresbilanzsumme von höchstens 2 Millionen Euro.
Kleine Unternehmen: Weniger als 50 Mitarbeiter und ein Jahresumsatz oder eine Jahresbilanzsumme von höchstens 10 Millionen Euro.
Mittlere Unternehmen: Weniger als 250 Mitarbeiter und entweder ein Jahresumsatz von höchstens 50 Millionen Euro oder eine Jahresbilanzsumme von höchstens 43 Millionen Euro</t>
  </si>
  <si>
    <t>Ein Ausschlussgrund liegt vor, wenn Ihr Unternehmen seinen Verpflichtungen zur Zahlung von Steuern, Abgaben oder Beiträgen zur Sozialversicherung nicht nachgekommen ist und dies durch eine rechtskräftige Gerichts- oder bestandskräftige Verwaltungsentscheidung festgestellt wurde oder der öffentliche Auftraggeber die Verletzung dieser Verpflichtungen auf sonstige geeignete Weise nachweisen kann.</t>
  </si>
  <si>
    <t>Ein Ausschlussgrund liegt vor, wenn Ihr Unternehmen nach § 21 des Arbeitnehmer-Entsendegesetzes, § 98c des Aufenthaltsgesetzes, § 19 des Mindestlohngesetzes oder § 21 des Schwarzarbeitsbekämpfungsgesetzes von der Teilnahme an Vergabeverfahren ausgeschlossen werden soll oder ausgeschlossen ist.</t>
  </si>
  <si>
    <t>2.12 Eigenerklärung zu laufenden Verfahren (Erklärung; Würdigung im Einzelfall nach § 124 Abs. 1 Nr. 3 GWB)</t>
  </si>
  <si>
    <t>Nach Art. 5k der Verordnung (EU) Nr. 833/2014 in der Fassung der Verordnung (EU) 2022/576 dürfen öffentliche Aufträge und Konzessionen nach dem 9. April 2022 nicht an Personen oder Unternehmen vergeben werden, die einen Bezug zu Russland im Sinne der Vorschrift aufweisen. Dies umfasst sowohl unmittelbar als Bewerber, Bieter oder Auftragnehmer auftretende Personen oder Unternehmen als auch mittelbar, mit mehr als zehn Prozent, gemessen am Auftragswert, beteiligte Unterauftragnehmer, Lieferanten oder Eignungsverleiher.</t>
  </si>
  <si>
    <t>Nein, es besteht KEINE Verbindung im Sinne des Art. 5k der Verordnung (EU) Nr. 833/2014.</t>
  </si>
  <si>
    <t>Ja, es besteht eine Verbindung im Sinne des Art. 5k der Verordnung (EU) Nr. 833/2014.</t>
  </si>
  <si>
    <t>Ein Bezug zu Russland im Sinne der Vorschrift besteht
a) durch die russische Staatsangehörigkeit des Bewerbers/Bieters oder die Niederlassung des Bewerbers/Bieters in Russland,
b) durch die Beteiligung einer natürlichen Person oder eines Unternehmens, auf die eines der Kriterien nach Buchstabe a zutrifft, am Bewerber/Bieter über das Halten von Anteilen im Umfang von mehr als 50 Prozent,
c) durch das Handeln der Bewerber/Bieter im Namen oder auf Anweisung von Personen oder Unternehmen, auf die die Kriterien der Buchstaben a) und/oder b) zutreffen.</t>
  </si>
  <si>
    <t>Besteht eine Verbindung im Sinne des Art. 5k der Verordnung (EU) Nr. 833/2014?</t>
  </si>
  <si>
    <t>1. Auftraggeber (AG) und Auftragnehmer (AN) verpflichten sich, alle erforderlichen Maßnahmen zur Vermeidung von Korruption zu ergreifen. Der AN stellt insbesondere durch organisatorische Maßnahmen und Belehrungen seiner Mitarbeiter sicher, dass er bzw. seine Mitarbeiter in den Geschäftsbeziehungen mit dem AG
a) keine strafbaren Handlungen begehen, die unter die §§ 298, 299, 333, 334 StGB oder § 23 des Gesetzes zum Schutz von Geschäftsgeheimnissen (GeschGehG) fallen,
b) über § 23 GeschGehG hinaus die dem AN im geschäftlichen Verkehr anvertrauten Vorlagen, Vorschriften und Informationen des AG, gleich ob in Papierform, auf Datenträgern oder in elektronischer Form, nicht zu Zwecken des Wettbewerbs oder der Eigennutzung unbefugt verwerten oder an Dritte weitergeben,
c) Mitarbeitern des AG keine Zuwendungen oder andere Vorteile anbieten werden bzw. solche von diesen angenommen werden,
d) Dritte nicht zu Handlungen gemäß Absatz 1, Buchstaben a)-c) dieser Antikorruptionserklärung anstiften bzw. hierzu Beihilfe leisten werden.
2. Bei einem schuldhaften Verstoß gegen die in Absatz 1 festgelegten Regelungen hat der AN dem AG eine Vertragsstrafe in Höhe von 5 % der im Vertragsjahr des Verstoßes abgerechneten Netto-Vergütung, mindestens jedoch 5.000 Euro, zu zahlen. Die Summe der Vertragsstrafen nach dieser Regelung ist auf 10 % der bis zum Bekanntwerden des Verstoßes insgesamt abgerechneten Netto-Vergütung, mindestens jedoch 5.000 Euro, begrenzt. Die Vertragsstrafe wird auf einen Schadensersatzanspruch wegen desselben Verstoßes angerechnet.
3. Bei einem Verstoß des AN oder seiner Mitarbeiter gegen die in Absatz 1 Buchstaben a)-d) festgelegten Regelungen ist der AG zur außerordentlichen fristlosen Kündigung des Vertrags berechtigt. Die Prüfung eines Ausschlusses von künftigen Vergabeverfahren nach den §§ 124 bis 126 GWB bleibt unberührt.</t>
  </si>
  <si>
    <t>2.15 Scientology-Schutzerklärung (Erklärung zur Auftragsausführung)</t>
  </si>
  <si>
    <t>Der Bewerber versichert,
• dass er gegenwärtig sowie während der gesamten Vertragsdauer die Technologie von L. Ron Hubbard nicht anwendet, lehrt oder in sonstiger Weise verbreitet, keine Kurse oder Seminare nach dieser Technologie besucht und Beschäftigte oder sonst zur Erfüllung des Vertrags eingesetzte Personen keine Kurse oder Seminare nach dieser Technologie besuchen lässt;
• dass nach seiner Kenntnis keine der zur Erfüllung des Vertrags eingesetzten Personen die Technologie von L. Ron Hubbard anwendet, lehrt oder in sonstiger Weise verbreitet oder Kurse oder Seminare nach dieser Technologie besucht.
Der Bewerber verpflichtet sich, solche zur Erfüllung des Vertrags eingesetzten Personen von der weiteren Durchführung des Vertrags unverzüglich auszuschließen, die während der Vertragsdauer die Technologie von L. Ron Hubbard anwenden, lehren, in sonstiger Weise verbreiten oder Kurse oder Seminare nach dieser Technologie besuchen.
Diese Verpflichtung ist zugleich Bestandteil des Rahmenvertrags (Teil A Ziffer 5). Im Teilnahmewettbewerb wird sie nicht als Ausschlusskriterium gewertet.</t>
  </si>
  <si>
    <t>1.1. Der Bewerber/Bieter versichert, dass alle zur Erfüllung des Vertrags eingesetzten Personen vor Beginn ihrer Tätigkeit die Anforderungen gemäß § 20 Abs. 8 und 9 IfSG erfüllen und sämtliche für die Nachweisführung gem. § 20 Abs. 9 IfSG notwendigen Unterlagen beim Bewerber/Bieter vorliegen.
1.2. Die Abgabe einer wissentlich falschen Erklärung nach Nr. 1.1 berechtigt den Auftraggeber zur Kündigung aus wichtigem Grund ohne Einhaltung einer Frist.
2. Mir/Uns ist bewusst, dass eine Nichtbeachtung dieser Erklärung meinen/unseren Ausschluss von der Teilnahme am Wettbewerb zur Folge haben kann.</t>
  </si>
  <si>
    <t>2025</t>
  </si>
  <si>
    <t>2024</t>
  </si>
  <si>
    <t>Mitarbeitende im Bereich Sicherheitsdienstleistungen (gesamt):</t>
  </si>
  <si>
    <t>(freiwillige Angabe)</t>
  </si>
  <si>
    <t>(sofern Referenz angegeben)</t>
  </si>
  <si>
    <t>5.1 Angaben zu Mitarbeitenden
(Ausschlusskriterium)</t>
  </si>
  <si>
    <t>Zum Nachweis der Eignung ist mindestens eine Referenz, die alle nachfolgenden Mindestanforderungen kumulativ erfüllt, anzugeben. Diese Mindestreferenz erhält 5 Bewertungspunkte. Wird keine Referenz angegeben, die alle Mindestanforderungen erfüllt, wird der Teilnahmeantrag ausgeschlossen.
Bewerber können darüber hinaus bis zu zwei weiteren Referenzen angeben. Erfüllen diese alle nachfolgenden Mindestanforderungen kumulativ, erhält jede Referenz 5 Bewertungspunkte.
Mindestanforderungen:</t>
  </si>
  <si>
    <t>Leistungsanforderungen / Mindestanforderungen, die mit einem (A) gekennzeichnet sind, müssen zwingend eingehalten werden. Das Nichterfüllen bereits eines dieser Kriterien führt zum Ausschluss des gesamten Teilnahmeantrags. Das A-Kriterium wird nur als erfüllt bewertet, wenn sämtliche in den nachfolgenden definierten Anforderungen eines A-Kriteriums erfüllt sind und entsprechende Erklärungen/Erläuterungen im Teilnahmeantrag bestätigt bzw. getätigt sind.
Fehlende oder unvollständige Angaben zu A-Kriterien, die nicht wertungsrelevant sind (insbesondere Angaben zu Umsätzen und Mitarbeitenden), kann der Auftraggeber nach § 56 Abs. 2 VgV nachfordern. In diesem Fall führt erst die nicht fristgerechte oder unvollständige Vorlage der nachgeforderten Angaben zum Ausschluss.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</si>
</sst>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dddd"/>
    <numFmt numFmtId="165" formatCode="#,##0.00\ &quot;Euro&quot;"/>
    <numFmt numFmtId="166" formatCode="#,##0.00\ &quot;Prozent&quot;"/>
    <numFmt numFmtId="167" formatCode="#,##0\ &quot;Mitarbeitende&quot;"/>
    <numFmt numFmtId="168" formatCode="#,##0.00\ &quot;m² zu reinigende Grundfläche&quot;"/>
    <numFmt numFmtId="169" formatCode="mm\/yyyy"/>
  </numFmts>
  <fonts count="24" x14ac:knownFonts="1">
    <font>
      <sz val="11"/>
      <color theme="1"/>
      <name val="Calibri"/>
      <family val="2"/>
      <scheme val="minor"/>
    </font>
    <font>
      <b/>
      <sz val="10"/>
      <color theme="1"/>
      <name val="Arial"/>
      <family val="2"/>
    </font>
    <font>
      <sz val="10"/>
      <color theme="1"/>
      <name val="Arial"/>
      <family val="2"/>
    </font>
    <font>
      <sz val="10"/>
      <name val="Arial"/>
      <family val="2"/>
    </font>
    <font>
      <sz val="9"/>
      <color theme="1"/>
      <name val="Arial"/>
      <family val="2"/>
    </font>
    <font>
      <sz val="8"/>
      <color theme="1"/>
      <name val="Arial"/>
      <family val="2"/>
    </font>
    <font>
      <b/>
      <sz val="9"/>
      <color theme="1"/>
      <name val="Arial"/>
      <family val="2"/>
    </font>
    <font>
      <i/>
      <sz val="9"/>
      <color theme="1"/>
      <name val="Arial"/>
      <family val="2"/>
    </font>
    <font>
      <sz val="11"/>
      <color theme="1"/>
      <name val="Arial"/>
      <family val="2"/>
    </font>
    <font>
      <u/>
      <sz val="10"/>
      <color theme="1"/>
      <name val="Arial"/>
      <family val="2"/>
    </font>
    <font>
      <b/>
      <u/>
      <sz val="11"/>
      <color theme="1"/>
      <name val="Arial"/>
      <family val="2"/>
    </font>
    <font>
      <b/>
      <sz val="14"/>
      <color theme="1"/>
      <name val="Arial"/>
      <family val="2"/>
    </font>
    <font>
      <i/>
      <sz val="10"/>
      <color theme="1"/>
      <name val="Arial"/>
      <family val="2"/>
    </font>
    <font>
      <sz val="10"/>
      <color rgb="FF000000"/>
      <name val="Arial"/>
      <family val="2"/>
    </font>
    <font>
      <u/>
      <sz val="9"/>
      <color theme="1"/>
      <name val="Arial"/>
      <family val="2"/>
    </font>
    <font>
      <b/>
      <sz val="8"/>
      <color theme="0"/>
      <name val="Arial"/>
      <family val="2"/>
    </font>
    <font>
      <sz val="10"/>
      <color theme="0"/>
      <name val="Arial"/>
      <family val="2"/>
    </font>
    <font>
      <b/>
      <sz val="12"/>
      <color theme="0"/>
      <name val="Arial"/>
      <family val="2"/>
    </font>
    <font>
      <b/>
      <u/>
      <sz val="10"/>
      <color theme="1"/>
      <name val="Arial"/>
      <family val="2"/>
    </font>
    <font>
      <b/>
      <i/>
      <sz val="9"/>
      <color theme="1"/>
      <name val="Arial"/>
      <family val="2"/>
    </font>
    <font>
      <sz val="8"/>
      <color rgb="FF000000"/>
      <name val="Arial"/>
      <family val="2"/>
    </font>
    <font>
      <sz val="8"/>
      <color theme="0"/>
      <name val="Arial"/>
      <family val="2"/>
    </font>
    <font>
      <u/>
      <sz val="11"/>
      <color theme="10"/>
      <name val="Calibri"/>
      <family val="2"/>
      <scheme val="minor"/>
    </font>
    <font>
      <b/>
      <sz val="11"/>
      <color theme="0"/>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3"/>
        <bgColor indexed="64"/>
      </patternFill>
    </fill>
    <fill>
      <patternFill patternType="solid">
        <fgColor theme="0" tint="-0.499984740745262"/>
        <bgColor indexed="64"/>
      </patternFill>
    </fill>
  </fills>
  <borders count="35">
    <border>
      <left/>
      <right/>
      <top/>
      <bottom/>
      <diagonal/>
    </border>
    <border>
      <left/>
      <right/>
      <top/>
      <bottom style="thin">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bottom/>
      <diagonal/>
    </border>
    <border>
      <left/>
      <right/>
      <top style="hair">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ashDot">
        <color auto="1"/>
      </left>
      <right style="dashDot">
        <color auto="1"/>
      </right>
      <top style="dashDot">
        <color auto="1"/>
      </top>
      <bottom style="dashDot">
        <color auto="1"/>
      </bottom>
      <diagonal/>
    </border>
    <border>
      <left style="dashDot">
        <color auto="1"/>
      </left>
      <right/>
      <top style="dashDot">
        <color auto="1"/>
      </top>
      <bottom/>
      <diagonal/>
    </border>
    <border>
      <left/>
      <right/>
      <top style="dashDot">
        <color auto="1"/>
      </top>
      <bottom/>
      <diagonal/>
    </border>
    <border>
      <left/>
      <right style="dashDot">
        <color auto="1"/>
      </right>
      <top style="dashDot">
        <color auto="1"/>
      </top>
      <bottom/>
      <diagonal/>
    </border>
    <border>
      <left style="dashDot">
        <color auto="1"/>
      </left>
      <right/>
      <top/>
      <bottom/>
      <diagonal/>
    </border>
    <border>
      <left/>
      <right style="dashDot">
        <color auto="1"/>
      </right>
      <top/>
      <bottom/>
      <diagonal/>
    </border>
    <border>
      <left style="dashDot">
        <color auto="1"/>
      </left>
      <right/>
      <top/>
      <bottom style="dashDot">
        <color auto="1"/>
      </bottom>
      <diagonal/>
    </border>
    <border>
      <left/>
      <right/>
      <top/>
      <bottom style="dashDot">
        <color auto="1"/>
      </bottom>
      <diagonal/>
    </border>
    <border>
      <left/>
      <right style="dashDot">
        <color auto="1"/>
      </right>
      <top/>
      <bottom style="dashDot">
        <color auto="1"/>
      </bottom>
      <diagonal/>
    </border>
    <border>
      <left style="hair">
        <color auto="1"/>
      </left>
      <right/>
      <top/>
      <bottom/>
      <diagonal/>
    </border>
    <border>
      <left/>
      <right/>
      <top/>
      <bottom style="hair">
        <color auto="1"/>
      </bottom>
      <diagonal/>
    </border>
    <border>
      <left/>
      <right/>
      <top style="hair">
        <color auto="1"/>
      </top>
      <bottom style="hair">
        <color auto="1"/>
      </bottom>
      <diagonal/>
    </border>
    <border>
      <left style="hair">
        <color auto="1"/>
      </left>
      <right style="hair">
        <color auto="1"/>
      </right>
      <top/>
      <bottom/>
      <diagonal/>
    </border>
  </borders>
  <cellStyleXfs count="3">
    <xf numFmtId="0" fontId="0" fillId="0" borderId="0"/>
    <xf numFmtId="44" fontId="3" fillId="0" borderId="0" applyFont="0" applyFill="0" applyBorder="0" applyAlignment="0" applyProtection="0"/>
    <xf numFmtId="0" fontId="22" fillId="0" borderId="0" applyNumberFormat="0" applyFill="0" applyBorder="0" applyAlignment="0" applyProtection="0"/>
  </cellStyleXfs>
  <cellXfs count="257">
    <xf numFmtId="0" fontId="0" fillId="0" borderId="0" xfId="0"/>
    <xf numFmtId="0" fontId="2" fillId="0" borderId="0" xfId="0" applyFont="1" applyAlignment="1">
      <alignment vertical="center" wrapText="1"/>
    </xf>
    <xf numFmtId="0" fontId="4" fillId="0" borderId="0" xfId="0" applyFont="1" applyAlignment="1">
      <alignment vertical="center" wrapText="1"/>
    </xf>
    <xf numFmtId="0" fontId="8" fillId="0" borderId="0" xfId="0" applyFont="1"/>
    <xf numFmtId="0" fontId="8" fillId="0" borderId="0" xfId="0" applyFont="1" applyAlignment="1">
      <alignment horizontal="left"/>
    </xf>
    <xf numFmtId="164" fontId="8" fillId="0" borderId="0" xfId="0" applyNumberFormat="1" applyFont="1"/>
    <xf numFmtId="0" fontId="10" fillId="0" borderId="0" xfId="0" applyFont="1"/>
    <xf numFmtId="0" fontId="11" fillId="0" borderId="0" xfId="0" applyFont="1"/>
    <xf numFmtId="0" fontId="8" fillId="4" borderId="0" xfId="0" applyFont="1" applyFill="1" applyAlignment="1">
      <alignment horizontal="left"/>
    </xf>
    <xf numFmtId="14" fontId="8" fillId="4" borderId="0" xfId="0" applyNumberFormat="1" applyFont="1" applyFill="1"/>
    <xf numFmtId="0" fontId="8" fillId="4" borderId="0" xfId="0" applyFont="1" applyFill="1"/>
    <xf numFmtId="0" fontId="2" fillId="0" borderId="0" xfId="0" applyFont="1" applyAlignment="1">
      <alignment horizontal="left" vertical="top" wrapText="1"/>
    </xf>
    <xf numFmtId="0" fontId="2" fillId="0" borderId="0" xfId="0" applyFont="1"/>
    <xf numFmtId="0" fontId="2" fillId="0" borderId="1" xfId="0" applyFont="1" applyBorder="1"/>
    <xf numFmtId="0" fontId="7" fillId="0" borderId="1" xfId="0" applyFont="1" applyBorder="1"/>
    <xf numFmtId="0" fontId="2" fillId="0" borderId="0" xfId="0" applyFont="1" applyAlignment="1">
      <alignment vertical="top"/>
    </xf>
    <xf numFmtId="0" fontId="8" fillId="4" borderId="0" xfId="0" quotePrefix="1" applyFont="1" applyFill="1" applyAlignment="1">
      <alignment horizontal="left"/>
    </xf>
    <xf numFmtId="0" fontId="2" fillId="0" borderId="14" xfId="0" applyFont="1" applyBorder="1"/>
    <xf numFmtId="0" fontId="2" fillId="0" borderId="15" xfId="0" applyFont="1" applyBorder="1"/>
    <xf numFmtId="0" fontId="2" fillId="0" borderId="16" xfId="0" applyFont="1" applyBorder="1"/>
    <xf numFmtId="0" fontId="2" fillId="0" borderId="17" xfId="0" applyFont="1" applyBorder="1"/>
    <xf numFmtId="0" fontId="2" fillId="0" borderId="18" xfId="0" applyFont="1" applyBorder="1"/>
    <xf numFmtId="0" fontId="12" fillId="0" borderId="0" xfId="0" applyFont="1"/>
    <xf numFmtId="0" fontId="2" fillId="0" borderId="19" xfId="0" applyFont="1" applyBorder="1"/>
    <xf numFmtId="0" fontId="2" fillId="0" borderId="21" xfId="0" applyFont="1" applyBorder="1"/>
    <xf numFmtId="0" fontId="2" fillId="0" borderId="23" xfId="0" applyFont="1" applyBorder="1"/>
    <xf numFmtId="0" fontId="2" fillId="0" borderId="24" xfId="0" applyFont="1" applyBorder="1"/>
    <xf numFmtId="0" fontId="2" fillId="0" borderId="25" xfId="0" applyFont="1" applyBorder="1"/>
    <xf numFmtId="0" fontId="2" fillId="0" borderId="26" xfId="0" applyFont="1" applyBorder="1"/>
    <xf numFmtId="0" fontId="15" fillId="7" borderId="22" xfId="0" applyFont="1" applyFill="1" applyBorder="1" applyAlignment="1">
      <alignment horizontal="center" vertical="center" wrapText="1"/>
    </xf>
    <xf numFmtId="0" fontId="2" fillId="0" borderId="27" xfId="0" applyFont="1" applyBorder="1"/>
    <xf numFmtId="0" fontId="2" fillId="0" borderId="0" xfId="0" applyFont="1" applyAlignment="1">
      <alignment horizontal="left" vertical="center"/>
    </xf>
    <xf numFmtId="0" fontId="2" fillId="0" borderId="26" xfId="0" applyFont="1" applyBorder="1" applyAlignment="1">
      <alignment horizontal="left" vertical="center"/>
    </xf>
    <xf numFmtId="0" fontId="15" fillId="0" borderId="2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0" xfId="0" applyFont="1" applyAlignment="1">
      <alignment horizontal="center" vertical="center" wrapText="1"/>
    </xf>
    <xf numFmtId="0" fontId="4" fillId="0" borderId="26" xfId="0" applyFont="1" applyBorder="1" applyAlignment="1">
      <alignment horizontal="center" vertical="center" wrapText="1"/>
    </xf>
    <xf numFmtId="0" fontId="2" fillId="0" borderId="27" xfId="0" applyFont="1" applyBorder="1" applyAlignment="1">
      <alignment horizontal="left" vertical="center"/>
    </xf>
    <xf numFmtId="0" fontId="2" fillId="0" borderId="0" xfId="0" applyFont="1" applyAlignment="1">
      <alignment horizontal="center" vertical="center"/>
    </xf>
    <xf numFmtId="0" fontId="2" fillId="0" borderId="20" xfId="0" applyFont="1" applyBorder="1"/>
    <xf numFmtId="0" fontId="2" fillId="0" borderId="28" xfId="0" applyFont="1" applyBorder="1"/>
    <xf numFmtId="0" fontId="2" fillId="0" borderId="29" xfId="0" applyFont="1" applyBorder="1"/>
    <xf numFmtId="0" fontId="2" fillId="0" borderId="30" xfId="0" applyFont="1" applyBorder="1"/>
    <xf numFmtId="0" fontId="2" fillId="0" borderId="24" xfId="0" applyFont="1" applyBorder="1" applyAlignment="1">
      <alignment horizontal="center" vertical="center"/>
    </xf>
    <xf numFmtId="0" fontId="7" fillId="0" borderId="0" xfId="0" applyFont="1" applyAlignment="1">
      <alignment horizontal="center" vertical="center" wrapText="1"/>
    </xf>
    <xf numFmtId="0" fontId="2" fillId="0" borderId="29" xfId="0" applyFont="1" applyBorder="1" applyAlignment="1">
      <alignment horizontal="center" vertical="center"/>
    </xf>
    <xf numFmtId="0" fontId="8" fillId="0" borderId="0" xfId="0" applyFont="1" applyAlignment="1">
      <alignment horizontal="left" vertical="top" wrapText="1"/>
    </xf>
    <xf numFmtId="0" fontId="1" fillId="0" borderId="0" xfId="0" applyFont="1" applyAlignment="1">
      <alignment horizontal="center" vertical="center"/>
    </xf>
    <xf numFmtId="0" fontId="8" fillId="0" borderId="0" xfId="0" applyFont="1" applyAlignment="1">
      <alignment wrapText="1"/>
    </xf>
    <xf numFmtId="0" fontId="2" fillId="4" borderId="0" xfId="0" applyFont="1" applyFill="1" applyAlignment="1">
      <alignment horizontal="left" vertical="top" wrapText="1"/>
    </xf>
    <xf numFmtId="0" fontId="8" fillId="4" borderId="0" xfId="0" applyFont="1" applyFill="1" applyAlignment="1">
      <alignment wrapText="1"/>
    </xf>
    <xf numFmtId="14" fontId="2" fillId="4" borderId="0" xfId="0" applyNumberFormat="1" applyFont="1" applyFill="1" applyAlignment="1">
      <alignment horizontal="left" vertical="top" wrapText="1"/>
    </xf>
    <xf numFmtId="0" fontId="1" fillId="0" borderId="0" xfId="0" applyFont="1" applyAlignment="1">
      <alignment horizontal="left" vertical="top"/>
    </xf>
    <xf numFmtId="0" fontId="2" fillId="0" borderId="0" xfId="0" applyFont="1" applyAlignment="1">
      <alignment horizontal="left" vertical="top"/>
    </xf>
    <xf numFmtId="0" fontId="1" fillId="0" borderId="0" xfId="0" applyFont="1" applyAlignment="1">
      <alignment vertical="top"/>
    </xf>
    <xf numFmtId="0" fontId="2" fillId="4" borderId="0" xfId="0" applyFont="1" applyFill="1"/>
    <xf numFmtId="0" fontId="2" fillId="3" borderId="18" xfId="0" applyFont="1" applyFill="1" applyBorder="1" applyAlignment="1">
      <alignment horizontal="center" vertical="center"/>
    </xf>
    <xf numFmtId="0" fontId="21" fillId="0" borderId="18" xfId="0" applyFont="1" applyBorder="1"/>
    <xf numFmtId="0" fontId="16" fillId="0" borderId="0" xfId="0" applyFont="1" applyAlignment="1">
      <alignment horizontal="left" vertical="top"/>
    </xf>
    <xf numFmtId="0" fontId="6" fillId="0" borderId="0" xfId="0" applyFont="1" applyAlignment="1">
      <alignment horizontal="center" vertical="center" wrapText="1"/>
    </xf>
    <xf numFmtId="0" fontId="2" fillId="3" borderId="12" xfId="0" applyFont="1" applyFill="1" applyBorder="1" applyAlignment="1">
      <alignment horizontal="center" vertical="center" wrapText="1"/>
    </xf>
    <xf numFmtId="0" fontId="1" fillId="0" borderId="27" xfId="0" applyFont="1" applyBorder="1" applyAlignment="1">
      <alignment horizontal="center" vertical="center"/>
    </xf>
    <xf numFmtId="0" fontId="16" fillId="0" borderId="0" xfId="0" applyFont="1" applyAlignment="1">
      <alignment vertical="top"/>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0" xfId="0" applyFont="1" applyAlignment="1">
      <alignment vertical="center"/>
    </xf>
    <xf numFmtId="0" fontId="2" fillId="4" borderId="0" xfId="0" applyFont="1" applyFill="1" applyAlignment="1">
      <alignment wrapText="1"/>
    </xf>
    <xf numFmtId="0" fontId="13" fillId="3" borderId="0" xfId="0" applyFont="1" applyFill="1" applyAlignment="1">
      <alignment vertical="top" wrapText="1"/>
    </xf>
    <xf numFmtId="0" fontId="2" fillId="0" borderId="27" xfId="0" applyFont="1" applyBorder="1" applyAlignment="1">
      <alignment horizontal="center" vertical="center"/>
    </xf>
    <xf numFmtId="0" fontId="19" fillId="0" borderId="0" xfId="0" applyFont="1" applyAlignment="1">
      <alignment horizontal="center" vertical="center" wrapText="1"/>
    </xf>
    <xf numFmtId="0" fontId="15" fillId="0" borderId="0" xfId="0" applyFont="1" applyAlignment="1">
      <alignment horizontal="center" vertical="center" wrapText="1"/>
    </xf>
    <xf numFmtId="0" fontId="2" fillId="0" borderId="26" xfId="0" applyFont="1" applyBorder="1" applyAlignment="1">
      <alignment horizontal="left"/>
    </xf>
    <xf numFmtId="0" fontId="2" fillId="0" borderId="0" xfId="0" applyFont="1" applyAlignment="1">
      <alignment horizontal="left"/>
    </xf>
    <xf numFmtId="168" fontId="2" fillId="0" borderId="0" xfId="0" applyNumberFormat="1" applyFont="1"/>
    <xf numFmtId="14" fontId="2" fillId="0" borderId="0" xfId="0" applyNumberFormat="1" applyFont="1"/>
    <xf numFmtId="0" fontId="2" fillId="0" borderId="0" xfId="0" applyFont="1" applyProtection="1">
      <protection locked="0"/>
    </xf>
    <xf numFmtId="0" fontId="9" fillId="0" borderId="0" xfId="0" applyFont="1" applyAlignment="1">
      <alignment vertical="center"/>
    </xf>
    <xf numFmtId="0" fontId="2" fillId="0" borderId="0" xfId="0" applyFont="1" applyAlignment="1">
      <alignment horizontal="justify" vertical="top"/>
    </xf>
    <xf numFmtId="0" fontId="1" fillId="0" borderId="0" xfId="0" applyFont="1" applyAlignment="1">
      <alignment horizontal="justify" vertical="top"/>
    </xf>
    <xf numFmtId="0" fontId="1" fillId="0" borderId="4" xfId="0" applyFont="1" applyBorder="1" applyAlignment="1">
      <alignment horizontal="left" vertical="center"/>
    </xf>
    <xf numFmtId="0" fontId="2" fillId="0" borderId="7" xfId="0" quotePrefix="1" applyFont="1" applyBorder="1" applyAlignment="1">
      <alignment horizontal="center" vertical="top" wrapText="1"/>
    </xf>
    <xf numFmtId="0" fontId="2" fillId="0" borderId="20" xfId="0" applyFont="1" applyBorder="1" applyAlignment="1">
      <alignment vertical="top"/>
    </xf>
    <xf numFmtId="0" fontId="17" fillId="8" borderId="13" xfId="0" applyFont="1" applyFill="1" applyBorder="1" applyAlignment="1" applyProtection="1">
      <alignment horizontal="center" vertical="center" wrapText="1"/>
      <protection locked="0"/>
    </xf>
    <xf numFmtId="49" fontId="8" fillId="4" borderId="0" xfId="0" applyNumberFormat="1" applyFont="1" applyFill="1"/>
    <xf numFmtId="164" fontId="8" fillId="4" borderId="0" xfId="0" applyNumberFormat="1" applyFont="1" applyFill="1"/>
    <xf numFmtId="49" fontId="8" fillId="0" borderId="0" xfId="0" applyNumberFormat="1" applyFont="1"/>
    <xf numFmtId="0" fontId="2" fillId="0" borderId="0" xfId="0" applyFont="1" applyAlignment="1">
      <alignment wrapText="1"/>
    </xf>
    <xf numFmtId="0" fontId="8" fillId="4" borderId="0" xfId="0" applyFont="1" applyFill="1" applyAlignment="1">
      <alignment horizontal="left" wrapText="1"/>
    </xf>
    <xf numFmtId="0" fontId="23" fillId="7" borderId="14" xfId="2" applyFont="1" applyFill="1" applyBorder="1" applyAlignment="1" applyProtection="1">
      <alignment horizontal="center" vertical="center" wrapText="1"/>
      <protection locked="0"/>
    </xf>
    <xf numFmtId="0" fontId="23" fillId="7" borderId="15" xfId="2" applyFont="1" applyFill="1" applyBorder="1" applyAlignment="1" applyProtection="1">
      <alignment horizontal="center" vertical="center" wrapText="1"/>
      <protection locked="0"/>
    </xf>
    <xf numFmtId="0" fontId="23" fillId="7" borderId="16" xfId="2" applyFont="1" applyFill="1" applyBorder="1" applyAlignment="1" applyProtection="1">
      <alignment horizontal="center" vertical="center" wrapText="1"/>
      <protection locked="0"/>
    </xf>
    <xf numFmtId="0" fontId="23" fillId="7" borderId="17" xfId="2" applyFont="1" applyFill="1" applyBorder="1" applyAlignment="1" applyProtection="1">
      <alignment horizontal="center" vertical="center" wrapText="1"/>
      <protection locked="0"/>
    </xf>
    <xf numFmtId="0" fontId="23" fillId="7" borderId="0" xfId="2" applyFont="1" applyFill="1" applyBorder="1" applyAlignment="1" applyProtection="1">
      <alignment horizontal="center" vertical="center" wrapText="1"/>
      <protection locked="0"/>
    </xf>
    <xf numFmtId="0" fontId="23" fillId="7" borderId="18" xfId="2" applyFont="1" applyFill="1" applyBorder="1" applyAlignment="1" applyProtection="1">
      <alignment horizontal="center" vertical="center" wrapText="1"/>
      <protection locked="0"/>
    </xf>
    <xf numFmtId="0" fontId="23" fillId="7" borderId="19" xfId="2" applyFont="1" applyFill="1" applyBorder="1" applyAlignment="1" applyProtection="1">
      <alignment horizontal="center" vertical="center" wrapText="1"/>
      <protection locked="0"/>
    </xf>
    <xf numFmtId="0" fontId="23" fillId="7" borderId="20" xfId="2" applyFont="1" applyFill="1" applyBorder="1" applyAlignment="1" applyProtection="1">
      <alignment horizontal="center" vertical="center" wrapText="1"/>
      <protection locked="0"/>
    </xf>
    <xf numFmtId="0" fontId="23" fillId="7" borderId="21" xfId="2" applyFont="1" applyFill="1" applyBorder="1" applyAlignment="1" applyProtection="1">
      <alignment horizontal="center" vertical="center" wrapText="1"/>
      <protection locked="0"/>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center"/>
    </xf>
    <xf numFmtId="0" fontId="8" fillId="0" borderId="0" xfId="0" applyFont="1" applyAlignment="1">
      <alignment horizontal="left" vertical="top" wrapText="1"/>
    </xf>
    <xf numFmtId="0" fontId="1" fillId="0" borderId="0" xfId="0" applyFont="1" applyAlignment="1">
      <alignment horizontal="left" vertical="center"/>
    </xf>
    <xf numFmtId="0" fontId="2" fillId="4" borderId="0" xfId="0" applyFont="1" applyFill="1" applyAlignment="1">
      <alignment horizontal="left" vertical="top" wrapText="1"/>
    </xf>
    <xf numFmtId="0" fontId="2" fillId="0" borderId="10" xfId="0" quotePrefix="1" applyFont="1" applyBorder="1" applyAlignment="1">
      <alignment horizontal="center" vertical="top" wrapText="1"/>
    </xf>
    <xf numFmtId="0" fontId="2" fillId="0" borderId="31" xfId="0" quotePrefix="1" applyFont="1" applyBorder="1" applyAlignment="1">
      <alignment horizontal="center" vertical="top" wrapText="1"/>
    </xf>
    <xf numFmtId="0" fontId="2" fillId="0" borderId="8" xfId="0" quotePrefix="1" applyFont="1" applyBorder="1" applyAlignment="1">
      <alignment horizontal="left" vertical="top" wrapText="1"/>
    </xf>
    <xf numFmtId="0" fontId="2" fillId="0" borderId="9" xfId="0" quotePrefix="1" applyFont="1" applyBorder="1" applyAlignment="1">
      <alignment horizontal="left" vertical="top" wrapText="1"/>
    </xf>
    <xf numFmtId="0" fontId="2" fillId="0" borderId="10" xfId="0" quotePrefix="1" applyFont="1" applyBorder="1" applyAlignment="1">
      <alignment horizontal="left" vertical="top" wrapText="1"/>
    </xf>
    <xf numFmtId="0" fontId="23" fillId="7" borderId="15" xfId="2" applyFont="1" applyFill="1" applyBorder="1" applyAlignment="1" applyProtection="1">
      <alignment horizontal="center" vertical="center"/>
      <protection locked="0"/>
    </xf>
    <xf numFmtId="0" fontId="23" fillId="7" borderId="16" xfId="2" applyFont="1" applyFill="1" applyBorder="1" applyAlignment="1" applyProtection="1">
      <alignment horizontal="center" vertical="center"/>
      <protection locked="0"/>
    </xf>
    <xf numFmtId="0" fontId="23" fillId="7" borderId="19" xfId="2" applyFont="1" applyFill="1" applyBorder="1" applyAlignment="1" applyProtection="1">
      <alignment horizontal="center" vertical="center"/>
      <protection locked="0"/>
    </xf>
    <xf numFmtId="0" fontId="23" fillId="7" borderId="20" xfId="2" applyFont="1" applyFill="1" applyBorder="1" applyAlignment="1" applyProtection="1">
      <alignment horizontal="center" vertical="center"/>
      <protection locked="0"/>
    </xf>
    <xf numFmtId="0" fontId="23" fillId="7" borderId="21" xfId="2" applyFont="1" applyFill="1" applyBorder="1" applyAlignment="1" applyProtection="1">
      <alignment horizontal="center" vertical="center"/>
      <protection locked="0"/>
    </xf>
    <xf numFmtId="0" fontId="1" fillId="0" borderId="0" xfId="0" applyFont="1" applyAlignment="1">
      <alignment horizontal="left" vertical="top"/>
    </xf>
    <xf numFmtId="0" fontId="2" fillId="0" borderId="0" xfId="0" applyFont="1" applyAlignment="1">
      <alignment horizontal="left" vertical="center" wrapText="1"/>
    </xf>
    <xf numFmtId="0" fontId="2" fillId="0" borderId="5" xfId="0" quotePrefix="1" applyFont="1" applyBorder="1" applyAlignment="1">
      <alignment horizontal="left" vertical="top" wrapText="1"/>
    </xf>
    <xf numFmtId="0" fontId="2" fillId="0" borderId="6" xfId="0" quotePrefix="1" applyFont="1" applyBorder="1" applyAlignment="1">
      <alignment horizontal="left" vertical="top" wrapText="1"/>
    </xf>
    <xf numFmtId="0" fontId="9" fillId="0" borderId="0" xfId="0" applyFont="1" applyAlignment="1">
      <alignment horizontal="left" vertical="center" wrapText="1"/>
    </xf>
    <xf numFmtId="0" fontId="2" fillId="0" borderId="11" xfId="0" quotePrefix="1" applyFont="1" applyBorder="1" applyAlignment="1">
      <alignment horizontal="left" vertical="top" wrapText="1"/>
    </xf>
    <xf numFmtId="0" fontId="2" fillId="0" borderId="34" xfId="0" quotePrefix="1"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1" fillId="0" borderId="0" xfId="0" applyFont="1" applyAlignment="1">
      <alignment horizontal="left" vertical="top"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13" fillId="2" borderId="0" xfId="0" applyFont="1" applyFill="1" applyAlignment="1">
      <alignment horizontal="left" vertical="center" wrapText="1"/>
    </xf>
    <xf numFmtId="0" fontId="1" fillId="0" borderId="0" xfId="0" applyFont="1" applyAlignment="1">
      <alignment horizontal="left" vertical="center" wrapText="1"/>
    </xf>
    <xf numFmtId="0" fontId="2" fillId="5" borderId="32" xfId="0" applyFont="1" applyFill="1" applyBorder="1" applyAlignment="1" applyProtection="1">
      <alignment horizontal="left" vertical="center" wrapText="1"/>
      <protection locked="0"/>
    </xf>
    <xf numFmtId="0" fontId="2" fillId="5" borderId="0" xfId="0" applyFont="1" applyFill="1" applyAlignment="1" applyProtection="1">
      <alignment horizontal="left" vertical="center" wrapText="1"/>
      <protection locked="0"/>
    </xf>
    <xf numFmtId="0" fontId="13" fillId="2" borderId="2" xfId="0" applyFont="1" applyFill="1" applyBorder="1" applyAlignment="1">
      <alignment vertical="center" wrapText="1"/>
    </xf>
    <xf numFmtId="0" fontId="13" fillId="2" borderId="3" xfId="0" applyFont="1" applyFill="1" applyBorder="1" applyAlignment="1">
      <alignment vertical="center" wrapText="1"/>
    </xf>
    <xf numFmtId="0" fontId="2" fillId="5" borderId="7" xfId="0" applyFont="1" applyFill="1" applyBorder="1" applyAlignment="1" applyProtection="1">
      <alignment horizontal="left" vertical="center"/>
      <protection locked="0"/>
    </xf>
    <xf numFmtId="0" fontId="2" fillId="5" borderId="33" xfId="0" applyFont="1" applyFill="1" applyBorder="1" applyAlignment="1" applyProtection="1">
      <alignment horizontal="left" vertical="center"/>
      <protection locked="0"/>
    </xf>
    <xf numFmtId="0" fontId="2" fillId="5" borderId="12" xfId="0" applyFont="1" applyFill="1" applyBorder="1" applyAlignment="1" applyProtection="1">
      <alignment horizontal="left" vertical="center"/>
      <protection locked="0"/>
    </xf>
    <xf numFmtId="0" fontId="13" fillId="2" borderId="12" xfId="0" applyFont="1" applyFill="1" applyBorder="1" applyAlignment="1">
      <alignment horizontal="left" vertical="center" wrapText="1"/>
    </xf>
    <xf numFmtId="0" fontId="2" fillId="6" borderId="6" xfId="0" applyFont="1" applyFill="1" applyBorder="1" applyAlignment="1">
      <alignment horizontal="left" vertical="center" wrapText="1"/>
    </xf>
    <xf numFmtId="14" fontId="2" fillId="5" borderId="6" xfId="0" applyNumberFormat="1" applyFont="1" applyFill="1" applyBorder="1" applyAlignment="1" applyProtection="1">
      <alignment horizontal="left" vertical="center"/>
      <protection locked="0"/>
    </xf>
    <xf numFmtId="0" fontId="2" fillId="5" borderId="6" xfId="0" applyFont="1" applyFill="1" applyBorder="1" applyAlignment="1" applyProtection="1">
      <alignment horizontal="left" vertical="center"/>
      <protection locked="0"/>
    </xf>
    <xf numFmtId="0" fontId="2" fillId="5" borderId="4" xfId="0" applyFont="1" applyFill="1" applyBorder="1" applyAlignment="1" applyProtection="1">
      <alignment horizontal="left" vertical="center" wrapText="1"/>
      <protection locked="0"/>
    </xf>
    <xf numFmtId="0" fontId="2" fillId="5" borderId="10" xfId="0" applyFont="1" applyFill="1" applyBorder="1" applyAlignment="1" applyProtection="1">
      <alignment horizontal="left" vertical="center"/>
      <protection locked="0"/>
    </xf>
    <xf numFmtId="0" fontId="13" fillId="2" borderId="8" xfId="0" applyFont="1" applyFill="1" applyBorder="1" applyAlignment="1">
      <alignment vertical="center" wrapText="1"/>
    </xf>
    <xf numFmtId="0" fontId="13" fillId="2" borderId="9" xfId="0" applyFont="1" applyFill="1" applyBorder="1" applyAlignment="1">
      <alignment vertical="center" wrapText="1"/>
    </xf>
    <xf numFmtId="0" fontId="13" fillId="2" borderId="5" xfId="0" applyFont="1" applyFill="1" applyBorder="1" applyAlignment="1">
      <alignment vertical="center" wrapText="1"/>
    </xf>
    <xf numFmtId="0" fontId="13" fillId="2" borderId="6" xfId="0" applyFont="1" applyFill="1" applyBorder="1" applyAlignment="1">
      <alignment vertical="center" wrapText="1"/>
    </xf>
    <xf numFmtId="0" fontId="2" fillId="5" borderId="4" xfId="0" applyFont="1" applyFill="1" applyBorder="1" applyAlignment="1" applyProtection="1">
      <alignment horizontal="left" vertical="center"/>
      <protection locked="0"/>
    </xf>
    <xf numFmtId="0" fontId="2" fillId="5" borderId="32" xfId="0" applyFont="1" applyFill="1" applyBorder="1" applyAlignment="1" applyProtection="1">
      <alignment horizontal="left" vertical="center"/>
      <protection locked="0"/>
    </xf>
    <xf numFmtId="0" fontId="2" fillId="3" borderId="10" xfId="0" applyFont="1" applyFill="1" applyBorder="1" applyAlignment="1">
      <alignment horizontal="right" vertical="center"/>
    </xf>
    <xf numFmtId="0" fontId="2" fillId="3" borderId="12" xfId="0" applyFont="1" applyFill="1" applyBorder="1" applyAlignment="1">
      <alignment horizontal="right" vertical="center"/>
    </xf>
    <xf numFmtId="0" fontId="2" fillId="3" borderId="8" xfId="0" applyFont="1" applyFill="1" applyBorder="1" applyAlignment="1">
      <alignment horizontal="right" vertical="center"/>
    </xf>
    <xf numFmtId="0" fontId="2" fillId="3" borderId="7" xfId="0" applyFont="1" applyFill="1" applyBorder="1" applyAlignment="1">
      <alignment horizontal="right" vertical="center"/>
    </xf>
    <xf numFmtId="0" fontId="2" fillId="3" borderId="33" xfId="0" applyFont="1" applyFill="1" applyBorder="1" applyAlignment="1">
      <alignment horizontal="right" vertical="center"/>
    </xf>
    <xf numFmtId="0" fontId="2" fillId="3" borderId="5" xfId="0" applyFont="1" applyFill="1" applyBorder="1" applyAlignment="1">
      <alignment horizontal="right" vertical="center"/>
    </xf>
    <xf numFmtId="0" fontId="2" fillId="3" borderId="31" xfId="0" applyFont="1" applyFill="1" applyBorder="1" applyAlignment="1">
      <alignment horizontal="right" vertical="center" wrapText="1"/>
    </xf>
    <xf numFmtId="0" fontId="2" fillId="3" borderId="0" xfId="0" applyFont="1" applyFill="1" applyAlignment="1">
      <alignment horizontal="right" vertical="center" wrapText="1"/>
    </xf>
    <xf numFmtId="0" fontId="2" fillId="3" borderId="11" xfId="0" applyFont="1" applyFill="1" applyBorder="1" applyAlignment="1">
      <alignment horizontal="right" vertical="center" wrapText="1"/>
    </xf>
    <xf numFmtId="0" fontId="2" fillId="5" borderId="31" xfId="0" applyFont="1" applyFill="1" applyBorder="1" applyAlignment="1" applyProtection="1">
      <alignment horizontal="left" vertical="center"/>
      <protection locked="0"/>
    </xf>
    <xf numFmtId="0" fontId="2" fillId="5" borderId="0" xfId="0" applyFont="1" applyFill="1" applyAlignment="1" applyProtection="1">
      <alignment horizontal="left" vertical="center"/>
      <protection locked="0"/>
    </xf>
    <xf numFmtId="0" fontId="2" fillId="3" borderId="10" xfId="0" applyFont="1" applyFill="1" applyBorder="1" applyAlignment="1">
      <alignment horizontal="right" vertical="center" wrapText="1"/>
    </xf>
    <xf numFmtId="0" fontId="2" fillId="3" borderId="12" xfId="0" applyFont="1" applyFill="1" applyBorder="1" applyAlignment="1">
      <alignment horizontal="right" vertical="center" wrapText="1"/>
    </xf>
    <xf numFmtId="0" fontId="2" fillId="3" borderId="8" xfId="0" applyFont="1" applyFill="1" applyBorder="1" applyAlignment="1">
      <alignment horizontal="right" vertical="center" wrapText="1"/>
    </xf>
    <xf numFmtId="0" fontId="4" fillId="0" borderId="0" xfId="0" applyFont="1" applyAlignment="1">
      <alignment horizontal="left" vertical="top" wrapText="1"/>
    </xf>
    <xf numFmtId="0" fontId="2" fillId="5" borderId="10" xfId="0" applyFont="1" applyFill="1" applyBorder="1" applyAlignment="1" applyProtection="1">
      <alignment horizontal="left" vertical="center" wrapText="1"/>
      <protection locked="0"/>
    </xf>
    <xf numFmtId="0" fontId="2" fillId="5" borderId="12" xfId="0" applyFont="1" applyFill="1" applyBorder="1" applyAlignment="1" applyProtection="1">
      <alignment horizontal="left" vertical="center" wrapText="1"/>
      <protection locked="0"/>
    </xf>
    <xf numFmtId="0" fontId="13" fillId="2" borderId="11" xfId="0" applyFont="1" applyFill="1" applyBorder="1" applyAlignment="1">
      <alignment horizontal="left" vertical="center" wrapText="1"/>
    </xf>
    <xf numFmtId="0" fontId="13" fillId="2" borderId="8" xfId="0" applyFont="1" applyFill="1" applyBorder="1" applyAlignment="1">
      <alignment horizontal="right" vertical="center" wrapText="1"/>
    </xf>
    <xf numFmtId="0" fontId="13" fillId="2" borderId="9" xfId="0" applyFont="1" applyFill="1" applyBorder="1" applyAlignment="1">
      <alignment horizontal="right" vertical="center" wrapText="1"/>
    </xf>
    <xf numFmtId="0" fontId="2" fillId="5" borderId="9"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3" fillId="2" borderId="5"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13" fillId="5" borderId="2" xfId="0" applyFont="1" applyFill="1" applyBorder="1" applyAlignment="1" applyProtection="1">
      <alignment horizontal="left" vertical="center" wrapText="1"/>
      <protection locked="0"/>
    </xf>
    <xf numFmtId="0" fontId="13" fillId="5" borderId="3" xfId="0" applyFont="1" applyFill="1" applyBorder="1" applyAlignment="1" applyProtection="1">
      <alignment horizontal="left" vertical="center" wrapText="1"/>
      <protection locked="0"/>
    </xf>
    <xf numFmtId="0" fontId="13" fillId="5" borderId="4" xfId="0" applyFont="1" applyFill="1" applyBorder="1" applyAlignment="1" applyProtection="1">
      <alignment horizontal="left" vertical="center" wrapText="1"/>
      <protection locked="0"/>
    </xf>
    <xf numFmtId="0" fontId="13" fillId="3" borderId="2" xfId="0" applyFont="1" applyFill="1" applyBorder="1" applyAlignment="1">
      <alignment horizontal="left" vertical="center" wrapText="1"/>
    </xf>
    <xf numFmtId="0" fontId="13" fillId="3" borderId="3"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3" fillId="3" borderId="7" xfId="0" applyFont="1" applyFill="1" applyBorder="1" applyAlignment="1">
      <alignment horizontal="left" vertical="center" wrapText="1"/>
    </xf>
    <xf numFmtId="0" fontId="13" fillId="3" borderId="0" xfId="0" applyFont="1" applyFill="1" applyAlignment="1">
      <alignment horizontal="left" vertical="center" wrapText="1"/>
    </xf>
    <xf numFmtId="0" fontId="18" fillId="3" borderId="2" xfId="0" applyFont="1" applyFill="1" applyBorder="1" applyAlignment="1">
      <alignment horizontal="center" vertical="center"/>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3" fillId="2" borderId="12" xfId="0" applyFont="1" applyFill="1" applyBorder="1" applyAlignment="1">
      <alignment horizontal="right" vertical="center" wrapText="1"/>
    </xf>
    <xf numFmtId="0" fontId="13" fillId="3" borderId="0" xfId="0" applyFont="1" applyFill="1" applyAlignment="1">
      <alignment horizontal="left" vertical="top" wrapText="1"/>
    </xf>
    <xf numFmtId="0" fontId="23" fillId="7" borderId="14" xfId="2" applyFont="1" applyFill="1" applyBorder="1" applyAlignment="1" applyProtection="1">
      <alignment horizontal="center" vertical="center" wrapText="1"/>
      <protection locked="0" hidden="1"/>
    </xf>
    <xf numFmtId="0" fontId="23" fillId="7" borderId="15" xfId="2" applyFont="1" applyFill="1" applyBorder="1" applyAlignment="1" applyProtection="1">
      <alignment horizontal="center" vertical="center"/>
      <protection locked="0" hidden="1"/>
    </xf>
    <xf numFmtId="0" fontId="23" fillId="7" borderId="16" xfId="2" applyFont="1" applyFill="1" applyBorder="1" applyAlignment="1" applyProtection="1">
      <alignment horizontal="center" vertical="center"/>
      <protection locked="0" hidden="1"/>
    </xf>
    <xf numFmtId="0" fontId="23" fillId="7" borderId="19" xfId="2" applyFont="1" applyFill="1" applyBorder="1" applyAlignment="1" applyProtection="1">
      <alignment horizontal="center" vertical="center"/>
      <protection locked="0" hidden="1"/>
    </xf>
    <xf numFmtId="0" fontId="23" fillId="7" borderId="20" xfId="2" applyFont="1" applyFill="1" applyBorder="1" applyAlignment="1" applyProtection="1">
      <alignment horizontal="center" vertical="center"/>
      <protection locked="0" hidden="1"/>
    </xf>
    <xf numFmtId="0" fontId="23" fillId="7" borderId="21" xfId="2" applyFont="1" applyFill="1" applyBorder="1" applyAlignment="1" applyProtection="1">
      <alignment horizontal="center" vertical="center"/>
      <protection locked="0" hidden="1"/>
    </xf>
    <xf numFmtId="0" fontId="2" fillId="5" borderId="7" xfId="0" applyFont="1" applyFill="1" applyBorder="1" applyAlignment="1" applyProtection="1">
      <alignment horizontal="left" vertical="center" wrapText="1"/>
      <protection locked="0"/>
    </xf>
    <xf numFmtId="0" fontId="2" fillId="5" borderId="33" xfId="0" applyFont="1" applyFill="1" applyBorder="1" applyAlignment="1" applyProtection="1">
      <alignment horizontal="left" vertical="center" wrapText="1"/>
      <protection locked="0"/>
    </xf>
    <xf numFmtId="14" fontId="2" fillId="5" borderId="10" xfId="0" applyNumberFormat="1" applyFont="1" applyFill="1" applyBorder="1" applyAlignment="1" applyProtection="1">
      <alignment horizontal="left" vertical="center"/>
      <protection locked="0"/>
    </xf>
    <xf numFmtId="14" fontId="2" fillId="5" borderId="12" xfId="0" applyNumberFormat="1" applyFont="1" applyFill="1" applyBorder="1" applyAlignment="1" applyProtection="1">
      <alignment horizontal="left" vertical="center"/>
      <protection locked="0"/>
    </xf>
    <xf numFmtId="0" fontId="2" fillId="5" borderId="6" xfId="0" applyFont="1" applyFill="1" applyBorder="1" applyAlignment="1" applyProtection="1">
      <alignment horizontal="left" vertical="center" wrapText="1"/>
      <protection locked="0"/>
    </xf>
    <xf numFmtId="14" fontId="2" fillId="5" borderId="7" xfId="0" applyNumberFormat="1" applyFont="1" applyFill="1" applyBorder="1" applyAlignment="1" applyProtection="1">
      <alignment horizontal="left" vertical="center"/>
      <protection locked="0"/>
    </xf>
    <xf numFmtId="14" fontId="2" fillId="5" borderId="33" xfId="0" applyNumberFormat="1" applyFont="1" applyFill="1" applyBorder="1" applyAlignment="1" applyProtection="1">
      <alignment horizontal="left" vertical="center"/>
      <protection locked="0"/>
    </xf>
    <xf numFmtId="166" fontId="2" fillId="5" borderId="6" xfId="0" applyNumberFormat="1" applyFont="1" applyFill="1" applyBorder="1" applyAlignment="1" applyProtection="1">
      <alignment horizontal="left" vertical="center"/>
      <protection locked="0"/>
    </xf>
    <xf numFmtId="166" fontId="2" fillId="5" borderId="7" xfId="0" applyNumberFormat="1" applyFont="1" applyFill="1" applyBorder="1" applyAlignment="1" applyProtection="1">
      <alignment horizontal="left" vertical="center"/>
      <protection locked="0"/>
    </xf>
    <xf numFmtId="0" fontId="13" fillId="2" borderId="8" xfId="0" applyFont="1" applyFill="1" applyBorder="1" applyAlignment="1">
      <alignment horizontal="left" vertical="center" wrapText="1"/>
    </xf>
    <xf numFmtId="0" fontId="13" fillId="2" borderId="9" xfId="0" applyFont="1" applyFill="1" applyBorder="1" applyAlignment="1">
      <alignment horizontal="left" vertical="center" wrapText="1"/>
    </xf>
    <xf numFmtId="165" fontId="2" fillId="5" borderId="9" xfId="0" applyNumberFormat="1" applyFont="1" applyFill="1" applyBorder="1" applyAlignment="1" applyProtection="1">
      <alignment horizontal="left" vertical="center"/>
      <protection locked="0"/>
    </xf>
    <xf numFmtId="165" fontId="2" fillId="5" borderId="10" xfId="0" applyNumberFormat="1" applyFont="1" applyFill="1" applyBorder="1" applyAlignment="1" applyProtection="1">
      <alignment horizontal="left" vertical="center"/>
      <protection locked="0"/>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165" fontId="2" fillId="5" borderId="3" xfId="0" applyNumberFormat="1" applyFont="1" applyFill="1" applyBorder="1" applyAlignment="1" applyProtection="1">
      <alignment horizontal="left" vertical="center"/>
      <protection locked="0"/>
    </xf>
    <xf numFmtId="165" fontId="2" fillId="5" borderId="4" xfId="0" applyNumberFormat="1" applyFont="1" applyFill="1" applyBorder="1" applyAlignment="1" applyProtection="1">
      <alignment horizontal="left" vertical="center"/>
      <protection locked="0"/>
    </xf>
    <xf numFmtId="0" fontId="2" fillId="3" borderId="6" xfId="0" applyFont="1" applyFill="1" applyBorder="1" applyAlignment="1">
      <alignment horizontal="right" vertical="center" wrapText="1"/>
    </xf>
    <xf numFmtId="0" fontId="2" fillId="3" borderId="9" xfId="0" applyFont="1" applyFill="1" applyBorder="1" applyAlignment="1">
      <alignment horizontal="right" vertical="center" wrapText="1"/>
    </xf>
    <xf numFmtId="0" fontId="2" fillId="5" borderId="9" xfId="0" applyFont="1" applyFill="1" applyBorder="1" applyAlignment="1" applyProtection="1">
      <alignment horizontal="left" vertical="center"/>
      <protection locked="0"/>
    </xf>
    <xf numFmtId="0" fontId="4" fillId="5" borderId="9" xfId="0" applyFont="1" applyFill="1" applyBorder="1" applyAlignment="1" applyProtection="1">
      <alignment horizontal="left" vertical="center" wrapText="1"/>
      <protection locked="0"/>
    </xf>
    <xf numFmtId="0" fontId="4" fillId="5" borderId="10" xfId="0" applyFont="1" applyFill="1" applyBorder="1" applyAlignment="1" applyProtection="1">
      <alignment horizontal="left" vertical="center" wrapText="1"/>
      <protection locked="0"/>
    </xf>
    <xf numFmtId="167" fontId="2" fillId="5" borderId="6" xfId="0" applyNumberFormat="1" applyFont="1" applyFill="1" applyBorder="1" applyAlignment="1" applyProtection="1">
      <alignment horizontal="left" vertical="center"/>
      <protection locked="0"/>
    </xf>
    <xf numFmtId="167" fontId="2" fillId="5" borderId="7" xfId="0" applyNumberFormat="1" applyFont="1" applyFill="1" applyBorder="1" applyAlignment="1" applyProtection="1">
      <alignment horizontal="left" vertical="center"/>
      <protection locked="0"/>
    </xf>
    <xf numFmtId="0" fontId="4" fillId="5" borderId="6" xfId="0" applyFont="1" applyFill="1" applyBorder="1" applyAlignment="1" applyProtection="1">
      <alignment horizontal="left" vertical="center" wrapText="1"/>
      <protection locked="0"/>
    </xf>
    <xf numFmtId="0" fontId="4" fillId="5" borderId="7" xfId="0" applyFont="1" applyFill="1" applyBorder="1" applyAlignment="1" applyProtection="1">
      <alignment horizontal="left" vertical="center" wrapText="1"/>
      <protection locked="0"/>
    </xf>
    <xf numFmtId="169" fontId="2" fillId="5" borderId="6" xfId="0" applyNumberFormat="1" applyFont="1" applyFill="1" applyBorder="1" applyAlignment="1" applyProtection="1">
      <alignment horizontal="left" vertical="center" wrapText="1"/>
      <protection locked="0"/>
    </xf>
    <xf numFmtId="169" fontId="2" fillId="5" borderId="7" xfId="0" applyNumberFormat="1" applyFont="1" applyFill="1" applyBorder="1" applyAlignment="1" applyProtection="1">
      <alignment horizontal="left" vertical="center" wrapText="1"/>
      <protection locked="0"/>
    </xf>
    <xf numFmtId="168" fontId="2" fillId="5" borderId="6" xfId="0" applyNumberFormat="1" applyFont="1" applyFill="1" applyBorder="1" applyAlignment="1" applyProtection="1">
      <alignment horizontal="left" vertical="center" wrapText="1"/>
      <protection locked="0"/>
    </xf>
    <xf numFmtId="168" fontId="2" fillId="5" borderId="7" xfId="0" applyNumberFormat="1" applyFont="1" applyFill="1" applyBorder="1" applyAlignment="1" applyProtection="1">
      <alignment horizontal="left" vertical="center" wrapText="1"/>
      <protection locked="0"/>
    </xf>
    <xf numFmtId="0" fontId="2" fillId="5" borderId="3" xfId="0" applyFont="1" applyFill="1" applyBorder="1" applyAlignment="1" applyProtection="1">
      <alignment horizontal="left" vertical="center" wrapText="1"/>
      <protection locked="0"/>
    </xf>
    <xf numFmtId="0" fontId="2" fillId="2" borderId="0" xfId="0" applyFont="1" applyFill="1" applyAlignment="1">
      <alignment horizontal="left" vertical="top"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2" fillId="5" borderId="34" xfId="0" applyFont="1" applyFill="1" applyBorder="1" applyAlignment="1" applyProtection="1">
      <alignment horizontal="left" vertical="center" wrapText="1"/>
      <protection locked="0"/>
    </xf>
    <xf numFmtId="0" fontId="2" fillId="5" borderId="31" xfId="0" applyFont="1" applyFill="1" applyBorder="1" applyAlignment="1" applyProtection="1">
      <alignment horizontal="left" vertical="center" wrapText="1"/>
      <protection locked="0"/>
    </xf>
    <xf numFmtId="0" fontId="13" fillId="2" borderId="34" xfId="0" applyFont="1" applyFill="1" applyBorder="1" applyAlignment="1">
      <alignment horizontal="left" vertical="center" wrapText="1"/>
    </xf>
    <xf numFmtId="167" fontId="2" fillId="5" borderId="3" xfId="0" applyNumberFormat="1" applyFont="1" applyFill="1" applyBorder="1" applyAlignment="1" applyProtection="1">
      <alignment horizontal="left" vertical="center"/>
      <protection locked="0"/>
    </xf>
    <xf numFmtId="167" fontId="2" fillId="5" borderId="4" xfId="0" applyNumberFormat="1" applyFont="1" applyFill="1" applyBorder="1" applyAlignment="1" applyProtection="1">
      <alignment horizontal="left" vertical="center"/>
      <protection locked="0"/>
    </xf>
    <xf numFmtId="167" fontId="2" fillId="5" borderId="9" xfId="0" applyNumberFormat="1" applyFont="1" applyFill="1" applyBorder="1" applyAlignment="1" applyProtection="1">
      <alignment horizontal="left" vertical="center"/>
      <protection locked="0"/>
    </xf>
    <xf numFmtId="167" fontId="2" fillId="5" borderId="10" xfId="0" applyNumberFormat="1" applyFont="1" applyFill="1" applyBorder="1" applyAlignment="1" applyProtection="1">
      <alignment horizontal="left" vertical="center"/>
      <protection locked="0"/>
    </xf>
    <xf numFmtId="0" fontId="13" fillId="2" borderId="3" xfId="0" applyFont="1" applyFill="1" applyBorder="1" applyAlignment="1">
      <alignment horizontal="right" vertical="center" wrapText="1"/>
    </xf>
    <xf numFmtId="0" fontId="13" fillId="2" borderId="6" xfId="0" applyFont="1" applyFill="1" applyBorder="1" applyAlignment="1">
      <alignment horizontal="right" vertical="center" wrapText="1"/>
    </xf>
    <xf numFmtId="14" fontId="2" fillId="5" borderId="6" xfId="0" applyNumberFormat="1" applyFont="1" applyFill="1" applyBorder="1" applyAlignment="1" applyProtection="1">
      <alignment horizontal="left" vertical="center" wrapText="1"/>
      <protection locked="0"/>
    </xf>
    <xf numFmtId="0" fontId="13" fillId="2" borderId="2" xfId="0" applyFont="1" applyFill="1" applyBorder="1" applyAlignment="1">
      <alignment horizontal="right" vertical="center" wrapText="1"/>
    </xf>
    <xf numFmtId="0" fontId="13" fillId="2" borderId="5" xfId="0" applyFont="1" applyFill="1" applyBorder="1" applyAlignment="1">
      <alignment horizontal="right" vertical="center" wrapText="1"/>
    </xf>
  </cellXfs>
  <cellStyles count="3">
    <cellStyle name="Euro" xfId="1" xr:uid="{CD175381-50F9-4B52-9A5A-80E0E0711923}"/>
    <cellStyle name="Link" xfId="2" builtinId="8"/>
    <cellStyle name="Standard" xfId="0" builtinId="0"/>
  </cellStyles>
  <dxfs count="130">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5"/>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border>
        <left/>
        <right/>
        <top/>
        <bottom/>
        <vertical/>
        <horizontal/>
      </border>
    </dxf>
    <dxf>
      <fill>
        <patternFill>
          <bgColor theme="9"/>
        </patternFill>
      </fill>
    </dxf>
    <dxf>
      <fill>
        <patternFill>
          <bgColor theme="5"/>
        </patternFill>
      </fill>
    </dxf>
    <dxf>
      <fill>
        <patternFill>
          <bgColor theme="9"/>
        </patternFill>
      </fill>
    </dxf>
    <dxf>
      <fill>
        <patternFill>
          <bgColor theme="5"/>
        </patternFill>
      </fill>
    </dxf>
    <dxf>
      <border>
        <left/>
        <right/>
        <top/>
        <bottom/>
        <vertical/>
        <horizontal/>
      </border>
    </dxf>
    <dxf>
      <fill>
        <patternFill>
          <bgColor theme="5"/>
        </patternFill>
      </fill>
    </dxf>
    <dxf>
      <fill>
        <patternFill>
          <bgColor theme="9"/>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5"/>
        </patternFill>
      </fill>
    </dxf>
    <dxf>
      <font>
        <color theme="0"/>
      </font>
      <fill>
        <patternFill>
          <bgColor theme="0"/>
        </patternFill>
      </fill>
    </dxf>
    <dxf>
      <fill>
        <patternFill>
          <bgColor theme="0"/>
        </patternFill>
      </fill>
    </dxf>
    <dxf>
      <font>
        <color theme="0"/>
      </font>
      <fill>
        <patternFill patternType="solid">
          <bgColor theme="0"/>
        </patternFill>
      </fill>
    </dxf>
    <dxf>
      <fill>
        <patternFill>
          <bgColor theme="5" tint="0.59996337778862885"/>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0</v>
    <v>4</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51"/>
  <sheetViews>
    <sheetView showGridLines="0" workbookViewId="0">
      <selection activeCell="C4" sqref="C4"/>
    </sheetView>
  </sheetViews>
  <sheetFormatPr baseColWidth="10" defaultColWidth="9.109375" defaultRowHeight="13.8" x14ac:dyDescent="0.25"/>
  <cols>
    <col min="1" max="1" width="2.88671875" style="3" customWidth="1"/>
    <col min="2" max="2" width="29.109375" style="3" customWidth="1"/>
    <col min="3" max="3" width="11.33203125" style="3" bestFit="1" customWidth="1"/>
    <col min="4" max="4" width="10" style="3" bestFit="1" customWidth="1"/>
    <col min="5" max="5" width="11.88671875" style="3" bestFit="1" customWidth="1"/>
    <col min="6" max="6" width="9.109375" style="3"/>
    <col min="7" max="7" width="10.109375" style="3" bestFit="1" customWidth="1"/>
    <col min="8" max="16384" width="9.109375" style="3"/>
  </cols>
  <sheetData>
    <row r="1" spans="2:3" ht="15" customHeight="1" x14ac:dyDescent="0.25"/>
    <row r="2" spans="2:3" ht="17.399999999999999" x14ac:dyDescent="0.3">
      <c r="B2" s="7" t="s">
        <v>19</v>
      </c>
    </row>
    <row r="3" spans="2:3" x14ac:dyDescent="0.25">
      <c r="B3" s="3" t="s">
        <v>89</v>
      </c>
      <c r="C3" s="16" t="s">
        <v>442</v>
      </c>
    </row>
    <row r="4" spans="2:3" ht="27" customHeight="1" x14ac:dyDescent="0.25"/>
    <row r="5" spans="2:3" x14ac:dyDescent="0.25">
      <c r="B5" s="6" t="s">
        <v>21</v>
      </c>
    </row>
    <row r="6" spans="2:3" x14ac:dyDescent="0.25">
      <c r="B6" s="3" t="s">
        <v>10</v>
      </c>
      <c r="C6" s="8" t="s">
        <v>407</v>
      </c>
    </row>
    <row r="7" spans="2:3" ht="110.4" x14ac:dyDescent="0.25">
      <c r="B7" s="3" t="s">
        <v>4</v>
      </c>
      <c r="C7" s="87" t="s">
        <v>428</v>
      </c>
    </row>
    <row r="8" spans="2:3" x14ac:dyDescent="0.25">
      <c r="B8" s="3" t="s">
        <v>294</v>
      </c>
      <c r="C8" s="8"/>
    </row>
    <row r="9" spans="2:3" x14ac:dyDescent="0.25">
      <c r="B9" s="3" t="s">
        <v>5</v>
      </c>
      <c r="C9" s="8" t="s">
        <v>437</v>
      </c>
    </row>
    <row r="10" spans="2:3" x14ac:dyDescent="0.25">
      <c r="B10" s="3" t="s">
        <v>22</v>
      </c>
      <c r="C10" s="8" t="s">
        <v>23</v>
      </c>
    </row>
    <row r="11" spans="2:3" x14ac:dyDescent="0.25">
      <c r="B11" s="3" t="s">
        <v>51</v>
      </c>
      <c r="C11" s="8" t="s">
        <v>363</v>
      </c>
    </row>
    <row r="12" spans="2:3" x14ac:dyDescent="0.25">
      <c r="B12" s="3" t="s">
        <v>300</v>
      </c>
      <c r="C12" s="8" t="s">
        <v>364</v>
      </c>
    </row>
    <row r="13" spans="2:3" ht="37.5" customHeight="1" x14ac:dyDescent="0.25">
      <c r="B13" s="3" t="s">
        <v>53</v>
      </c>
      <c r="C13" s="8" t="e" vm="1">
        <v>#VALUE!</v>
      </c>
    </row>
    <row r="14" spans="2:3" ht="37.5" customHeight="1" x14ac:dyDescent="0.25">
      <c r="B14" s="3" t="s">
        <v>299</v>
      </c>
      <c r="C14" s="8" t="str">
        <f>CONCATENATE(C9,"_",C12,"_tn-antrag_",'03_unternehmensangaben'!F21)</f>
        <v>10-804-242120932-1_lra-dah_tn-antrag_</v>
      </c>
    </row>
    <row r="15" spans="2:3" ht="27" customHeight="1" x14ac:dyDescent="0.25">
      <c r="C15" s="4"/>
    </row>
    <row r="16" spans="2:3" x14ac:dyDescent="0.25">
      <c r="B16" s="6" t="s">
        <v>20</v>
      </c>
      <c r="C16" s="4"/>
    </row>
    <row r="17" spans="2:6" x14ac:dyDescent="0.25">
      <c r="B17" s="3" t="s">
        <v>6</v>
      </c>
      <c r="C17" s="8" t="s">
        <v>405</v>
      </c>
    </row>
    <row r="18" spans="2:6" x14ac:dyDescent="0.25">
      <c r="B18" s="3" t="s">
        <v>7</v>
      </c>
      <c r="C18" s="8" t="s">
        <v>365</v>
      </c>
    </row>
    <row r="19" spans="2:6" x14ac:dyDescent="0.25">
      <c r="B19" s="3" t="s">
        <v>8</v>
      </c>
      <c r="C19" s="8" t="s">
        <v>366</v>
      </c>
    </row>
    <row r="20" spans="2:6" x14ac:dyDescent="0.25">
      <c r="B20" s="3" t="s">
        <v>9</v>
      </c>
      <c r="C20" s="8" t="s">
        <v>367</v>
      </c>
    </row>
    <row r="21" spans="2:6" x14ac:dyDescent="0.25">
      <c r="B21" s="3" t="s">
        <v>37</v>
      </c>
      <c r="C21" s="8" t="s">
        <v>368</v>
      </c>
    </row>
    <row r="22" spans="2:6" ht="27" customHeight="1" x14ac:dyDescent="0.25"/>
    <row r="23" spans="2:6" x14ac:dyDescent="0.25">
      <c r="B23" s="6" t="s">
        <v>24</v>
      </c>
    </row>
    <row r="24" spans="2:6" x14ac:dyDescent="0.25">
      <c r="B24" s="3" t="s">
        <v>24</v>
      </c>
      <c r="C24" s="8" t="s">
        <v>352</v>
      </c>
    </row>
    <row r="25" spans="2:6" x14ac:dyDescent="0.25">
      <c r="B25" s="3" t="s">
        <v>25</v>
      </c>
      <c r="C25" s="8" t="s">
        <v>406</v>
      </c>
    </row>
    <row r="26" spans="2:6" ht="27" customHeight="1" x14ac:dyDescent="0.25"/>
    <row r="27" spans="2:6" x14ac:dyDescent="0.25">
      <c r="B27" s="6" t="s">
        <v>14</v>
      </c>
    </row>
    <row r="28" spans="2:6" x14ac:dyDescent="0.25">
      <c r="B28" s="3" t="s">
        <v>15</v>
      </c>
      <c r="C28" s="83" t="s">
        <v>438</v>
      </c>
      <c r="E28" s="84" t="s">
        <v>439</v>
      </c>
      <c r="F28" s="3" t="str">
        <f>E28 &amp; "" &amp; ", den" &amp; " " &amp; C28</f>
        <v>Montag, den 12.10.2026</v>
      </c>
    </row>
    <row r="29" spans="2:6" x14ac:dyDescent="0.25">
      <c r="B29" s="3" t="s">
        <v>16</v>
      </c>
      <c r="C29" s="83" t="s">
        <v>417</v>
      </c>
      <c r="E29" s="84" t="s">
        <v>418</v>
      </c>
      <c r="F29" s="85" t="str">
        <f>C29</f>
        <v>04.11.2026</v>
      </c>
    </row>
    <row r="30" spans="2:6" x14ac:dyDescent="0.25">
      <c r="B30" s="3" t="s">
        <v>52</v>
      </c>
      <c r="C30" s="83" t="s">
        <v>440</v>
      </c>
      <c r="E30" s="84" t="s">
        <v>340</v>
      </c>
      <c r="F30" s="85" t="str">
        <f>C30</f>
        <v>05.11.2026</v>
      </c>
    </row>
    <row r="31" spans="2:6" x14ac:dyDescent="0.25">
      <c r="B31" s="3" t="s">
        <v>18</v>
      </c>
      <c r="C31" s="10"/>
      <c r="E31" s="5"/>
    </row>
    <row r="32" spans="2:6" x14ac:dyDescent="0.25">
      <c r="B32" s="3" t="s">
        <v>17</v>
      </c>
      <c r="C32" s="83" t="s">
        <v>441</v>
      </c>
      <c r="D32" s="10" t="s">
        <v>353</v>
      </c>
      <c r="E32" s="84" t="s">
        <v>340</v>
      </c>
      <c r="F32" s="3" t="str">
        <f>E32 &amp; "" &amp; ", den" &amp; " " &amp; C32 &amp; "" &amp; " um " &amp; "" &amp; D32</f>
        <v>Donnerstag, den 12.11.2026 um 10:00 Uhr</v>
      </c>
    </row>
    <row r="33" spans="2:7" x14ac:dyDescent="0.25">
      <c r="B33" s="3" t="s">
        <v>26</v>
      </c>
      <c r="C33" s="83" t="s">
        <v>419</v>
      </c>
      <c r="F33" s="85" t="str">
        <f>C33</f>
        <v>01.02.2027</v>
      </c>
    </row>
    <row r="34" spans="2:7" x14ac:dyDescent="0.25">
      <c r="B34" s="3" t="s">
        <v>27</v>
      </c>
      <c r="C34" s="83" t="s">
        <v>420</v>
      </c>
      <c r="F34" s="85" t="str">
        <f>C34</f>
        <v>31.01.2029</v>
      </c>
    </row>
    <row r="35" spans="2:7" x14ac:dyDescent="0.25">
      <c r="B35" s="3" t="s">
        <v>28</v>
      </c>
      <c r="C35" s="10" t="s">
        <v>369</v>
      </c>
    </row>
    <row r="36" spans="2:7" x14ac:dyDescent="0.25">
      <c r="B36" s="3" t="s">
        <v>29</v>
      </c>
      <c r="C36" s="83" t="s">
        <v>421</v>
      </c>
      <c r="F36" s="85" t="str">
        <f>C36</f>
        <v>31.01.2033</v>
      </c>
    </row>
    <row r="37" spans="2:7" ht="27" customHeight="1" x14ac:dyDescent="0.25"/>
    <row r="38" spans="2:7" x14ac:dyDescent="0.25">
      <c r="B38" s="6" t="s">
        <v>272</v>
      </c>
    </row>
    <row r="39" spans="2:7" x14ac:dyDescent="0.25">
      <c r="B39" s="3" t="s">
        <v>15</v>
      </c>
      <c r="C39" s="9">
        <v>46307</v>
      </c>
      <c r="E39" s="5">
        <f>C39</f>
        <v>46307</v>
      </c>
      <c r="F39" s="3" t="str">
        <f>CONCATENATE(TEXT(E39,"TTTT"),", den ",TEXT(C39,"TT.MM.JJJJ"))</f>
        <v>Montag, den 12.10.2026</v>
      </c>
    </row>
    <row r="41" spans="2:7" x14ac:dyDescent="0.25">
      <c r="B41" s="6" t="s">
        <v>273</v>
      </c>
      <c r="C41" s="6"/>
      <c r="D41" s="6"/>
      <c r="E41" s="6"/>
    </row>
    <row r="42" spans="2:7" s="11" customFormat="1" ht="37.5" customHeight="1" x14ac:dyDescent="0.3">
      <c r="B42" s="102" t="s">
        <v>370</v>
      </c>
      <c r="C42" s="102"/>
      <c r="D42" s="102"/>
      <c r="E42" s="102"/>
    </row>
    <row r="43" spans="2:7" s="11" customFormat="1" ht="37.5" customHeight="1" x14ac:dyDescent="0.3">
      <c r="B43" s="102" t="s">
        <v>371</v>
      </c>
      <c r="C43" s="102"/>
      <c r="D43" s="102"/>
      <c r="E43" s="102"/>
      <c r="G43" s="49">
        <v>100</v>
      </c>
    </row>
    <row r="44" spans="2:7" s="11" customFormat="1" ht="37.5" customHeight="1" x14ac:dyDescent="0.3">
      <c r="B44" s="102" t="s">
        <v>443</v>
      </c>
      <c r="C44" s="102"/>
      <c r="D44" s="102"/>
      <c r="E44" s="102"/>
      <c r="G44" s="51">
        <f>EDATE(C39,-36)</f>
        <v>45211</v>
      </c>
    </row>
    <row r="45" spans="2:7" s="11" customFormat="1" ht="37.5" customHeight="1" x14ac:dyDescent="0.3">
      <c r="B45" s="102" t="s">
        <v>444</v>
      </c>
      <c r="C45" s="102"/>
      <c r="D45" s="102"/>
      <c r="E45" s="102"/>
      <c r="G45" s="51">
        <f>EDATE(C39,-12)</f>
        <v>45942</v>
      </c>
    </row>
    <row r="46" spans="2:7" s="48" customFormat="1" x14ac:dyDescent="0.25"/>
    <row r="47" spans="2:7" s="48" customFormat="1" ht="14.25" customHeight="1" x14ac:dyDescent="0.25">
      <c r="B47" s="6" t="s">
        <v>274</v>
      </c>
      <c r="C47" s="6"/>
      <c r="D47" s="6"/>
      <c r="E47" s="6"/>
    </row>
    <row r="48" spans="2:7" s="48" customFormat="1" ht="37.5" customHeight="1" x14ac:dyDescent="0.25">
      <c r="B48" s="102" t="s">
        <v>372</v>
      </c>
      <c r="C48" s="102"/>
      <c r="D48" s="102"/>
      <c r="E48" s="102"/>
      <c r="F48" s="50">
        <v>1</v>
      </c>
      <c r="G48" s="10" t="s">
        <v>373</v>
      </c>
    </row>
    <row r="49" spans="2:8" s="48" customFormat="1" ht="37.5" customHeight="1" x14ac:dyDescent="0.25">
      <c r="B49" s="102" t="s">
        <v>374</v>
      </c>
      <c r="C49" s="102"/>
      <c r="D49" s="102"/>
      <c r="E49" s="102"/>
      <c r="F49" s="50">
        <v>2</v>
      </c>
      <c r="G49" s="10" t="s">
        <v>375</v>
      </c>
    </row>
    <row r="50" spans="2:8" s="48" customFormat="1" ht="37.5" customHeight="1" x14ac:dyDescent="0.25">
      <c r="B50" s="102" t="s">
        <v>376</v>
      </c>
      <c r="C50" s="102"/>
      <c r="D50" s="102"/>
      <c r="E50" s="102"/>
      <c r="F50" s="50">
        <v>3</v>
      </c>
      <c r="G50" s="10" t="s">
        <v>377</v>
      </c>
    </row>
    <row r="51" spans="2:8" s="48" customFormat="1" ht="37.5" customHeight="1" x14ac:dyDescent="0.25">
      <c r="B51" s="102" t="s">
        <v>378</v>
      </c>
      <c r="C51" s="102"/>
      <c r="D51" s="102"/>
      <c r="E51" s="102"/>
      <c r="F51" s="50">
        <v>2</v>
      </c>
      <c r="G51" s="50">
        <v>150</v>
      </c>
      <c r="H51" s="50">
        <v>100000</v>
      </c>
    </row>
  </sheetData>
  <mergeCells count="8">
    <mergeCell ref="B51:E51"/>
    <mergeCell ref="B50:E50"/>
    <mergeCell ref="B49:E49"/>
    <mergeCell ref="B48:E48"/>
    <mergeCell ref="B42:E42"/>
    <mergeCell ref="B45:E45"/>
    <mergeCell ref="B44:E44"/>
    <mergeCell ref="B43:E4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50C2D-928A-4A99-8410-5ED23290FE67}">
  <dimension ref="A1:U76"/>
  <sheetViews>
    <sheetView showGridLines="0" showRowColHeaders="0" zoomScaleNormal="100" workbookViewId="0"/>
  </sheetViews>
  <sheetFormatPr baseColWidth="10" defaultColWidth="11.44140625" defaultRowHeight="13.2" x14ac:dyDescent="0.25"/>
  <cols>
    <col min="1" max="2" width="3.5546875" style="12" customWidth="1"/>
    <col min="3" max="3" width="5.6640625" style="12" customWidth="1"/>
    <col min="4" max="4" width="11.44140625" style="12"/>
    <col min="5" max="8" width="9.33203125" style="12" customWidth="1"/>
    <col min="9" max="10" width="12.88671875" style="12" customWidth="1"/>
    <col min="11" max="11" width="13.88671875" style="12" customWidth="1"/>
    <col min="12" max="13" width="3.5546875" style="12" customWidth="1"/>
    <col min="14" max="18" width="7.109375" style="12" customWidth="1"/>
    <col min="19" max="19" width="11.44140625" style="12"/>
    <col min="20" max="23" width="0" style="12" hidden="1" customWidth="1"/>
    <col min="24" max="16384" width="11.44140625" style="12"/>
  </cols>
  <sheetData>
    <row r="1" spans="1:18" ht="18.75" customHeight="1" thickBot="1" x14ac:dyDescent="0.3">
      <c r="A1" s="75"/>
    </row>
    <row r="2" spans="1:18" ht="18.75" customHeight="1" x14ac:dyDescent="0.25">
      <c r="B2" s="17"/>
      <c r="C2" s="18"/>
      <c r="D2" s="18"/>
      <c r="E2" s="18"/>
      <c r="F2" s="18"/>
      <c r="G2" s="18"/>
      <c r="H2" s="18"/>
      <c r="I2" s="18"/>
      <c r="J2" s="18"/>
      <c r="K2" s="18"/>
      <c r="L2" s="19"/>
      <c r="N2" s="88" t="s">
        <v>337</v>
      </c>
      <c r="O2" s="89"/>
      <c r="P2" s="89"/>
      <c r="Q2" s="89"/>
      <c r="R2" s="90"/>
    </row>
    <row r="3" spans="1:18" ht="17.399999999999999" x14ac:dyDescent="0.3">
      <c r="B3" s="20"/>
      <c r="C3" s="7" t="str">
        <f>'00_system'!C6</f>
        <v>Sicherheitsdienstleistungen</v>
      </c>
      <c r="I3" s="99" t="e" vm="2">
        <f>'00_system'!C13</f>
        <v>#VALUE!</v>
      </c>
      <c r="J3" s="99"/>
      <c r="K3" s="99"/>
      <c r="L3" s="21"/>
      <c r="N3" s="91"/>
      <c r="O3" s="92"/>
      <c r="P3" s="92"/>
      <c r="Q3" s="92"/>
      <c r="R3" s="93"/>
    </row>
    <row r="4" spans="1:18" ht="14.25" customHeight="1" thickBot="1" x14ac:dyDescent="0.3">
      <c r="B4" s="20"/>
      <c r="C4" s="100" t="str">
        <f>'00_system'!C7</f>
        <v>in den Flüchtlings- und Asylunterkünften
des Landkreises Dachau</v>
      </c>
      <c r="D4" s="100"/>
      <c r="E4" s="100"/>
      <c r="F4" s="100"/>
      <c r="G4" s="100"/>
      <c r="H4" s="100"/>
      <c r="I4" s="99"/>
      <c r="J4" s="99"/>
      <c r="K4" s="99"/>
      <c r="L4" s="21"/>
      <c r="N4" s="94"/>
      <c r="O4" s="95"/>
      <c r="P4" s="95"/>
      <c r="Q4" s="95"/>
      <c r="R4" s="96"/>
    </row>
    <row r="5" spans="1:18" ht="14.25" customHeight="1" x14ac:dyDescent="0.25">
      <c r="B5" s="20"/>
      <c r="C5" s="100"/>
      <c r="D5" s="100"/>
      <c r="E5" s="100"/>
      <c r="F5" s="100"/>
      <c r="G5" s="100"/>
      <c r="H5" s="100"/>
      <c r="I5" s="99"/>
      <c r="J5" s="99"/>
      <c r="K5" s="99"/>
      <c r="L5" s="21"/>
    </row>
    <row r="6" spans="1:18" ht="14.25" customHeight="1" x14ac:dyDescent="0.25">
      <c r="B6" s="20"/>
      <c r="C6" s="100" t="str">
        <f>IF('00_system'!C8="","",'00_system'!C8)</f>
        <v/>
      </c>
      <c r="D6" s="100"/>
      <c r="E6" s="100"/>
      <c r="F6" s="100"/>
      <c r="G6" s="100"/>
      <c r="H6" s="100"/>
      <c r="I6" s="99"/>
      <c r="J6" s="99"/>
      <c r="K6" s="99"/>
      <c r="L6" s="21"/>
    </row>
    <row r="7" spans="1:18" ht="18.75" customHeight="1" x14ac:dyDescent="0.25">
      <c r="B7" s="20"/>
      <c r="I7" s="99"/>
      <c r="J7" s="99"/>
      <c r="K7" s="99"/>
      <c r="L7" s="21"/>
    </row>
    <row r="8" spans="1:18" x14ac:dyDescent="0.25">
      <c r="B8" s="20"/>
      <c r="C8" s="22" t="str">
        <f>CONCATENATE("Vergabenummer: ",'00_system'!C9)</f>
        <v>Vergabenummer: 10-804-242120932-1</v>
      </c>
      <c r="L8" s="21"/>
    </row>
    <row r="9" spans="1:18" x14ac:dyDescent="0.25">
      <c r="B9" s="20"/>
      <c r="C9" s="22" t="str">
        <f>CONCATENATE("Stand: ",'00_system'!C3)</f>
        <v>Stand: 12.10.2026 (v1)</v>
      </c>
      <c r="L9" s="21"/>
    </row>
    <row r="10" spans="1:18" ht="3.75" customHeight="1" x14ac:dyDescent="0.25">
      <c r="B10" s="20"/>
      <c r="C10" s="14"/>
      <c r="D10" s="13"/>
      <c r="E10" s="13"/>
      <c r="F10" s="13"/>
      <c r="G10" s="13"/>
      <c r="H10" s="13"/>
      <c r="I10" s="13"/>
      <c r="J10" s="13"/>
      <c r="K10" s="13"/>
      <c r="L10" s="21"/>
    </row>
    <row r="11" spans="1:18" ht="15" customHeight="1" x14ac:dyDescent="0.25">
      <c r="B11" s="20"/>
      <c r="L11" s="21"/>
    </row>
    <row r="12" spans="1:18" ht="22.5" customHeight="1" x14ac:dyDescent="0.25">
      <c r="B12" s="20"/>
      <c r="C12" s="101" t="s">
        <v>336</v>
      </c>
      <c r="D12" s="101"/>
      <c r="E12" s="101"/>
      <c r="F12" s="101"/>
      <c r="G12" s="101"/>
      <c r="H12" s="101"/>
      <c r="I12" s="101"/>
      <c r="J12" s="101"/>
      <c r="K12" s="101"/>
      <c r="L12" s="21"/>
    </row>
    <row r="13" spans="1:18" ht="15" customHeight="1" x14ac:dyDescent="0.25">
      <c r="B13" s="20"/>
      <c r="C13" s="97"/>
      <c r="D13" s="97"/>
      <c r="E13" s="97"/>
      <c r="F13" s="97"/>
      <c r="G13" s="97"/>
      <c r="H13" s="97"/>
      <c r="I13" s="97"/>
      <c r="J13" s="97"/>
      <c r="K13" s="97"/>
      <c r="L13" s="21"/>
      <c r="N13" s="15"/>
      <c r="O13" s="15"/>
    </row>
    <row r="14" spans="1:18" ht="37.5" customHeight="1" x14ac:dyDescent="0.25">
      <c r="B14" s="20"/>
      <c r="C14" s="98" t="s">
        <v>333</v>
      </c>
      <c r="D14" s="98"/>
      <c r="E14" s="98"/>
      <c r="F14" s="98"/>
      <c r="G14" s="98"/>
      <c r="H14" s="98"/>
      <c r="I14" s="98"/>
      <c r="J14" s="98"/>
      <c r="K14" s="98"/>
      <c r="L14" s="21"/>
      <c r="N14" s="15"/>
      <c r="O14" s="15"/>
    </row>
    <row r="15" spans="1:18" ht="37.5" customHeight="1" x14ac:dyDescent="0.25">
      <c r="B15" s="20"/>
      <c r="C15" s="98" t="str">
        <f>CONCATENATE("wir freuen uns über Ihr Interesse am Teilnahmewettbewerb betreffend die Vergabe von ",'00_system'!C6," ",'00_system'!C7,".")</f>
        <v>wir freuen uns über Ihr Interesse am Teilnahmewettbewerb betreffend die Vergabe von Sicherheitsdienstleistungen in den Flüchtlings- und Asylunterkünften
des Landkreises Dachau.</v>
      </c>
      <c r="D15" s="98"/>
      <c r="E15" s="98"/>
      <c r="F15" s="98"/>
      <c r="G15" s="98"/>
      <c r="H15" s="98"/>
      <c r="I15" s="98"/>
      <c r="J15" s="98"/>
      <c r="K15" s="98"/>
      <c r="L15" s="21"/>
      <c r="N15" s="15"/>
      <c r="O15" s="15"/>
    </row>
    <row r="16" spans="1:18" ht="213.75" customHeight="1" x14ac:dyDescent="0.25">
      <c r="B16" s="20"/>
      <c r="C16" s="98" t="s">
        <v>350</v>
      </c>
      <c r="D16" s="98"/>
      <c r="E16" s="98"/>
      <c r="F16" s="98"/>
      <c r="G16" s="98"/>
      <c r="H16" s="98"/>
      <c r="I16" s="98"/>
      <c r="J16" s="98"/>
      <c r="K16" s="98"/>
      <c r="L16" s="21"/>
      <c r="N16" s="15"/>
      <c r="O16" s="15"/>
    </row>
    <row r="17" spans="2:21" ht="48.75" customHeight="1" x14ac:dyDescent="0.25">
      <c r="B17" s="20"/>
      <c r="C17" s="98" t="s">
        <v>334</v>
      </c>
      <c r="D17" s="98"/>
      <c r="E17" s="98"/>
      <c r="F17" s="98"/>
      <c r="G17" s="98"/>
      <c r="H17" s="98"/>
      <c r="I17" s="98"/>
      <c r="J17" s="98"/>
      <c r="K17" s="98"/>
      <c r="L17" s="21"/>
      <c r="N17" s="15"/>
      <c r="O17" s="15"/>
    </row>
    <row r="18" spans="2:21" ht="48.75" customHeight="1" x14ac:dyDescent="0.25">
      <c r="B18" s="20"/>
      <c r="C18" s="98" t="str">
        <f>CONCATENATE("Etwaige Fragen zum Teilnahmewettbewerb sind bitte ausschließlich über die Bieterkommunikation der Vergabeplattform und spätestens bis zum ",'00_system'!F29," einzureichen. Mündliche Anfragen werden grundsätzlich nicht beantwortet.")</f>
        <v>Etwaige Fragen zum Teilnahmewettbewerb sind bitte ausschließlich über die Bieterkommunikation der Vergabeplattform und spätestens bis zum 04.11.2026 einzureichen. Mündliche Anfragen werden grundsätzlich nicht beantwortet.</v>
      </c>
      <c r="D18" s="98"/>
      <c r="E18" s="98"/>
      <c r="F18" s="98"/>
      <c r="G18" s="98"/>
      <c r="H18" s="98"/>
      <c r="I18" s="98"/>
      <c r="J18" s="98"/>
      <c r="K18" s="98"/>
      <c r="L18" s="21"/>
      <c r="N18" s="15"/>
      <c r="O18" s="15"/>
      <c r="U18" s="12" t="s">
        <v>338</v>
      </c>
    </row>
    <row r="19" spans="2:21" ht="75" customHeight="1" x14ac:dyDescent="0.25">
      <c r="B19" s="20"/>
      <c r="C19" s="98" t="str">
        <f>U18 &amp; "" &amp; '00_system'!F30 &amp; "" &amp; U19</f>
        <v>Bitte beachten Sie, dass Fragen und Antworten zum Teilnahmewettbewerb auf der Vergabeplattform veröffentlicht werden, über die auch die Vergabeunterlagen bereitgestellt werden. Es obliegt den Bewerbern, eigenverantwortlich zu prüfen, ob Fragen eingegangen und beantwortet worden sind. Die letzte Aktualisierung erfolgt voraussichtlich am 05.11.2026. Soweit ein Bewerber die von der Vergabestelle veröffentlichten Antworten nicht abruft oder bei der Angebotserstellung nicht berücksichtigt, geht dies zu seinen Lasten.</v>
      </c>
      <c r="D19" s="98"/>
      <c r="E19" s="98"/>
      <c r="F19" s="98"/>
      <c r="G19" s="98"/>
      <c r="H19" s="98"/>
      <c r="I19" s="98"/>
      <c r="J19" s="98"/>
      <c r="K19" s="98"/>
      <c r="L19" s="21"/>
      <c r="N19" s="15"/>
      <c r="O19" s="15"/>
      <c r="U19" s="12" t="s">
        <v>339</v>
      </c>
    </row>
    <row r="20" spans="2:21" ht="48.75" customHeight="1" x14ac:dyDescent="0.25">
      <c r="B20" s="20"/>
      <c r="C20" s="98" t="s">
        <v>335</v>
      </c>
      <c r="D20" s="98"/>
      <c r="E20" s="98"/>
      <c r="F20" s="98"/>
      <c r="G20" s="98"/>
      <c r="H20" s="98"/>
      <c r="I20" s="98"/>
      <c r="J20" s="98"/>
      <c r="K20" s="98"/>
      <c r="L20" s="21"/>
      <c r="N20" s="15"/>
      <c r="O20" s="15"/>
    </row>
    <row r="21" spans="2:21" ht="60" customHeight="1" x14ac:dyDescent="0.25">
      <c r="B21" s="20"/>
      <c r="C21" s="98" t="s">
        <v>349</v>
      </c>
      <c r="D21" s="98"/>
      <c r="E21" s="98"/>
      <c r="F21" s="98"/>
      <c r="G21" s="98"/>
      <c r="H21" s="98"/>
      <c r="I21" s="98"/>
      <c r="J21" s="98"/>
      <c r="K21" s="98"/>
      <c r="L21" s="21"/>
      <c r="N21" s="15"/>
      <c r="O21" s="15"/>
    </row>
    <row r="22" spans="2:21" ht="60" customHeight="1" x14ac:dyDescent="0.25">
      <c r="B22" s="20"/>
      <c r="C22" s="98" t="s">
        <v>351</v>
      </c>
      <c r="D22" s="98"/>
      <c r="E22" s="98"/>
      <c r="F22" s="98"/>
      <c r="G22" s="98"/>
      <c r="H22" s="98"/>
      <c r="I22" s="98"/>
      <c r="J22" s="98"/>
      <c r="K22" s="98"/>
      <c r="L22" s="21"/>
      <c r="N22" s="15"/>
      <c r="O22" s="15"/>
    </row>
    <row r="23" spans="2:21" ht="30" customHeight="1" x14ac:dyDescent="0.25">
      <c r="B23" s="20"/>
      <c r="C23" s="98" t="str">
        <f>CONCATENATE('00_system'!C17," 
",'00_system'!C18)</f>
        <v>Zentrale Vergabestelle 
Landratsamt Dachau</v>
      </c>
      <c r="D23" s="98"/>
      <c r="E23" s="98"/>
      <c r="F23" s="98"/>
      <c r="G23" s="98"/>
      <c r="H23" s="98"/>
      <c r="I23" s="98"/>
      <c r="J23" s="98"/>
      <c r="K23" s="98"/>
      <c r="L23" s="21"/>
      <c r="N23" s="15"/>
      <c r="O23" s="77"/>
    </row>
    <row r="24" spans="2:21" x14ac:dyDescent="0.25">
      <c r="B24" s="23"/>
      <c r="C24" s="81"/>
      <c r="D24" s="81"/>
      <c r="E24" s="81"/>
      <c r="F24" s="81"/>
      <c r="G24" s="81"/>
      <c r="H24" s="81"/>
      <c r="I24" s="81"/>
      <c r="J24" s="81"/>
      <c r="K24" s="81"/>
      <c r="L24" s="24"/>
      <c r="N24" s="15"/>
      <c r="O24" s="15"/>
    </row>
    <row r="25" spans="2:21" x14ac:dyDescent="0.25">
      <c r="C25" s="15"/>
      <c r="D25" s="15"/>
      <c r="E25" s="15"/>
      <c r="F25" s="15"/>
      <c r="G25" s="15"/>
      <c r="H25" s="15"/>
      <c r="I25" s="15"/>
      <c r="J25" s="15"/>
      <c r="K25" s="15"/>
      <c r="N25" s="15"/>
      <c r="O25" s="15"/>
    </row>
    <row r="26" spans="2:21" x14ac:dyDescent="0.25">
      <c r="C26" s="15"/>
      <c r="D26" s="15"/>
      <c r="E26" s="15"/>
      <c r="F26" s="15"/>
      <c r="G26" s="15"/>
      <c r="H26" s="15"/>
      <c r="I26" s="15"/>
      <c r="J26" s="15"/>
      <c r="K26" s="15"/>
      <c r="N26" s="15"/>
      <c r="O26" s="15"/>
    </row>
    <row r="27" spans="2:21" x14ac:dyDescent="0.25">
      <c r="C27" s="15"/>
      <c r="D27" s="15"/>
      <c r="E27" s="15"/>
      <c r="F27" s="15"/>
      <c r="G27" s="15"/>
      <c r="H27" s="15"/>
      <c r="I27" s="15"/>
      <c r="J27" s="15"/>
      <c r="K27" s="15"/>
      <c r="N27" s="15"/>
      <c r="O27" s="15"/>
    </row>
    <row r="28" spans="2:21" x14ac:dyDescent="0.25">
      <c r="C28" s="15"/>
      <c r="D28" s="15"/>
      <c r="E28" s="15"/>
      <c r="F28" s="15"/>
      <c r="G28" s="15"/>
      <c r="H28" s="15"/>
      <c r="I28" s="15"/>
      <c r="J28" s="15"/>
      <c r="K28" s="15"/>
      <c r="N28" s="15"/>
      <c r="O28" s="15"/>
    </row>
    <row r="29" spans="2:21" x14ac:dyDescent="0.25">
      <c r="C29" s="15"/>
      <c r="D29" s="15"/>
      <c r="E29" s="15"/>
      <c r="F29" s="15"/>
      <c r="G29" s="15"/>
      <c r="H29" s="15"/>
      <c r="I29" s="15"/>
      <c r="J29" s="15"/>
      <c r="K29" s="15"/>
      <c r="N29" s="15"/>
      <c r="O29" s="15"/>
    </row>
    <row r="30" spans="2:21" x14ac:dyDescent="0.25">
      <c r="C30" s="15"/>
      <c r="D30" s="15"/>
      <c r="E30" s="15"/>
      <c r="F30" s="15"/>
      <c r="G30" s="15"/>
      <c r="H30" s="15"/>
      <c r="I30" s="15"/>
      <c r="J30" s="15"/>
      <c r="K30" s="15"/>
      <c r="N30" s="15"/>
      <c r="O30" s="15"/>
    </row>
    <row r="31" spans="2:21" x14ac:dyDescent="0.25">
      <c r="C31" s="15"/>
      <c r="D31" s="15"/>
      <c r="E31" s="15"/>
      <c r="F31" s="15"/>
      <c r="G31" s="15"/>
      <c r="H31" s="15"/>
      <c r="I31" s="15"/>
      <c r="J31" s="15"/>
      <c r="K31" s="15"/>
      <c r="N31" s="15"/>
      <c r="O31" s="15"/>
    </row>
    <row r="32" spans="2:21" x14ac:dyDescent="0.25">
      <c r="C32" s="15"/>
      <c r="D32" s="15"/>
      <c r="E32" s="15"/>
      <c r="F32" s="15"/>
      <c r="G32" s="15"/>
      <c r="H32" s="15"/>
      <c r="I32" s="15"/>
      <c r="J32" s="15"/>
      <c r="K32" s="15"/>
      <c r="N32" s="15"/>
      <c r="O32" s="15"/>
    </row>
    <row r="33" spans="3:15" x14ac:dyDescent="0.25">
      <c r="C33" s="15"/>
      <c r="D33" s="15"/>
      <c r="E33" s="15"/>
      <c r="F33" s="15"/>
      <c r="G33" s="15"/>
      <c r="H33" s="15"/>
      <c r="I33" s="15"/>
      <c r="J33" s="15"/>
      <c r="K33" s="15"/>
      <c r="N33" s="15"/>
      <c r="O33" s="15"/>
    </row>
    <row r="34" spans="3:15" x14ac:dyDescent="0.25">
      <c r="C34" s="15"/>
      <c r="D34" s="15"/>
      <c r="E34" s="15"/>
      <c r="F34" s="15"/>
      <c r="G34" s="15"/>
      <c r="H34" s="15"/>
      <c r="I34" s="15"/>
      <c r="J34" s="15"/>
      <c r="K34" s="15"/>
      <c r="N34" s="15"/>
      <c r="O34" s="15"/>
    </row>
    <row r="35" spans="3:15" x14ac:dyDescent="0.25">
      <c r="C35" s="15"/>
      <c r="D35" s="15"/>
      <c r="E35" s="15"/>
      <c r="F35" s="15"/>
      <c r="G35" s="15"/>
      <c r="H35" s="15"/>
      <c r="I35" s="15"/>
      <c r="J35" s="15"/>
      <c r="K35" s="15"/>
      <c r="N35" s="15"/>
      <c r="O35" s="15"/>
    </row>
    <row r="36" spans="3:15" x14ac:dyDescent="0.25">
      <c r="C36" s="15"/>
      <c r="D36" s="15"/>
      <c r="E36" s="15"/>
      <c r="F36" s="15"/>
      <c r="G36" s="15"/>
      <c r="H36" s="15"/>
      <c r="I36" s="15"/>
      <c r="J36" s="15"/>
      <c r="K36" s="15"/>
      <c r="N36" s="15"/>
      <c r="O36" s="15"/>
    </row>
    <row r="37" spans="3:15" x14ac:dyDescent="0.25">
      <c r="C37" s="15"/>
      <c r="D37" s="15"/>
      <c r="E37" s="15"/>
      <c r="F37" s="15"/>
      <c r="G37" s="15"/>
      <c r="H37" s="15"/>
      <c r="I37" s="15"/>
      <c r="J37" s="15"/>
      <c r="K37" s="15"/>
      <c r="N37" s="15"/>
      <c r="O37" s="15"/>
    </row>
    <row r="38" spans="3:15" x14ac:dyDescent="0.25">
      <c r="C38" s="15"/>
      <c r="D38" s="15"/>
      <c r="E38" s="15"/>
      <c r="F38" s="15"/>
      <c r="G38" s="15"/>
      <c r="H38" s="15"/>
      <c r="I38" s="15"/>
      <c r="J38" s="15"/>
      <c r="K38" s="15"/>
      <c r="N38" s="15"/>
      <c r="O38" s="15"/>
    </row>
    <row r="39" spans="3:15" x14ac:dyDescent="0.25">
      <c r="C39" s="15"/>
      <c r="D39" s="15"/>
      <c r="E39" s="15"/>
      <c r="F39" s="15"/>
      <c r="G39" s="15"/>
      <c r="H39" s="15"/>
      <c r="I39" s="15"/>
      <c r="J39" s="15"/>
      <c r="K39" s="15"/>
      <c r="N39" s="15"/>
      <c r="O39" s="15"/>
    </row>
    <row r="40" spans="3:15" x14ac:dyDescent="0.25">
      <c r="C40" s="15"/>
      <c r="D40" s="15"/>
      <c r="E40" s="15"/>
      <c r="F40" s="15"/>
      <c r="G40" s="15"/>
      <c r="H40" s="15"/>
      <c r="I40" s="15"/>
      <c r="J40" s="15"/>
      <c r="K40" s="15"/>
      <c r="N40" s="15"/>
      <c r="O40" s="15"/>
    </row>
    <row r="41" spans="3:15" x14ac:dyDescent="0.25">
      <c r="C41" s="15"/>
      <c r="D41" s="15"/>
      <c r="E41" s="15"/>
      <c r="F41" s="15"/>
      <c r="G41" s="15"/>
      <c r="H41" s="15"/>
      <c r="I41" s="15"/>
      <c r="J41" s="15"/>
      <c r="K41" s="15"/>
      <c r="N41" s="15"/>
      <c r="O41" s="15"/>
    </row>
    <row r="42" spans="3:15" x14ac:dyDescent="0.25">
      <c r="C42" s="15"/>
      <c r="D42" s="15"/>
      <c r="E42" s="15"/>
      <c r="F42" s="15"/>
      <c r="G42" s="15"/>
      <c r="H42" s="15"/>
      <c r="I42" s="15"/>
      <c r="J42" s="15"/>
      <c r="K42" s="15"/>
      <c r="N42" s="15"/>
      <c r="O42" s="15"/>
    </row>
    <row r="43" spans="3:15" x14ac:dyDescent="0.25">
      <c r="C43" s="15"/>
      <c r="D43" s="15"/>
      <c r="E43" s="15"/>
      <c r="F43" s="15"/>
      <c r="G43" s="15"/>
      <c r="H43" s="15"/>
      <c r="I43" s="15"/>
      <c r="J43" s="15"/>
      <c r="K43" s="15"/>
      <c r="N43" s="15"/>
      <c r="O43" s="15"/>
    </row>
    <row r="44" spans="3:15" x14ac:dyDescent="0.25">
      <c r="C44" s="15"/>
      <c r="D44" s="15"/>
      <c r="E44" s="15"/>
      <c r="F44" s="15"/>
      <c r="G44" s="15"/>
      <c r="H44" s="15"/>
      <c r="I44" s="15"/>
      <c r="J44" s="15"/>
      <c r="K44" s="15"/>
      <c r="N44" s="15"/>
      <c r="O44" s="15"/>
    </row>
    <row r="45" spans="3:15" x14ac:dyDescent="0.25">
      <c r="C45" s="15"/>
      <c r="D45" s="15"/>
      <c r="E45" s="15"/>
      <c r="F45" s="15"/>
      <c r="G45" s="15"/>
      <c r="H45" s="15"/>
      <c r="I45" s="15"/>
      <c r="J45" s="15"/>
      <c r="K45" s="15"/>
      <c r="N45" s="15"/>
      <c r="O45" s="15"/>
    </row>
    <row r="46" spans="3:15" x14ac:dyDescent="0.25">
      <c r="C46" s="15"/>
      <c r="D46" s="15"/>
      <c r="E46" s="15"/>
      <c r="F46" s="15"/>
      <c r="G46" s="15"/>
      <c r="H46" s="15"/>
      <c r="I46" s="15"/>
      <c r="J46" s="15"/>
      <c r="K46" s="15"/>
      <c r="N46" s="15"/>
      <c r="O46" s="15"/>
    </row>
    <row r="47" spans="3:15" x14ac:dyDescent="0.25">
      <c r="C47" s="15"/>
      <c r="D47" s="15"/>
      <c r="E47" s="15"/>
      <c r="F47" s="15"/>
      <c r="G47" s="15"/>
      <c r="H47" s="15"/>
      <c r="I47" s="15"/>
      <c r="J47" s="15"/>
      <c r="K47" s="15"/>
      <c r="N47" s="15"/>
      <c r="O47" s="15"/>
    </row>
    <row r="48" spans="3:15" x14ac:dyDescent="0.25">
      <c r="C48" s="15"/>
      <c r="D48" s="15"/>
      <c r="E48" s="15"/>
      <c r="F48" s="15"/>
      <c r="G48" s="15"/>
      <c r="H48" s="15"/>
      <c r="I48" s="15"/>
      <c r="J48" s="15"/>
      <c r="K48" s="15"/>
      <c r="N48" s="15"/>
      <c r="O48" s="15"/>
    </row>
    <row r="49" spans="3:15" x14ac:dyDescent="0.25">
      <c r="C49" s="15"/>
      <c r="D49" s="15"/>
      <c r="E49" s="15"/>
      <c r="F49" s="15"/>
      <c r="G49" s="15"/>
      <c r="H49" s="15"/>
      <c r="I49" s="15"/>
      <c r="J49" s="15"/>
      <c r="K49" s="15"/>
      <c r="N49" s="15"/>
      <c r="O49" s="15"/>
    </row>
    <row r="50" spans="3:15" x14ac:dyDescent="0.25">
      <c r="C50" s="15"/>
      <c r="D50" s="15"/>
      <c r="E50" s="15"/>
      <c r="F50" s="15"/>
      <c r="G50" s="15"/>
      <c r="H50" s="15"/>
      <c r="I50" s="15"/>
      <c r="J50" s="15"/>
      <c r="K50" s="15"/>
      <c r="N50" s="15"/>
      <c r="O50" s="15"/>
    </row>
    <row r="51" spans="3:15" x14ac:dyDescent="0.25">
      <c r="C51" s="15"/>
      <c r="D51" s="15"/>
      <c r="E51" s="15"/>
      <c r="F51" s="15"/>
      <c r="G51" s="15"/>
      <c r="H51" s="15"/>
      <c r="I51" s="15"/>
      <c r="J51" s="15"/>
      <c r="K51" s="15"/>
      <c r="N51" s="15"/>
      <c r="O51" s="15"/>
    </row>
    <row r="52" spans="3:15" x14ac:dyDescent="0.25">
      <c r="C52" s="15"/>
      <c r="D52" s="15"/>
      <c r="E52" s="15"/>
      <c r="F52" s="15"/>
      <c r="G52" s="15"/>
      <c r="H52" s="15"/>
      <c r="I52" s="15"/>
      <c r="J52" s="15"/>
      <c r="K52" s="15"/>
      <c r="N52" s="15"/>
      <c r="O52" s="15"/>
    </row>
    <row r="53" spans="3:15" x14ac:dyDescent="0.25">
      <c r="C53" s="15"/>
      <c r="D53" s="15"/>
      <c r="E53" s="15"/>
      <c r="F53" s="15"/>
      <c r="G53" s="15"/>
      <c r="H53" s="15"/>
      <c r="I53" s="15"/>
      <c r="J53" s="15"/>
      <c r="K53" s="15"/>
      <c r="N53" s="15"/>
      <c r="O53" s="15"/>
    </row>
    <row r="54" spans="3:15" x14ac:dyDescent="0.25">
      <c r="C54" s="15"/>
      <c r="D54" s="15"/>
      <c r="E54" s="15"/>
      <c r="F54" s="15"/>
      <c r="G54" s="15"/>
      <c r="H54" s="15"/>
      <c r="I54" s="15"/>
      <c r="J54" s="15"/>
      <c r="K54" s="15"/>
      <c r="N54" s="15"/>
      <c r="O54" s="15"/>
    </row>
    <row r="55" spans="3:15" x14ac:dyDescent="0.25">
      <c r="C55" s="15"/>
      <c r="D55" s="15"/>
      <c r="E55" s="15"/>
      <c r="F55" s="15"/>
      <c r="G55" s="15"/>
      <c r="H55" s="15"/>
      <c r="I55" s="15"/>
      <c r="J55" s="15"/>
      <c r="K55" s="15"/>
      <c r="N55" s="15"/>
      <c r="O55" s="15"/>
    </row>
    <row r="56" spans="3:15" x14ac:dyDescent="0.25">
      <c r="C56" s="15"/>
      <c r="D56" s="15"/>
      <c r="E56" s="15"/>
      <c r="F56" s="15"/>
      <c r="G56" s="15"/>
      <c r="H56" s="15"/>
      <c r="I56" s="15"/>
      <c r="J56" s="15"/>
      <c r="K56" s="15"/>
      <c r="N56" s="15"/>
      <c r="O56" s="15"/>
    </row>
    <row r="57" spans="3:15" x14ac:dyDescent="0.25">
      <c r="C57" s="15"/>
      <c r="D57" s="15"/>
      <c r="E57" s="15"/>
      <c r="F57" s="15"/>
      <c r="G57" s="15"/>
      <c r="H57" s="15"/>
      <c r="I57" s="15"/>
      <c r="J57" s="15"/>
      <c r="K57" s="15"/>
      <c r="N57" s="15"/>
      <c r="O57" s="15"/>
    </row>
    <row r="58" spans="3:15" x14ac:dyDescent="0.25">
      <c r="C58" s="15"/>
      <c r="D58" s="15"/>
      <c r="E58" s="15"/>
      <c r="F58" s="15"/>
      <c r="G58" s="15"/>
      <c r="H58" s="15"/>
      <c r="I58" s="15"/>
      <c r="J58" s="15"/>
      <c r="K58" s="15"/>
      <c r="N58" s="15"/>
      <c r="O58" s="15"/>
    </row>
    <row r="59" spans="3:15" x14ac:dyDescent="0.25">
      <c r="C59" s="15"/>
      <c r="D59" s="15"/>
      <c r="E59" s="15"/>
      <c r="F59" s="15"/>
      <c r="G59" s="15"/>
      <c r="H59" s="15"/>
      <c r="I59" s="15"/>
      <c r="J59" s="15"/>
      <c r="K59" s="15"/>
      <c r="N59" s="15"/>
      <c r="O59" s="15"/>
    </row>
    <row r="60" spans="3:15" x14ac:dyDescent="0.25">
      <c r="C60" s="15"/>
      <c r="D60" s="15"/>
      <c r="E60" s="15"/>
      <c r="F60" s="15"/>
      <c r="G60" s="15"/>
      <c r="H60" s="15"/>
      <c r="I60" s="15"/>
      <c r="J60" s="15"/>
      <c r="K60" s="15"/>
      <c r="N60" s="15"/>
      <c r="O60" s="15"/>
    </row>
    <row r="61" spans="3:15" x14ac:dyDescent="0.25">
      <c r="C61" s="15"/>
      <c r="D61" s="15"/>
      <c r="E61" s="15"/>
      <c r="F61" s="15"/>
      <c r="G61" s="15"/>
      <c r="H61" s="15"/>
      <c r="I61" s="15"/>
      <c r="J61" s="15"/>
      <c r="K61" s="15"/>
      <c r="N61" s="15"/>
      <c r="O61" s="15"/>
    </row>
    <row r="62" spans="3:15" x14ac:dyDescent="0.25">
      <c r="C62" s="15"/>
      <c r="D62" s="15"/>
      <c r="E62" s="15"/>
      <c r="F62" s="15"/>
      <c r="G62" s="15"/>
      <c r="H62" s="15"/>
      <c r="I62" s="15"/>
      <c r="J62" s="15"/>
      <c r="K62" s="15"/>
      <c r="N62" s="15"/>
      <c r="O62" s="15"/>
    </row>
    <row r="63" spans="3:15" x14ac:dyDescent="0.25">
      <c r="C63" s="15"/>
      <c r="D63" s="15"/>
      <c r="E63" s="15"/>
      <c r="F63" s="15"/>
      <c r="G63" s="15"/>
      <c r="H63" s="15"/>
      <c r="I63" s="15"/>
      <c r="J63" s="15"/>
      <c r="K63" s="15"/>
      <c r="N63" s="15"/>
      <c r="O63" s="15"/>
    </row>
    <row r="64" spans="3:15" x14ac:dyDescent="0.25">
      <c r="C64" s="15"/>
      <c r="D64" s="15"/>
      <c r="E64" s="15"/>
      <c r="F64" s="15"/>
      <c r="G64" s="15"/>
      <c r="H64" s="15"/>
      <c r="I64" s="15"/>
      <c r="J64" s="15"/>
      <c r="K64" s="15"/>
      <c r="N64" s="15"/>
      <c r="O64" s="15"/>
    </row>
    <row r="65" spans="3:15" x14ac:dyDescent="0.25">
      <c r="C65" s="15"/>
      <c r="D65" s="15"/>
      <c r="E65" s="15"/>
      <c r="F65" s="15"/>
      <c r="G65" s="15"/>
      <c r="H65" s="15"/>
      <c r="I65" s="15"/>
      <c r="J65" s="15"/>
      <c r="K65" s="15"/>
      <c r="N65" s="15"/>
      <c r="O65" s="15"/>
    </row>
    <row r="66" spans="3:15" x14ac:dyDescent="0.25">
      <c r="C66" s="15"/>
      <c r="D66" s="15"/>
      <c r="E66" s="15"/>
      <c r="F66" s="15"/>
      <c r="G66" s="15"/>
      <c r="H66" s="15"/>
      <c r="I66" s="15"/>
      <c r="J66" s="15"/>
      <c r="K66" s="15"/>
      <c r="N66" s="15"/>
      <c r="O66" s="15"/>
    </row>
    <row r="67" spans="3:15" x14ac:dyDescent="0.25">
      <c r="C67" s="15"/>
      <c r="D67" s="15"/>
      <c r="E67" s="15"/>
      <c r="F67" s="15"/>
      <c r="G67" s="15"/>
      <c r="H67" s="15"/>
      <c r="I67" s="15"/>
      <c r="J67" s="15"/>
      <c r="K67" s="15"/>
      <c r="N67" s="15"/>
      <c r="O67" s="15"/>
    </row>
    <row r="68" spans="3:15" x14ac:dyDescent="0.25">
      <c r="C68" s="15"/>
      <c r="D68" s="15"/>
      <c r="E68" s="15"/>
      <c r="F68" s="15"/>
      <c r="G68" s="15"/>
      <c r="H68" s="15"/>
      <c r="I68" s="15"/>
      <c r="J68" s="15"/>
      <c r="K68" s="15"/>
      <c r="N68" s="15"/>
      <c r="O68" s="15"/>
    </row>
    <row r="69" spans="3:15" x14ac:dyDescent="0.25">
      <c r="C69" s="15"/>
      <c r="D69" s="15"/>
      <c r="E69" s="15"/>
      <c r="F69" s="15"/>
      <c r="G69" s="15"/>
      <c r="H69" s="15"/>
      <c r="I69" s="15"/>
      <c r="J69" s="15"/>
      <c r="K69" s="15"/>
      <c r="N69" s="15"/>
      <c r="O69" s="15"/>
    </row>
    <row r="70" spans="3:15" x14ac:dyDescent="0.25">
      <c r="C70" s="15"/>
      <c r="D70" s="15"/>
      <c r="E70" s="15"/>
      <c r="F70" s="15"/>
      <c r="G70" s="15"/>
      <c r="H70" s="15"/>
      <c r="I70" s="15"/>
      <c r="J70" s="15"/>
      <c r="K70" s="15"/>
      <c r="N70" s="15"/>
      <c r="O70" s="15"/>
    </row>
    <row r="71" spans="3:15" x14ac:dyDescent="0.25">
      <c r="C71" s="15"/>
      <c r="D71" s="15"/>
      <c r="E71" s="15"/>
      <c r="F71" s="15"/>
      <c r="G71" s="15"/>
      <c r="H71" s="15"/>
      <c r="I71" s="15"/>
      <c r="J71" s="15"/>
      <c r="K71" s="15"/>
      <c r="N71" s="15"/>
      <c r="O71" s="15"/>
    </row>
    <row r="72" spans="3:15" x14ac:dyDescent="0.25">
      <c r="C72" s="15"/>
      <c r="D72" s="15"/>
      <c r="E72" s="15"/>
      <c r="F72" s="15"/>
      <c r="G72" s="15"/>
      <c r="H72" s="15"/>
      <c r="I72" s="15"/>
      <c r="J72" s="15"/>
      <c r="K72" s="15"/>
      <c r="N72" s="15"/>
      <c r="O72" s="15"/>
    </row>
    <row r="73" spans="3:15" x14ac:dyDescent="0.25">
      <c r="C73" s="15"/>
      <c r="D73" s="15"/>
      <c r="E73" s="15"/>
      <c r="F73" s="15"/>
      <c r="G73" s="15"/>
      <c r="H73" s="15"/>
      <c r="I73" s="15"/>
      <c r="J73" s="15"/>
      <c r="K73" s="15"/>
      <c r="N73" s="15"/>
      <c r="O73" s="15"/>
    </row>
    <row r="74" spans="3:15" x14ac:dyDescent="0.25">
      <c r="C74" s="15"/>
      <c r="D74" s="15"/>
      <c r="E74" s="15"/>
      <c r="F74" s="15"/>
      <c r="G74" s="15"/>
      <c r="H74" s="15"/>
      <c r="I74" s="15"/>
      <c r="J74" s="15"/>
      <c r="K74" s="15"/>
      <c r="N74" s="15"/>
      <c r="O74" s="15"/>
    </row>
    <row r="75" spans="3:15" x14ac:dyDescent="0.25">
      <c r="C75" s="15"/>
      <c r="D75" s="15"/>
      <c r="E75" s="15"/>
      <c r="F75" s="15"/>
      <c r="G75" s="15"/>
      <c r="H75" s="15"/>
      <c r="I75" s="15"/>
      <c r="J75" s="15"/>
      <c r="K75" s="15"/>
      <c r="N75" s="15"/>
      <c r="O75" s="15"/>
    </row>
    <row r="76" spans="3:15" x14ac:dyDescent="0.25">
      <c r="C76" s="15"/>
      <c r="D76" s="15"/>
      <c r="E76" s="15"/>
      <c r="F76" s="15"/>
      <c r="G76" s="15"/>
      <c r="H76" s="15"/>
      <c r="I76" s="15"/>
      <c r="J76" s="15"/>
      <c r="K76" s="15"/>
      <c r="N76" s="15"/>
      <c r="O76" s="15"/>
    </row>
  </sheetData>
  <sheetProtection algorithmName="SHA-512" hashValue="mNBKZT0upm9+KmtlqdIFX4ynl2dowTpU6IKye3N37Ft80xVoYm3pC16KvVM1YTT2bpB1CkXc6J449J6/V1WTZw==" saltValue="FwHQoDb65kBg3ffhtXHGbA==" spinCount="100000" sheet="1" objects="1" scenarios="1" selectLockedCells="1"/>
  <mergeCells count="16">
    <mergeCell ref="C23:K23"/>
    <mergeCell ref="I3:K7"/>
    <mergeCell ref="C4:H5"/>
    <mergeCell ref="C6:H6"/>
    <mergeCell ref="C18:K18"/>
    <mergeCell ref="C19:K19"/>
    <mergeCell ref="C20:K20"/>
    <mergeCell ref="C12:K12"/>
    <mergeCell ref="C14:K14"/>
    <mergeCell ref="C21:K21"/>
    <mergeCell ref="C22:K22"/>
    <mergeCell ref="N2:R4"/>
    <mergeCell ref="C13:K13"/>
    <mergeCell ref="C15:K15"/>
    <mergeCell ref="C16:K16"/>
    <mergeCell ref="C17:K17"/>
  </mergeCells>
  <hyperlinks>
    <hyperlink ref="N2:R4" location="'01_aufforderung tnw'!A1" display="'01_aufforderung tnw'!A1" xr:uid="{0D3C7BD2-F3E4-438B-8225-464EF75EA00A}"/>
  </hyperlinks>
  <pageMargins left="0.70866141732283472" right="0.70866141732283472" top="0.78740157480314965" bottom="0.78740157480314965" header="0.31496062992125984" footer="0.31496062992125984"/>
  <pageSetup paperSize="9" scale="93" fitToHeight="10" orientation="portrait" r:id="rId1"/>
  <headerFooter>
    <oddFooter>&amp;L&amp;"Arial,Standard"&amp;8Die Weitergabe an Dritte ist ohne ausdrückliche Genehmigung der ausschreibenden Stelle nicht statthaft.&amp;R&amp;"Arial,Standard"&amp;8Seite &amp;P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DB595-37F1-4975-B0A1-24FDD54A2CBD}">
  <dimension ref="A1:Z162"/>
  <sheetViews>
    <sheetView showGridLines="0" showRowColHeaders="0" tabSelected="1" zoomScaleNormal="100" workbookViewId="0">
      <extLst>
        <ext xmlns:xlsdti="http://schemas.microsoft.com/office/spreadsheetml/2023/showDataTypeIcons" uri="{77bfe23e-c014-4d31-8a63-9c772dbf06b6}">
          <xlsdti:showDataTypeIcons visible="0"/>
        </ext>
      </extLst>
    </sheetView>
  </sheetViews>
  <sheetFormatPr baseColWidth="10" defaultColWidth="11.44140625" defaultRowHeight="13.2" x14ac:dyDescent="0.25"/>
  <cols>
    <col min="1" max="2" width="3.5546875" style="12" customWidth="1"/>
    <col min="3" max="3" width="5.6640625" style="12" customWidth="1"/>
    <col min="4" max="4" width="11.44140625" style="12"/>
    <col min="5" max="8" width="9.33203125" style="12" customWidth="1"/>
    <col min="9" max="10" width="12.88671875" style="12" customWidth="1"/>
    <col min="11" max="11" width="13.88671875" style="12" customWidth="1"/>
    <col min="12" max="13" width="3.5546875" style="12" customWidth="1"/>
    <col min="14" max="18" width="7.109375" style="12" customWidth="1"/>
    <col min="19" max="19" width="11.44140625" style="12"/>
    <col min="20" max="26" width="11.44140625" style="12" hidden="1" customWidth="1"/>
    <col min="27" max="27" width="0" style="12" hidden="1" customWidth="1"/>
    <col min="28" max="16384" width="11.44140625" style="12"/>
  </cols>
  <sheetData>
    <row r="1" spans="1:18" ht="18.75" customHeight="1" thickBot="1" x14ac:dyDescent="0.3">
      <c r="A1" s="75"/>
    </row>
    <row r="2" spans="1:18" ht="18.75" customHeight="1" x14ac:dyDescent="0.25">
      <c r="B2" s="17"/>
      <c r="C2" s="18"/>
      <c r="D2" s="18"/>
      <c r="E2" s="18"/>
      <c r="F2" s="18"/>
      <c r="G2" s="18"/>
      <c r="H2" s="18"/>
      <c r="I2" s="18"/>
      <c r="J2" s="18"/>
      <c r="K2" s="18"/>
      <c r="L2" s="19"/>
      <c r="N2" s="88" t="s">
        <v>301</v>
      </c>
      <c r="O2" s="108"/>
      <c r="P2" s="108"/>
      <c r="Q2" s="108"/>
      <c r="R2" s="109"/>
    </row>
    <row r="3" spans="1:18" ht="18" thickBot="1" x14ac:dyDescent="0.35">
      <c r="B3" s="20"/>
      <c r="C3" s="7" t="str">
        <f>'00_system'!C6</f>
        <v>Sicherheitsdienstleistungen</v>
      </c>
      <c r="I3" s="99" t="e" vm="2">
        <f>'00_system'!C13</f>
        <v>#VALUE!</v>
      </c>
      <c r="J3" s="99"/>
      <c r="K3" s="99"/>
      <c r="L3" s="21"/>
      <c r="N3" s="110"/>
      <c r="O3" s="111"/>
      <c r="P3" s="111"/>
      <c r="Q3" s="111"/>
      <c r="R3" s="112"/>
    </row>
    <row r="4" spans="1:18" ht="14.25" customHeight="1" x14ac:dyDescent="0.25">
      <c r="B4" s="20"/>
      <c r="C4" s="100" t="str">
        <f>'00_system'!C7</f>
        <v>in den Flüchtlings- und Asylunterkünften
des Landkreises Dachau</v>
      </c>
      <c r="D4" s="100"/>
      <c r="E4" s="100"/>
      <c r="F4" s="100"/>
      <c r="G4" s="100"/>
      <c r="H4" s="100"/>
      <c r="I4" s="99"/>
      <c r="J4" s="99"/>
      <c r="K4" s="99"/>
      <c r="L4" s="21"/>
    </row>
    <row r="5" spans="1:18" ht="14.25" customHeight="1" x14ac:dyDescent="0.25">
      <c r="B5" s="20"/>
      <c r="C5" s="100"/>
      <c r="D5" s="100"/>
      <c r="E5" s="100"/>
      <c r="F5" s="100"/>
      <c r="G5" s="100"/>
      <c r="H5" s="100"/>
      <c r="I5" s="99"/>
      <c r="J5" s="99"/>
      <c r="K5" s="99"/>
      <c r="L5" s="21"/>
    </row>
    <row r="6" spans="1:18" ht="14.25" customHeight="1" x14ac:dyDescent="0.25">
      <c r="B6" s="20"/>
      <c r="C6" s="100" t="str">
        <f>IF('00_system'!C8="","",'00_system'!C8)</f>
        <v/>
      </c>
      <c r="D6" s="100"/>
      <c r="E6" s="100"/>
      <c r="F6" s="100"/>
      <c r="G6" s="100"/>
      <c r="H6" s="100"/>
      <c r="I6" s="99"/>
      <c r="J6" s="99"/>
      <c r="K6" s="99"/>
      <c r="L6" s="21"/>
    </row>
    <row r="7" spans="1:18" ht="18.75" customHeight="1" x14ac:dyDescent="0.25">
      <c r="B7" s="20"/>
      <c r="I7" s="99"/>
      <c r="J7" s="99"/>
      <c r="K7" s="99"/>
      <c r="L7" s="21"/>
    </row>
    <row r="8" spans="1:18" x14ac:dyDescent="0.25">
      <c r="B8" s="20"/>
      <c r="C8" s="22" t="str">
        <f>CONCATENATE("Vergabenummer: ",'00_system'!C9)</f>
        <v>Vergabenummer: 10-804-242120932-1</v>
      </c>
      <c r="L8" s="21"/>
    </row>
    <row r="9" spans="1:18" x14ac:dyDescent="0.25">
      <c r="B9" s="20"/>
      <c r="C9" s="22" t="str">
        <f>CONCATENATE("Stand: ",'00_system'!C3)</f>
        <v>Stand: 12.10.2026 (v1)</v>
      </c>
      <c r="L9" s="21"/>
    </row>
    <row r="10" spans="1:18" ht="3.75" customHeight="1" x14ac:dyDescent="0.25">
      <c r="B10" s="20"/>
      <c r="C10" s="14"/>
      <c r="D10" s="13"/>
      <c r="E10" s="13"/>
      <c r="F10" s="13"/>
      <c r="G10" s="13"/>
      <c r="H10" s="13"/>
      <c r="I10" s="13"/>
      <c r="J10" s="13"/>
      <c r="K10" s="13"/>
      <c r="L10" s="21"/>
    </row>
    <row r="11" spans="1:18" ht="15" customHeight="1" x14ac:dyDescent="0.25">
      <c r="B11" s="20"/>
      <c r="L11" s="21"/>
    </row>
    <row r="12" spans="1:18" ht="15" customHeight="1" x14ac:dyDescent="0.25">
      <c r="B12" s="20"/>
      <c r="I12" s="117" t="s">
        <v>11</v>
      </c>
      <c r="J12" s="117"/>
      <c r="K12" s="117"/>
      <c r="L12" s="21"/>
    </row>
    <row r="13" spans="1:18" x14ac:dyDescent="0.25">
      <c r="B13" s="20"/>
      <c r="I13" s="114" t="str">
        <f>'00_system'!C18</f>
        <v>Landratsamt Dachau</v>
      </c>
      <c r="J13" s="114"/>
      <c r="K13" s="114"/>
      <c r="L13" s="21"/>
    </row>
    <row r="14" spans="1:18" x14ac:dyDescent="0.25">
      <c r="B14" s="20"/>
      <c r="C14" s="76" t="s">
        <v>119</v>
      </c>
      <c r="I14" s="114" t="str">
        <f>'00_system'!C17</f>
        <v>Zentrale Vergabestelle</v>
      </c>
      <c r="J14" s="114"/>
      <c r="K14" s="114"/>
      <c r="L14" s="21"/>
    </row>
    <row r="15" spans="1:18" x14ac:dyDescent="0.25">
      <c r="B15" s="20"/>
      <c r="C15" s="12" t="s">
        <v>120</v>
      </c>
      <c r="I15" s="114" t="str">
        <f>'00_system'!C19</f>
        <v>Weiherweg 16</v>
      </c>
      <c r="J15" s="114"/>
      <c r="K15" s="114"/>
      <c r="L15" s="21"/>
    </row>
    <row r="16" spans="1:18" x14ac:dyDescent="0.25">
      <c r="B16" s="20"/>
      <c r="C16" s="12" t="s">
        <v>295</v>
      </c>
      <c r="I16" s="114" t="str">
        <f>'00_system'!C20</f>
        <v>85221 Dachau</v>
      </c>
      <c r="J16" s="114"/>
      <c r="K16" s="114"/>
      <c r="L16" s="21"/>
    </row>
    <row r="17" spans="2:22" ht="11.25" customHeight="1" x14ac:dyDescent="0.25">
      <c r="B17" s="20"/>
      <c r="K17" s="1"/>
      <c r="L17" s="21"/>
    </row>
    <row r="18" spans="2:22" ht="15" customHeight="1" x14ac:dyDescent="0.25">
      <c r="B18" s="20"/>
      <c r="I18" s="117" t="s">
        <v>12</v>
      </c>
      <c r="J18" s="117"/>
      <c r="K18" s="117"/>
      <c r="L18" s="21"/>
    </row>
    <row r="19" spans="2:22" x14ac:dyDescent="0.25">
      <c r="B19" s="20"/>
      <c r="I19" s="114" t="str">
        <f>'00_system'!F32</f>
        <v>Donnerstag, den 12.11.2026 um 10:00 Uhr</v>
      </c>
      <c r="J19" s="114"/>
      <c r="K19" s="114"/>
      <c r="L19" s="21"/>
    </row>
    <row r="20" spans="2:22" ht="11.25" customHeight="1" x14ac:dyDescent="0.25">
      <c r="B20" s="20"/>
      <c r="K20" s="1"/>
      <c r="L20" s="21"/>
    </row>
    <row r="21" spans="2:22" ht="15" customHeight="1" x14ac:dyDescent="0.25">
      <c r="B21" s="20"/>
      <c r="I21" s="117" t="s">
        <v>13</v>
      </c>
      <c r="J21" s="117"/>
      <c r="K21" s="117"/>
      <c r="L21" s="21"/>
    </row>
    <row r="22" spans="2:22" ht="23.25" customHeight="1" x14ac:dyDescent="0.25">
      <c r="B22" s="20"/>
      <c r="I22" s="114" t="str">
        <f>CONCATENATE('00_system'!C24," unter ",'00_system'!C25)</f>
        <v>elektronisch über das Vergabeportal unter https://satellite.dtvp.de</v>
      </c>
      <c r="J22" s="114"/>
      <c r="K22" s="114"/>
      <c r="L22" s="21"/>
    </row>
    <row r="23" spans="2:22" ht="15" customHeight="1" x14ac:dyDescent="0.25">
      <c r="B23" s="20"/>
      <c r="I23" s="114"/>
      <c r="J23" s="114"/>
      <c r="K23" s="114"/>
      <c r="L23" s="21"/>
    </row>
    <row r="24" spans="2:22" ht="22.5" customHeight="1" x14ac:dyDescent="0.25">
      <c r="B24" s="20"/>
      <c r="C24" s="101" t="s">
        <v>90</v>
      </c>
      <c r="D24" s="101"/>
      <c r="E24" s="101"/>
      <c r="F24" s="101"/>
      <c r="G24" s="101"/>
      <c r="H24" s="101"/>
      <c r="I24" s="101"/>
      <c r="J24" s="101"/>
      <c r="K24" s="101"/>
      <c r="L24" s="21"/>
    </row>
    <row r="25" spans="2:22" ht="15" customHeight="1" x14ac:dyDescent="0.25">
      <c r="B25" s="20"/>
      <c r="L25" s="21"/>
    </row>
    <row r="26" spans="2:22" ht="15" customHeight="1" x14ac:dyDescent="0.25">
      <c r="B26" s="20"/>
      <c r="C26" s="97" t="s">
        <v>30</v>
      </c>
      <c r="D26" s="97"/>
      <c r="E26" s="97"/>
      <c r="F26" s="97"/>
      <c r="G26" s="97"/>
      <c r="H26" s="97"/>
      <c r="I26" s="97"/>
      <c r="J26" s="97"/>
      <c r="K26" s="97"/>
      <c r="L26" s="21"/>
      <c r="N26" s="15"/>
      <c r="O26" s="15"/>
    </row>
    <row r="27" spans="2:22" ht="11.25" customHeight="1" x14ac:dyDescent="0.25">
      <c r="B27" s="20"/>
      <c r="C27" s="53"/>
      <c r="D27" s="53"/>
      <c r="E27" s="53"/>
      <c r="F27" s="53"/>
      <c r="G27" s="53"/>
      <c r="H27" s="53"/>
      <c r="I27" s="53"/>
      <c r="J27" s="53"/>
      <c r="K27" s="53"/>
      <c r="L27" s="21"/>
      <c r="N27" s="15"/>
      <c r="O27" s="15"/>
    </row>
    <row r="28" spans="2:22" ht="45" customHeight="1" x14ac:dyDescent="0.25">
      <c r="B28" s="20"/>
      <c r="C28" s="98" t="str">
        <f>CONCATENATE('00_system'!C21," ","beabsichtigt, die Sicherheitsdienstleistungen ",'00_system'!C7," zu vergeben. Wir fordern Sie auf, unter Beachtung der Vergabebedingungen, einen Teilnahmeantrag abzugeben:")</f>
        <v>das Landratsamt Dachau beabsichtigt, die Sicherheitsdienstleistungen in den Flüchtlings- und Asylunterkünften
des Landkreises Dachau zu vergeben. Wir fordern Sie auf, unter Beachtung der Vergabebedingungen, einen Teilnahmeantrag abzugeben:</v>
      </c>
      <c r="D28" s="98"/>
      <c r="E28" s="98"/>
      <c r="F28" s="98"/>
      <c r="G28" s="98"/>
      <c r="H28" s="98"/>
      <c r="I28" s="98"/>
      <c r="J28" s="98"/>
      <c r="K28" s="98"/>
      <c r="L28" s="21"/>
      <c r="N28" s="15"/>
      <c r="O28" s="77"/>
    </row>
    <row r="29" spans="2:22" ht="11.25" customHeight="1" x14ac:dyDescent="0.25">
      <c r="B29" s="20"/>
      <c r="C29" s="15"/>
      <c r="D29" s="15"/>
      <c r="E29" s="15"/>
      <c r="F29" s="15"/>
      <c r="G29" s="15"/>
      <c r="H29" s="15"/>
      <c r="I29" s="15"/>
      <c r="J29" s="15"/>
      <c r="K29" s="15"/>
      <c r="L29" s="21"/>
      <c r="N29" s="15"/>
      <c r="O29" s="77"/>
    </row>
    <row r="30" spans="2:22" x14ac:dyDescent="0.25">
      <c r="B30" s="20"/>
      <c r="C30" s="54" t="s">
        <v>33</v>
      </c>
      <c r="D30" s="113" t="s">
        <v>34</v>
      </c>
      <c r="E30" s="113"/>
      <c r="F30" s="113"/>
      <c r="G30" s="113"/>
      <c r="H30" s="113"/>
      <c r="I30" s="113"/>
      <c r="J30" s="113"/>
      <c r="K30" s="113"/>
      <c r="L30" s="21"/>
      <c r="N30" s="15"/>
      <c r="O30" s="77"/>
    </row>
    <row r="31" spans="2:22" x14ac:dyDescent="0.25">
      <c r="B31" s="20"/>
      <c r="C31" s="15"/>
      <c r="D31" s="97" t="str">
        <f>'00_system'!C10</f>
        <v>Nicht Offenes Verfahren mit Teilnahmewettbewerb (§ 16 VgV)</v>
      </c>
      <c r="E31" s="97"/>
      <c r="F31" s="97"/>
      <c r="G31" s="97"/>
      <c r="H31" s="97"/>
      <c r="I31" s="97"/>
      <c r="J31" s="97"/>
      <c r="K31" s="97"/>
      <c r="L31" s="21"/>
      <c r="N31" s="15"/>
      <c r="O31" s="78"/>
      <c r="V31" s="12" t="s">
        <v>341</v>
      </c>
    </row>
    <row r="32" spans="2:22" ht="11.25" customHeight="1" x14ac:dyDescent="0.25">
      <c r="B32" s="20"/>
      <c r="C32" s="15"/>
      <c r="D32" s="15"/>
      <c r="E32" s="15"/>
      <c r="F32" s="15"/>
      <c r="G32" s="15"/>
      <c r="H32" s="15"/>
      <c r="I32" s="15"/>
      <c r="J32" s="15"/>
      <c r="K32" s="15"/>
      <c r="L32" s="21"/>
      <c r="N32" s="15"/>
      <c r="O32" s="77"/>
      <c r="V32" s="12" t="s">
        <v>355</v>
      </c>
    </row>
    <row r="33" spans="2:22" x14ac:dyDescent="0.25">
      <c r="B33" s="20"/>
      <c r="C33" s="54" t="s">
        <v>35</v>
      </c>
      <c r="D33" s="113" t="s">
        <v>36</v>
      </c>
      <c r="E33" s="113"/>
      <c r="F33" s="113"/>
      <c r="G33" s="113"/>
      <c r="H33" s="113"/>
      <c r="I33" s="113"/>
      <c r="J33" s="113"/>
      <c r="K33" s="113"/>
      <c r="L33" s="21"/>
      <c r="N33" s="15"/>
      <c r="O33" s="77"/>
      <c r="V33" s="12" t="s">
        <v>356</v>
      </c>
    </row>
    <row r="34" spans="2:22" ht="72.75" customHeight="1" x14ac:dyDescent="0.25">
      <c r="B34" s="20"/>
      <c r="C34" s="15"/>
      <c r="D34" s="98" t="str">
        <f>V31 &amp; "" &amp; '00_system'!C33 &amp; " " &amp; V32 &amp; "" &amp; '00_system'!C34 &amp; "" &amp; V33 &amp; "" &amp; '00_system'!C35 &amp; "" &amp; '01_aufforderung tnw'!V34 &amp; "" &amp; '00_system'!C36 &amp; "" &amp; '01_aufforderung tnw'!V35</f>
        <v>Die Leistungszeit beginnt am 01.02.2027 und läuft zunächst für eine Festlaufzeit von zwei Jahren bis zum 31.01.2029. Der Vertrag verlängert sich anschließend viermal um jeweils zwölf Monate, wenn nicht der Auftraggeber spätestens sechs Monate vor Ablauf der jeweiligen Laufzeit in Textform erklärt, dass er den Vertrag nicht verlängert.
Der Vertrag endet spätestens am 31.01.2033, ohne dass es einer Kündigung bedarf.</v>
      </c>
      <c r="E34" s="98"/>
      <c r="F34" s="98"/>
      <c r="G34" s="98"/>
      <c r="H34" s="98"/>
      <c r="I34" s="98"/>
      <c r="J34" s="98"/>
      <c r="K34" s="98"/>
      <c r="L34" s="21"/>
      <c r="N34" s="15"/>
      <c r="O34" s="77"/>
      <c r="V34" s="12" t="s">
        <v>357</v>
      </c>
    </row>
    <row r="35" spans="2:22" ht="11.25" customHeight="1" x14ac:dyDescent="0.25">
      <c r="B35" s="20"/>
      <c r="C35" s="15"/>
      <c r="D35" s="15"/>
      <c r="E35" s="15"/>
      <c r="F35" s="15"/>
      <c r="G35" s="15"/>
      <c r="H35" s="15"/>
      <c r="I35" s="15"/>
      <c r="J35" s="15"/>
      <c r="K35" s="15"/>
      <c r="L35" s="21"/>
      <c r="N35" s="15"/>
      <c r="O35" s="77"/>
      <c r="V35" s="12" t="s">
        <v>342</v>
      </c>
    </row>
    <row r="36" spans="2:22" x14ac:dyDescent="0.25">
      <c r="B36" s="20"/>
      <c r="C36" s="54" t="s">
        <v>39</v>
      </c>
      <c r="D36" s="113" t="s">
        <v>38</v>
      </c>
      <c r="E36" s="113"/>
      <c r="F36" s="113"/>
      <c r="G36" s="113"/>
      <c r="H36" s="113"/>
      <c r="I36" s="113"/>
      <c r="J36" s="113"/>
      <c r="K36" s="113"/>
      <c r="L36" s="21"/>
      <c r="N36" s="15"/>
      <c r="O36" s="77"/>
    </row>
    <row r="37" spans="2:22" ht="84.75" customHeight="1" x14ac:dyDescent="0.25">
      <c r="B37" s="20"/>
      <c r="C37" s="15"/>
      <c r="D37" s="98" t="s">
        <v>432</v>
      </c>
      <c r="E37" s="97"/>
      <c r="F37" s="97"/>
      <c r="G37" s="97"/>
      <c r="H37" s="97"/>
      <c r="I37" s="97"/>
      <c r="J37" s="97"/>
      <c r="K37" s="97"/>
      <c r="L37" s="21"/>
      <c r="N37" s="15"/>
      <c r="O37" s="77"/>
    </row>
    <row r="38" spans="2:22" ht="11.25" customHeight="1" x14ac:dyDescent="0.25">
      <c r="B38" s="20"/>
      <c r="C38" s="15"/>
      <c r="D38" s="15"/>
      <c r="E38" s="15"/>
      <c r="F38" s="15"/>
      <c r="G38" s="15"/>
      <c r="H38" s="15"/>
      <c r="I38" s="15"/>
      <c r="J38" s="15"/>
      <c r="K38" s="15"/>
      <c r="L38" s="21"/>
      <c r="N38" s="15"/>
      <c r="O38" s="77"/>
      <c r="V38" s="12" t="s">
        <v>347</v>
      </c>
    </row>
    <row r="39" spans="2:22" x14ac:dyDescent="0.25">
      <c r="B39" s="20"/>
      <c r="C39" s="54" t="s">
        <v>40</v>
      </c>
      <c r="D39" s="113" t="s">
        <v>50</v>
      </c>
      <c r="E39" s="113"/>
      <c r="F39" s="113"/>
      <c r="G39" s="113"/>
      <c r="H39" s="113"/>
      <c r="I39" s="113"/>
      <c r="J39" s="113"/>
      <c r="K39" s="113"/>
      <c r="L39" s="21"/>
      <c r="N39" s="15"/>
      <c r="O39" s="77"/>
    </row>
    <row r="40" spans="2:22" ht="103.5" customHeight="1" x14ac:dyDescent="0.25">
      <c r="B40" s="20"/>
      <c r="C40" s="15"/>
      <c r="D40" s="98" t="str">
        <f>V38 &amp; "" &amp; '00_system'!C11 &amp; "" &amp; '01_aufforderung tnw'!V40</f>
        <v>Für den Teilnahmeantrag ist der vom Auftraggeber zur Verfügung gestellte Vordruck "01_lra-dah_sicherheit_teilnahmeantrag.xlsx" zu verwenden; die Verwendung selbst gefertigter Vervielfältigungen, Abschriften oder Kurzfassungen ist – wenn nicht ausdrücklich im Einzelfall zugelassen – nicht zulässig. Änderungen und Ergänzungen an den Vergabeunterlagen sind unzulässig. Änderungsvorschläge sind nicht zugelassen.
HINWEIS: Nur Angaben, die vollständig und innerhalb der Textfelder eingetragen sind, werden in die Wertung des Teilnahmeantrags einbezogen. Unvollständige oder außerhalb dieser Textfelder befindliche Angaben bleiben unberücksichtigt.</v>
      </c>
      <c r="E40" s="98"/>
      <c r="F40" s="98"/>
      <c r="G40" s="98"/>
      <c r="H40" s="98"/>
      <c r="I40" s="98"/>
      <c r="J40" s="98"/>
      <c r="K40" s="98"/>
      <c r="L40" s="21"/>
      <c r="N40" s="15"/>
      <c r="O40" s="77"/>
      <c r="V40" s="12" t="s">
        <v>348</v>
      </c>
    </row>
    <row r="41" spans="2:22" ht="11.25" customHeight="1" x14ac:dyDescent="0.25">
      <c r="B41" s="20"/>
      <c r="C41" s="15"/>
      <c r="D41" s="15"/>
      <c r="E41" s="15"/>
      <c r="F41" s="15"/>
      <c r="G41" s="15"/>
      <c r="H41" s="15"/>
      <c r="I41" s="15"/>
      <c r="J41" s="15"/>
      <c r="K41" s="15"/>
      <c r="L41" s="21"/>
      <c r="N41" s="15"/>
      <c r="O41" s="77"/>
    </row>
    <row r="42" spans="2:22" x14ac:dyDescent="0.25">
      <c r="B42" s="20"/>
      <c r="C42" s="54" t="s">
        <v>41</v>
      </c>
      <c r="D42" s="113" t="s">
        <v>49</v>
      </c>
      <c r="E42" s="113"/>
      <c r="F42" s="113"/>
      <c r="G42" s="113"/>
      <c r="H42" s="113"/>
      <c r="I42" s="113"/>
      <c r="J42" s="113"/>
      <c r="K42" s="113"/>
      <c r="L42" s="21"/>
      <c r="N42" s="15"/>
      <c r="O42" s="78"/>
    </row>
    <row r="43" spans="2:22" ht="54" customHeight="1" x14ac:dyDescent="0.25">
      <c r="B43" s="20"/>
      <c r="C43" s="15"/>
      <c r="D43" s="98" t="s">
        <v>31</v>
      </c>
      <c r="E43" s="98"/>
      <c r="F43" s="98"/>
      <c r="G43" s="98"/>
      <c r="H43" s="98"/>
      <c r="I43" s="98"/>
      <c r="J43" s="98"/>
      <c r="K43" s="98"/>
      <c r="L43" s="21"/>
      <c r="N43" s="15"/>
      <c r="O43" s="77"/>
    </row>
    <row r="44" spans="2:22" ht="11.25" customHeight="1" x14ac:dyDescent="0.25">
      <c r="B44" s="20"/>
      <c r="C44" s="15"/>
      <c r="D44" s="15"/>
      <c r="E44" s="15"/>
      <c r="F44" s="15"/>
      <c r="G44" s="15"/>
      <c r="H44" s="15"/>
      <c r="I44" s="15"/>
      <c r="J44" s="15"/>
      <c r="K44" s="15"/>
      <c r="L44" s="21"/>
      <c r="N44" s="15"/>
      <c r="O44" s="78"/>
    </row>
    <row r="45" spans="2:22" x14ac:dyDescent="0.25">
      <c r="B45" s="20"/>
      <c r="C45" s="54" t="s">
        <v>42</v>
      </c>
      <c r="D45" s="113" t="s">
        <v>13</v>
      </c>
      <c r="E45" s="113"/>
      <c r="F45" s="113"/>
      <c r="G45" s="113"/>
      <c r="H45" s="113"/>
      <c r="I45" s="113"/>
      <c r="J45" s="113"/>
      <c r="K45" s="113"/>
      <c r="L45" s="21"/>
      <c r="N45" s="15"/>
      <c r="O45" s="77"/>
    </row>
    <row r="46" spans="2:22" ht="53.25" customHeight="1" x14ac:dyDescent="0.25">
      <c r="B46" s="20"/>
      <c r="C46" s="15"/>
      <c r="D46" s="98" t="str">
        <f>CONCATENATE("Der Teilnahmeantrag ist bis Ablauf der Teilnahmefrist ",'00_system'!C24," (",'00_system'!C25,")"," unter Verwendung des hier zur Verfügung gestellten Tools zur Angebotserstellung abzugeben. Die Bewerber haben sich rechtzeitig technisch hiermit vertraut zu machen.")</f>
        <v>Der Teilnahmeantrag ist bis Ablauf der Teilnahmefrist elektronisch über das Vergabeportal (https://satellite.dtvp.de) unter Verwendung des hier zur Verfügung gestellten Tools zur Angebotserstellung abzugeben. Die Bewerber haben sich rechtzeitig technisch hiermit vertraut zu machen.</v>
      </c>
      <c r="E46" s="98"/>
      <c r="F46" s="98"/>
      <c r="G46" s="98"/>
      <c r="H46" s="98"/>
      <c r="I46" s="98"/>
      <c r="J46" s="98"/>
      <c r="K46" s="98"/>
      <c r="L46" s="21"/>
      <c r="N46" s="15"/>
      <c r="O46" s="77"/>
    </row>
    <row r="47" spans="2:22" ht="11.25" customHeight="1" x14ac:dyDescent="0.25">
      <c r="B47" s="20"/>
      <c r="C47" s="15"/>
      <c r="D47" s="15"/>
      <c r="E47" s="15"/>
      <c r="F47" s="15"/>
      <c r="G47" s="15"/>
      <c r="H47" s="15"/>
      <c r="I47" s="15"/>
      <c r="J47" s="15"/>
      <c r="K47" s="15"/>
      <c r="L47" s="21"/>
      <c r="N47" s="15"/>
      <c r="O47" s="77"/>
    </row>
    <row r="48" spans="2:22" x14ac:dyDescent="0.25">
      <c r="B48" s="20"/>
      <c r="C48" s="54" t="s">
        <v>43</v>
      </c>
      <c r="D48" s="113" t="s">
        <v>47</v>
      </c>
      <c r="E48" s="113"/>
      <c r="F48" s="113"/>
      <c r="G48" s="113"/>
      <c r="H48" s="113"/>
      <c r="I48" s="113"/>
      <c r="J48" s="113"/>
      <c r="K48" s="113"/>
      <c r="L48" s="21"/>
      <c r="N48" s="15"/>
      <c r="O48" s="77"/>
    </row>
    <row r="49" spans="2:22" ht="30.6" customHeight="1" x14ac:dyDescent="0.25">
      <c r="B49" s="20"/>
      <c r="C49" s="15"/>
      <c r="D49" s="98" t="str">
        <f>CONCATENATE('00_system'!F32,". Ein nicht fristgerecht / formgerecht eingereichter Teilnahmeantrag wird ausgeschlossen.")</f>
        <v>Donnerstag, den 12.11.2026 um 10:00 Uhr. Ein nicht fristgerecht / formgerecht eingereichter Teilnahmeantrag wird ausgeschlossen.</v>
      </c>
      <c r="E49" s="98"/>
      <c r="F49" s="98"/>
      <c r="G49" s="98"/>
      <c r="H49" s="98"/>
      <c r="I49" s="98"/>
      <c r="J49" s="98"/>
      <c r="K49" s="98"/>
      <c r="L49" s="21"/>
      <c r="N49" s="15"/>
      <c r="O49" s="78"/>
    </row>
    <row r="50" spans="2:22" ht="11.25" customHeight="1" x14ac:dyDescent="0.25">
      <c r="B50" s="20"/>
      <c r="C50" s="15"/>
      <c r="D50" s="15"/>
      <c r="E50" s="15"/>
      <c r="F50" s="15"/>
      <c r="G50" s="15"/>
      <c r="H50" s="15"/>
      <c r="I50" s="15"/>
      <c r="J50" s="15"/>
      <c r="K50" s="15"/>
      <c r="L50" s="21"/>
      <c r="N50" s="15"/>
      <c r="O50" s="77"/>
      <c r="V50" s="12" t="s">
        <v>343</v>
      </c>
    </row>
    <row r="51" spans="2:22" x14ac:dyDescent="0.25">
      <c r="B51" s="20"/>
      <c r="C51" s="54" t="s">
        <v>44</v>
      </c>
      <c r="D51" s="113" t="s">
        <v>48</v>
      </c>
      <c r="E51" s="113"/>
      <c r="F51" s="113"/>
      <c r="G51" s="113"/>
      <c r="H51" s="113"/>
      <c r="I51" s="113"/>
      <c r="J51" s="113"/>
      <c r="K51" s="113"/>
      <c r="L51" s="21"/>
      <c r="N51" s="15"/>
      <c r="O51" s="78"/>
      <c r="V51" s="12" t="s">
        <v>344</v>
      </c>
    </row>
    <row r="52" spans="2:22" ht="142.5" customHeight="1" x14ac:dyDescent="0.25">
      <c r="B52" s="20"/>
      <c r="C52" s="15"/>
      <c r="D52" s="98" t="str">
        <f>V50 &amp; "" &amp; '00_system'!C29 &amp; "" &amp; '01_aufforderung tnw'!V51 &amp; "" &amp; '00_system'!C30 &amp; "" &amp; '01_aufforderung tnw'!V52</f>
        <v>Etwaige Fragen zum Teilnahmewettbewerb richten Sie bitte bis spätestens zum 04.11.2026 ausschließlich über die Bieterkommunikation der Vergabeplattform. Mündliche Anfragen werden grundsätzlich nicht beantwortet. Bitte beachten Sie, dass Fragen und Antworten zum Teilnahmewettbewerb auf der Plattform, auf der Sie auch die Vergabeunterlagen einsehen können, eingestellt werden. Es obliegt dem Bewerber selbständig zu prüfen, ob Fragen eingegangen und beantwortet wurden. Die letzte Aktualisierung findet voraussichtlich am 05.11.2026 statt. Soweit der Bewerber die Antworten der Vergabestelle nicht abgerufen und berücksichtigt hat, geht dies zu seinen Lasten.
Enthalten die Teilnahmeunterlagen nach Auffassung des Bewerbers Unklarheiten, Unvollständigkeiten oder Fehler, so hat er unverzüglich die Vergabestelle vor dem Ablauf der Einreichungsfrist elektronisch über die Vergabeplattform darauf hinzuweisen.</v>
      </c>
      <c r="E52" s="98"/>
      <c r="F52" s="98"/>
      <c r="G52" s="98"/>
      <c r="H52" s="98"/>
      <c r="I52" s="98"/>
      <c r="J52" s="98"/>
      <c r="K52" s="98"/>
      <c r="L52" s="21"/>
      <c r="N52" s="15"/>
      <c r="O52" s="77"/>
      <c r="V52" s="12" t="s">
        <v>345</v>
      </c>
    </row>
    <row r="53" spans="2:22" ht="11.25" customHeight="1" x14ac:dyDescent="0.25">
      <c r="B53" s="20"/>
      <c r="C53" s="15"/>
      <c r="D53" s="15"/>
      <c r="E53" s="15"/>
      <c r="F53" s="15"/>
      <c r="G53" s="15"/>
      <c r="H53" s="15"/>
      <c r="I53" s="15"/>
      <c r="J53" s="15"/>
      <c r="K53" s="15"/>
      <c r="L53" s="21"/>
      <c r="N53" s="15"/>
      <c r="O53" s="77"/>
    </row>
    <row r="54" spans="2:22" x14ac:dyDescent="0.25">
      <c r="B54" s="20"/>
      <c r="C54" s="54" t="s">
        <v>45</v>
      </c>
      <c r="D54" s="113" t="s">
        <v>46</v>
      </c>
      <c r="E54" s="113"/>
      <c r="F54" s="113"/>
      <c r="G54" s="113"/>
      <c r="H54" s="113"/>
      <c r="I54" s="113"/>
      <c r="J54" s="113"/>
      <c r="K54" s="113"/>
      <c r="L54" s="21"/>
      <c r="N54" s="15"/>
      <c r="O54" s="78"/>
    </row>
    <row r="55" spans="2:22" ht="30.75" customHeight="1" x14ac:dyDescent="0.25">
      <c r="B55" s="20"/>
      <c r="C55" s="15"/>
      <c r="D55" s="98" t="s">
        <v>32</v>
      </c>
      <c r="E55" s="98"/>
      <c r="F55" s="98"/>
      <c r="G55" s="98"/>
      <c r="H55" s="98"/>
      <c r="I55" s="98"/>
      <c r="J55" s="98"/>
      <c r="K55" s="98"/>
      <c r="L55" s="21"/>
      <c r="N55" s="15"/>
      <c r="O55" s="77"/>
      <c r="V55" s="12" t="s">
        <v>346</v>
      </c>
    </row>
    <row r="56" spans="2:22" ht="11.25" customHeight="1" x14ac:dyDescent="0.25">
      <c r="B56" s="20"/>
      <c r="C56" s="15"/>
      <c r="D56" s="15"/>
      <c r="E56" s="15"/>
      <c r="F56" s="15"/>
      <c r="G56" s="15"/>
      <c r="H56" s="15"/>
      <c r="I56" s="15"/>
      <c r="J56" s="15"/>
      <c r="K56" s="15"/>
      <c r="L56" s="21"/>
      <c r="N56" s="15"/>
      <c r="O56" s="15"/>
      <c r="V56" s="86" t="s">
        <v>434</v>
      </c>
    </row>
    <row r="57" spans="2:22" x14ac:dyDescent="0.25">
      <c r="B57" s="20"/>
      <c r="C57" s="54" t="s">
        <v>54</v>
      </c>
      <c r="D57" s="113" t="s">
        <v>433</v>
      </c>
      <c r="E57" s="113"/>
      <c r="F57" s="113"/>
      <c r="G57" s="113"/>
      <c r="H57" s="113"/>
      <c r="I57" s="113"/>
      <c r="J57" s="113"/>
      <c r="K57" s="113"/>
      <c r="L57" s="21"/>
      <c r="N57" s="15"/>
      <c r="O57" s="15"/>
    </row>
    <row r="58" spans="2:22" ht="166.2" customHeight="1" x14ac:dyDescent="0.25">
      <c r="B58" s="20"/>
      <c r="C58" s="15"/>
      <c r="D58" s="98" t="str">
        <f>V55 &amp; "" &amp; '00_system'!C11 &amp; "" &amp; '01_aufforderung tnw'!V56</f>
        <v>Der Teilnahmeantrag (Vordruck: „01_lra-dah_sicherheit_teilnahmeantrag.xlsx“) mit Eigenerklärungen, Bestätigungen und Angaben zur Befähigung und Erlaubnis zur Berufsausübung sowie zur wirtschaftlichen, finanziellen, technischen und beruflichen Leistungsfähigkeit
sowie in Abhängigkeit des Teilnahmeantrags:
- Verzeichnis der Nachunternehmerleistungen (wenn Teile der Leistung an Nachunternehmer vergeben werden sollen)
- Verzeichnis der Leistungen / Kapazitäten anderer Unternehmen (wenn sich der Bieter der Kapazitäten anderer Unternehmen bedienen wird)
- Erklärung Bewerbergemeinschaft (wenn der Teilnahmeantrag von einer Bewerbergemeinschaft abgegeben wird)
- Verpflichtungserklärung anderer Unternehmen</v>
      </c>
      <c r="E58" s="97"/>
      <c r="F58" s="97"/>
      <c r="G58" s="97"/>
      <c r="H58" s="97"/>
      <c r="I58" s="97"/>
      <c r="J58" s="97"/>
      <c r="K58" s="97"/>
      <c r="L58" s="21"/>
      <c r="N58" s="15"/>
      <c r="O58" s="15"/>
    </row>
    <row r="59" spans="2:22" ht="11.25" customHeight="1" x14ac:dyDescent="0.25">
      <c r="B59" s="20"/>
      <c r="C59" s="15"/>
      <c r="D59" s="15"/>
      <c r="E59" s="15"/>
      <c r="F59" s="15"/>
      <c r="G59" s="15"/>
      <c r="H59" s="15"/>
      <c r="I59" s="15"/>
      <c r="J59" s="15"/>
      <c r="K59" s="15"/>
      <c r="L59" s="21"/>
      <c r="N59" s="15"/>
      <c r="O59" s="15"/>
    </row>
    <row r="60" spans="2:22" x14ac:dyDescent="0.25">
      <c r="B60" s="20"/>
      <c r="C60" s="54" t="s">
        <v>55</v>
      </c>
      <c r="D60" s="113" t="s">
        <v>60</v>
      </c>
      <c r="E60" s="113"/>
      <c r="F60" s="113"/>
      <c r="G60" s="113"/>
      <c r="H60" s="113"/>
      <c r="I60" s="113"/>
      <c r="J60" s="113"/>
      <c r="K60" s="113"/>
      <c r="L60" s="21"/>
      <c r="N60" s="15"/>
      <c r="O60" s="15"/>
    </row>
    <row r="61" spans="2:22" ht="30.6" customHeight="1" x14ac:dyDescent="0.25">
      <c r="B61" s="20"/>
      <c r="C61" s="15"/>
      <c r="D61" s="98" t="s">
        <v>63</v>
      </c>
      <c r="E61" s="98"/>
      <c r="F61" s="98"/>
      <c r="G61" s="98"/>
      <c r="H61" s="98"/>
      <c r="I61" s="98"/>
      <c r="J61" s="98"/>
      <c r="K61" s="98"/>
      <c r="L61" s="21"/>
      <c r="N61" s="15"/>
      <c r="O61" s="15"/>
    </row>
    <row r="62" spans="2:22" ht="11.25" customHeight="1" x14ac:dyDescent="0.25">
      <c r="B62" s="20"/>
      <c r="C62" s="15"/>
      <c r="D62" s="15"/>
      <c r="E62" s="15"/>
      <c r="F62" s="15"/>
      <c r="G62" s="15"/>
      <c r="H62" s="15"/>
      <c r="I62" s="15"/>
      <c r="J62" s="15"/>
      <c r="K62" s="15"/>
      <c r="L62" s="21"/>
      <c r="N62" s="15"/>
      <c r="O62" s="15"/>
    </row>
    <row r="63" spans="2:22" x14ac:dyDescent="0.25">
      <c r="B63" s="20"/>
      <c r="C63" s="54" t="s">
        <v>56</v>
      </c>
      <c r="D63" s="113" t="s">
        <v>61</v>
      </c>
      <c r="E63" s="113"/>
      <c r="F63" s="113"/>
      <c r="G63" s="113"/>
      <c r="H63" s="113"/>
      <c r="I63" s="113"/>
      <c r="J63" s="113"/>
      <c r="K63" s="113"/>
      <c r="L63" s="21"/>
      <c r="N63" s="15"/>
      <c r="O63" s="15"/>
    </row>
    <row r="64" spans="2:22" ht="128.25" customHeight="1" x14ac:dyDescent="0.25">
      <c r="B64" s="20"/>
      <c r="C64" s="15"/>
      <c r="D64" s="98" t="s">
        <v>64</v>
      </c>
      <c r="E64" s="97"/>
      <c r="F64" s="97"/>
      <c r="G64" s="97"/>
      <c r="H64" s="97"/>
      <c r="I64" s="97"/>
      <c r="J64" s="97"/>
      <c r="K64" s="97"/>
      <c r="L64" s="21"/>
      <c r="N64" s="15"/>
      <c r="O64" s="15"/>
    </row>
    <row r="65" spans="2:15" ht="11.25" customHeight="1" x14ac:dyDescent="0.25">
      <c r="B65" s="20"/>
      <c r="C65" s="15"/>
      <c r="D65" s="15"/>
      <c r="E65" s="15"/>
      <c r="F65" s="15"/>
      <c r="G65" s="15"/>
      <c r="H65" s="15"/>
      <c r="I65" s="15"/>
      <c r="J65" s="15"/>
      <c r="K65" s="15"/>
      <c r="L65" s="21"/>
      <c r="N65" s="15"/>
      <c r="O65" s="15"/>
    </row>
    <row r="66" spans="2:15" x14ac:dyDescent="0.25">
      <c r="B66" s="20"/>
      <c r="C66" s="54" t="s">
        <v>57</v>
      </c>
      <c r="D66" s="113" t="s">
        <v>62</v>
      </c>
      <c r="E66" s="113"/>
      <c r="F66" s="113"/>
      <c r="G66" s="113"/>
      <c r="H66" s="113"/>
      <c r="I66" s="113"/>
      <c r="J66" s="113"/>
      <c r="K66" s="113"/>
      <c r="L66" s="21"/>
      <c r="N66" s="15"/>
      <c r="O66" s="15"/>
    </row>
    <row r="67" spans="2:15" ht="192" customHeight="1" x14ac:dyDescent="0.25">
      <c r="B67" s="20"/>
      <c r="C67" s="15"/>
      <c r="D67" s="98" t="s">
        <v>65</v>
      </c>
      <c r="E67" s="98"/>
      <c r="F67" s="98"/>
      <c r="G67" s="98"/>
      <c r="H67" s="98"/>
      <c r="I67" s="98"/>
      <c r="J67" s="98"/>
      <c r="K67" s="98"/>
      <c r="L67" s="21"/>
      <c r="N67" s="15"/>
      <c r="O67" s="15"/>
    </row>
    <row r="68" spans="2:15" ht="11.25" customHeight="1" x14ac:dyDescent="0.25">
      <c r="B68" s="20"/>
      <c r="C68" s="15"/>
      <c r="D68" s="15"/>
      <c r="E68" s="15"/>
      <c r="F68" s="15"/>
      <c r="G68" s="15"/>
      <c r="H68" s="15"/>
      <c r="I68" s="15"/>
      <c r="J68" s="15"/>
      <c r="K68" s="15"/>
      <c r="L68" s="21"/>
      <c r="N68" s="15"/>
      <c r="O68" s="15"/>
    </row>
    <row r="69" spans="2:15" x14ac:dyDescent="0.25">
      <c r="B69" s="20"/>
      <c r="C69" s="54" t="s">
        <v>58</v>
      </c>
      <c r="D69" s="113" t="s">
        <v>66</v>
      </c>
      <c r="E69" s="113"/>
      <c r="F69" s="113"/>
      <c r="G69" s="113"/>
      <c r="H69" s="113"/>
      <c r="I69" s="113"/>
      <c r="J69" s="113"/>
      <c r="K69" s="113"/>
      <c r="L69" s="21"/>
      <c r="N69" s="15"/>
      <c r="O69" s="15"/>
    </row>
    <row r="70" spans="2:15" ht="67.5" customHeight="1" x14ac:dyDescent="0.25">
      <c r="B70" s="20"/>
      <c r="C70" s="15"/>
      <c r="D70" s="98" t="s">
        <v>67</v>
      </c>
      <c r="E70" s="97"/>
      <c r="F70" s="97"/>
      <c r="G70" s="97"/>
      <c r="H70" s="97"/>
      <c r="I70" s="97"/>
      <c r="J70" s="97"/>
      <c r="K70" s="97"/>
      <c r="L70" s="21"/>
      <c r="N70" s="15"/>
      <c r="O70" s="15"/>
    </row>
    <row r="71" spans="2:15" ht="3.75" customHeight="1" x14ac:dyDescent="0.25">
      <c r="B71" s="20"/>
      <c r="C71" s="15"/>
      <c r="D71" s="11"/>
      <c r="E71" s="53"/>
      <c r="F71" s="53"/>
      <c r="G71" s="53"/>
      <c r="H71" s="53"/>
      <c r="I71" s="53"/>
      <c r="J71" s="53"/>
      <c r="K71" s="53"/>
      <c r="L71" s="21"/>
      <c r="N71" s="15"/>
      <c r="O71" s="15"/>
    </row>
    <row r="72" spans="2:15" ht="42" customHeight="1" x14ac:dyDescent="0.25">
      <c r="B72" s="20"/>
      <c r="C72" s="15"/>
      <c r="D72" s="122" t="s">
        <v>76</v>
      </c>
      <c r="E72" s="123"/>
      <c r="F72" s="124" t="s">
        <v>296</v>
      </c>
      <c r="G72" s="124"/>
      <c r="H72" s="124"/>
      <c r="I72" s="124"/>
      <c r="J72" s="124"/>
      <c r="K72" s="125"/>
      <c r="L72" s="21"/>
      <c r="N72" s="15"/>
      <c r="O72" s="15"/>
    </row>
    <row r="73" spans="2:15" ht="163.19999999999999" customHeight="1" x14ac:dyDescent="0.25">
      <c r="B73" s="20"/>
      <c r="C73" s="15"/>
      <c r="D73" s="132" t="s">
        <v>71</v>
      </c>
      <c r="E73" s="133"/>
      <c r="F73" s="136" t="s">
        <v>468</v>
      </c>
      <c r="G73" s="136"/>
      <c r="H73" s="136"/>
      <c r="I73" s="136"/>
      <c r="J73" s="136"/>
      <c r="K73" s="137"/>
      <c r="L73" s="21"/>
      <c r="N73" s="15"/>
      <c r="O73" s="15"/>
    </row>
    <row r="74" spans="2:15" ht="78.75" customHeight="1" x14ac:dyDescent="0.25">
      <c r="B74" s="20"/>
      <c r="C74" s="15"/>
      <c r="D74" s="130" t="s">
        <v>72</v>
      </c>
      <c r="E74" s="131"/>
      <c r="F74" s="134" t="s">
        <v>73</v>
      </c>
      <c r="G74" s="134"/>
      <c r="H74" s="134"/>
      <c r="I74" s="134"/>
      <c r="J74" s="134"/>
      <c r="K74" s="135"/>
      <c r="L74" s="21"/>
      <c r="N74" s="15"/>
      <c r="O74" s="15"/>
    </row>
    <row r="75" spans="2:15" ht="7.5" customHeight="1" x14ac:dyDescent="0.25">
      <c r="B75" s="20"/>
      <c r="C75" s="15"/>
      <c r="D75" s="11"/>
      <c r="E75" s="53"/>
      <c r="F75" s="53"/>
      <c r="G75" s="53"/>
      <c r="H75" s="53"/>
      <c r="I75" s="53"/>
      <c r="J75" s="53"/>
      <c r="K75" s="53"/>
      <c r="L75" s="21"/>
      <c r="N75" s="15"/>
      <c r="O75" s="15"/>
    </row>
    <row r="76" spans="2:15" ht="22.5" customHeight="1" x14ac:dyDescent="0.25">
      <c r="B76" s="20"/>
      <c r="C76" s="15"/>
      <c r="D76" s="120" t="s">
        <v>74</v>
      </c>
      <c r="E76" s="121"/>
      <c r="F76" s="121"/>
      <c r="G76" s="121"/>
      <c r="H76" s="121"/>
      <c r="I76" s="121"/>
      <c r="J76" s="121"/>
      <c r="K76" s="79" t="s">
        <v>77</v>
      </c>
      <c r="L76" s="21"/>
      <c r="N76" s="15"/>
      <c r="O76" s="15"/>
    </row>
    <row r="77" spans="2:15" ht="33.75" customHeight="1" x14ac:dyDescent="0.25">
      <c r="B77" s="20"/>
      <c r="C77" s="15"/>
      <c r="D77" s="126" t="s">
        <v>75</v>
      </c>
      <c r="E77" s="127"/>
      <c r="F77" s="127"/>
      <c r="G77" s="127"/>
      <c r="H77" s="127"/>
      <c r="I77" s="127"/>
      <c r="J77" s="127"/>
      <c r="K77" s="128"/>
      <c r="L77" s="21"/>
      <c r="N77" s="15"/>
      <c r="O77" s="15"/>
    </row>
    <row r="78" spans="2:15" ht="7.5" customHeight="1" x14ac:dyDescent="0.25">
      <c r="B78" s="20"/>
      <c r="C78" s="15"/>
      <c r="D78" s="11"/>
      <c r="E78" s="53"/>
      <c r="F78" s="53"/>
      <c r="G78" s="53"/>
      <c r="H78" s="53"/>
      <c r="I78" s="53"/>
      <c r="J78" s="53"/>
      <c r="K78" s="53"/>
      <c r="L78" s="21"/>
      <c r="N78" s="15"/>
      <c r="O78" s="15"/>
    </row>
    <row r="79" spans="2:15" ht="22.5" customHeight="1" x14ac:dyDescent="0.25">
      <c r="B79" s="20"/>
      <c r="C79" s="15"/>
      <c r="D79" s="120" t="s">
        <v>78</v>
      </c>
      <c r="E79" s="121"/>
      <c r="F79" s="121"/>
      <c r="G79" s="121"/>
      <c r="H79" s="121"/>
      <c r="I79" s="121"/>
      <c r="J79" s="121"/>
      <c r="K79" s="79" t="s">
        <v>2</v>
      </c>
      <c r="L79" s="21"/>
      <c r="N79" s="15"/>
      <c r="O79" s="15"/>
    </row>
    <row r="80" spans="2:15" ht="112.05" customHeight="1" x14ac:dyDescent="0.25">
      <c r="B80" s="20"/>
      <c r="C80" s="15"/>
      <c r="D80" s="105" t="s">
        <v>445</v>
      </c>
      <c r="E80" s="106"/>
      <c r="F80" s="106"/>
      <c r="G80" s="106"/>
      <c r="H80" s="106"/>
      <c r="I80" s="106"/>
      <c r="J80" s="106"/>
      <c r="K80" s="107"/>
      <c r="L80" s="21"/>
      <c r="N80" s="15"/>
      <c r="O80" s="15"/>
    </row>
    <row r="81" spans="2:15" ht="7.5" customHeight="1" x14ac:dyDescent="0.25">
      <c r="B81" s="20"/>
      <c r="C81" s="15"/>
      <c r="D81" s="11"/>
      <c r="E81" s="53"/>
      <c r="F81" s="53"/>
      <c r="G81" s="53"/>
      <c r="H81" s="53"/>
      <c r="I81" s="53"/>
      <c r="J81" s="53"/>
      <c r="K81" s="53"/>
      <c r="L81" s="21"/>
      <c r="N81" s="15"/>
      <c r="O81" s="15"/>
    </row>
    <row r="82" spans="2:15" ht="22.5" customHeight="1" x14ac:dyDescent="0.25">
      <c r="B82" s="20"/>
      <c r="C82" s="15"/>
      <c r="D82" s="120" t="s">
        <v>79</v>
      </c>
      <c r="E82" s="121"/>
      <c r="F82" s="121"/>
      <c r="G82" s="121"/>
      <c r="H82" s="121"/>
      <c r="I82" s="121"/>
      <c r="J82" s="121"/>
      <c r="K82" s="79" t="s">
        <v>2</v>
      </c>
      <c r="L82" s="21"/>
      <c r="N82" s="15"/>
      <c r="O82" s="15"/>
    </row>
    <row r="83" spans="2:15" ht="33.75" customHeight="1" x14ac:dyDescent="0.25">
      <c r="B83" s="20"/>
      <c r="C83" s="15"/>
      <c r="D83" s="105" t="s">
        <v>358</v>
      </c>
      <c r="E83" s="106"/>
      <c r="F83" s="106"/>
      <c r="G83" s="106"/>
      <c r="H83" s="106"/>
      <c r="I83" s="106"/>
      <c r="J83" s="106"/>
      <c r="K83" s="107"/>
      <c r="L83" s="21"/>
      <c r="N83" s="15"/>
      <c r="O83" s="15"/>
    </row>
    <row r="84" spans="2:15" ht="7.5" customHeight="1" x14ac:dyDescent="0.25">
      <c r="B84" s="20"/>
      <c r="C84" s="15"/>
      <c r="D84" s="11"/>
      <c r="E84" s="53"/>
      <c r="F84" s="53"/>
      <c r="G84" s="53"/>
      <c r="H84" s="53"/>
      <c r="I84" s="53"/>
      <c r="J84" s="53"/>
      <c r="K84" s="53"/>
      <c r="L84" s="21"/>
      <c r="N84" s="15"/>
      <c r="O84" s="15"/>
    </row>
    <row r="85" spans="2:15" ht="22.5" customHeight="1" x14ac:dyDescent="0.25">
      <c r="B85" s="20"/>
      <c r="C85" s="15"/>
      <c r="D85" s="120" t="s">
        <v>80</v>
      </c>
      <c r="E85" s="121"/>
      <c r="F85" s="121"/>
      <c r="G85" s="121"/>
      <c r="H85" s="121"/>
      <c r="I85" s="121"/>
      <c r="J85" s="121"/>
      <c r="K85" s="79" t="s">
        <v>2</v>
      </c>
      <c r="L85" s="21"/>
      <c r="N85" s="15"/>
      <c r="O85" s="15"/>
    </row>
    <row r="86" spans="2:15" ht="45" customHeight="1" x14ac:dyDescent="0.25">
      <c r="B86" s="20"/>
      <c r="C86" s="15"/>
      <c r="D86" s="105" t="s">
        <v>81</v>
      </c>
      <c r="E86" s="106"/>
      <c r="F86" s="106"/>
      <c r="G86" s="106"/>
      <c r="H86" s="106"/>
      <c r="I86" s="106"/>
      <c r="J86" s="106"/>
      <c r="K86" s="107"/>
      <c r="L86" s="21"/>
      <c r="N86" s="15"/>
      <c r="O86" s="15"/>
    </row>
    <row r="87" spans="2:15" ht="7.5" customHeight="1" x14ac:dyDescent="0.25">
      <c r="B87" s="20"/>
      <c r="C87" s="15"/>
      <c r="D87" s="11"/>
      <c r="E87" s="53"/>
      <c r="F87" s="53"/>
      <c r="G87" s="53"/>
      <c r="H87" s="53"/>
      <c r="I87" s="53"/>
      <c r="J87" s="53"/>
      <c r="K87" s="53"/>
      <c r="L87" s="21"/>
      <c r="N87" s="15"/>
      <c r="O87" s="15"/>
    </row>
    <row r="88" spans="2:15" ht="22.5" customHeight="1" x14ac:dyDescent="0.25">
      <c r="B88" s="20"/>
      <c r="C88" s="15"/>
      <c r="D88" s="120" t="s">
        <v>82</v>
      </c>
      <c r="E88" s="121"/>
      <c r="F88" s="121"/>
      <c r="G88" s="121"/>
      <c r="H88" s="121"/>
      <c r="I88" s="121"/>
      <c r="J88" s="121"/>
      <c r="K88" s="79" t="s">
        <v>2</v>
      </c>
      <c r="L88" s="21"/>
      <c r="N88" s="15"/>
      <c r="O88" s="15"/>
    </row>
    <row r="89" spans="2:15" ht="33.75" customHeight="1" x14ac:dyDescent="0.25">
      <c r="B89" s="20"/>
      <c r="C89" s="15"/>
      <c r="D89" s="105" t="s">
        <v>359</v>
      </c>
      <c r="E89" s="106"/>
      <c r="F89" s="106"/>
      <c r="G89" s="106"/>
      <c r="H89" s="106"/>
      <c r="I89" s="106"/>
      <c r="J89" s="106"/>
      <c r="K89" s="107"/>
      <c r="L89" s="21"/>
      <c r="N89" s="15"/>
      <c r="O89" s="15"/>
    </row>
    <row r="90" spans="2:15" ht="7.5" customHeight="1" x14ac:dyDescent="0.25">
      <c r="B90" s="20"/>
      <c r="C90" s="15"/>
      <c r="D90" s="11"/>
      <c r="E90" s="53"/>
      <c r="F90" s="53"/>
      <c r="G90" s="53"/>
      <c r="H90" s="53"/>
      <c r="I90" s="53"/>
      <c r="J90" s="53"/>
      <c r="K90" s="53"/>
      <c r="L90" s="21"/>
      <c r="N90" s="15"/>
      <c r="O90" s="15"/>
    </row>
    <row r="91" spans="2:15" ht="22.5" customHeight="1" x14ac:dyDescent="0.25">
      <c r="B91" s="20"/>
      <c r="C91" s="15"/>
      <c r="D91" s="120" t="s">
        <v>82</v>
      </c>
      <c r="E91" s="121"/>
      <c r="F91" s="121"/>
      <c r="G91" s="121"/>
      <c r="H91" s="121"/>
      <c r="I91" s="121"/>
      <c r="J91" s="121"/>
      <c r="K91" s="79" t="s">
        <v>3</v>
      </c>
      <c r="L91" s="21"/>
      <c r="N91" s="15"/>
      <c r="O91" s="15"/>
    </row>
    <row r="92" spans="2:15" ht="96" customHeight="1" x14ac:dyDescent="0.25">
      <c r="B92" s="20"/>
      <c r="C92" s="15"/>
      <c r="D92" s="115" t="s">
        <v>422</v>
      </c>
      <c r="E92" s="116"/>
      <c r="F92" s="116"/>
      <c r="G92" s="116"/>
      <c r="H92" s="116"/>
      <c r="I92" s="116"/>
      <c r="J92" s="116"/>
      <c r="K92" s="80" t="s">
        <v>83</v>
      </c>
      <c r="L92" s="21"/>
      <c r="N92" s="15"/>
      <c r="O92" s="15"/>
    </row>
    <row r="93" spans="2:15" ht="82.5" customHeight="1" x14ac:dyDescent="0.25">
      <c r="B93" s="20"/>
      <c r="C93" s="15"/>
      <c r="D93" s="115" t="s">
        <v>86</v>
      </c>
      <c r="E93" s="116"/>
      <c r="F93" s="116"/>
      <c r="G93" s="116"/>
      <c r="H93" s="116"/>
      <c r="I93" s="116"/>
      <c r="J93" s="116"/>
      <c r="K93" s="80" t="s">
        <v>83</v>
      </c>
      <c r="L93" s="21"/>
      <c r="N93" s="15"/>
      <c r="O93" s="15"/>
    </row>
    <row r="94" spans="2:15" ht="72" customHeight="1" x14ac:dyDescent="0.25">
      <c r="B94" s="20"/>
      <c r="C94" s="15"/>
      <c r="D94" s="115" t="s">
        <v>87</v>
      </c>
      <c r="E94" s="116"/>
      <c r="F94" s="116"/>
      <c r="G94" s="116"/>
      <c r="H94" s="116"/>
      <c r="I94" s="116"/>
      <c r="J94" s="116"/>
      <c r="K94" s="80" t="s">
        <v>83</v>
      </c>
      <c r="L94" s="21"/>
      <c r="N94" s="15"/>
      <c r="O94" s="15"/>
    </row>
    <row r="95" spans="2:15" ht="84" customHeight="1" x14ac:dyDescent="0.25">
      <c r="B95" s="20"/>
      <c r="C95" s="15"/>
      <c r="D95" s="115" t="s">
        <v>88</v>
      </c>
      <c r="E95" s="116"/>
      <c r="F95" s="116"/>
      <c r="G95" s="116"/>
      <c r="H95" s="116"/>
      <c r="I95" s="116"/>
      <c r="J95" s="116"/>
      <c r="K95" s="80" t="s">
        <v>83</v>
      </c>
      <c r="L95" s="21"/>
      <c r="N95" s="15"/>
      <c r="O95" s="15"/>
    </row>
    <row r="96" spans="2:15" ht="150.75" customHeight="1" x14ac:dyDescent="0.25">
      <c r="B96" s="20"/>
      <c r="C96" s="15"/>
      <c r="D96" s="115" t="s">
        <v>360</v>
      </c>
      <c r="E96" s="116"/>
      <c r="F96" s="116"/>
      <c r="G96" s="116"/>
      <c r="H96" s="116"/>
      <c r="I96" s="116"/>
      <c r="J96" s="116"/>
      <c r="K96" s="80" t="s">
        <v>83</v>
      </c>
      <c r="L96" s="21"/>
      <c r="N96" s="15"/>
      <c r="O96" s="15"/>
    </row>
    <row r="97" spans="2:22" ht="151.5" customHeight="1" x14ac:dyDescent="0.25">
      <c r="B97" s="20"/>
      <c r="C97" s="15"/>
      <c r="D97" s="115" t="s">
        <v>361</v>
      </c>
      <c r="E97" s="116"/>
      <c r="F97" s="116"/>
      <c r="G97" s="116"/>
      <c r="H97" s="116"/>
      <c r="I97" s="116"/>
      <c r="J97" s="116"/>
      <c r="K97" s="80" t="s">
        <v>83</v>
      </c>
      <c r="L97" s="21"/>
      <c r="N97" s="15"/>
      <c r="O97" s="15"/>
    </row>
    <row r="98" spans="2:22" ht="300" customHeight="1" x14ac:dyDescent="0.25">
      <c r="B98" s="20"/>
      <c r="C98" s="15"/>
      <c r="D98" s="105" t="str">
        <f>"Referenzangaben 
"  &amp; "" &amp; V98 &amp; "
" &amp; '00_system'!B42 &amp; "
" &amp; '00_system'!B43 &amp; "
" &amp; '00_system'!B44 &amp; "
" &amp; '00_system'!B45</f>
        <v>Referenzangaben 
Zum Nachweis der Eignung ist mindestens eine Referenz, die alle nachfolgenden Mindestanforderungen kumulativ erfüllt, anzugeben. Diese Mindestreferenz erhält 5 Bewertungspunkte. Wird keine Referenz angegeben, die alle Mindestanforderungen erfüllt, wird der Teilnahmeantrag ausgeschlossen.
Bewerber können darüber hinaus bis zu zwei weiteren Referenzen angeben. Erfüllen diese alle nachfolgenden Mindestanforderungen kumulativ, erhält jede Referenz 5 Bewertungspunkte.
Mindestanforderungen:
a) Der Referenzauftrag umfasste Sicherheits- bzw. Bewachungsleistungen in einer Flüchtlings-, Asyl- oder vergleichbaren Gemeinschaftsunterkunft (vergleichbar ist jede Gemeinschaftsunterbringung von Personen mit Wohn- und Übernachtungsfunktion, insbesondere Aufnahmeeinrichtungen, Notunterkünfte und Unterkünfte für Wohnungslose)
b) Die Kapazität der im Referenzauftrag bewachten Unterkünfte beträgt insgesamt mindestens 100 Plätze
c) Die Leistungserbringung im Referenzauftrag dauert noch an oder wurde nicht früher als 36 Monate vor dem Tag der Absendung der EU-Bekanntmachung (12.10.2026) beendet.
d) Die Leistungserbringung im Referenzauftrag umfasst einen zusammenhängenden Zeitraum von mindestens 12 Monaten; bei laufenden Aufträgen wird bis zum Tag der Absendung der EU-Bekanntmachung (12.10.2026) gerechnet.</v>
      </c>
      <c r="E98" s="106"/>
      <c r="F98" s="106"/>
      <c r="G98" s="106"/>
      <c r="H98" s="106"/>
      <c r="I98" s="106"/>
      <c r="J98" s="106"/>
      <c r="K98" s="103" t="s">
        <v>297</v>
      </c>
      <c r="L98" s="21"/>
      <c r="N98" s="15"/>
      <c r="O98" s="15"/>
      <c r="V98" s="12" t="s">
        <v>467</v>
      </c>
    </row>
    <row r="99" spans="2:22" ht="217.5" customHeight="1" x14ac:dyDescent="0.25">
      <c r="B99" s="20"/>
      <c r="C99" s="15"/>
      <c r="D99" s="118" t="str">
        <f>V99 &amp; "
" &amp; '00_system'!B48 &amp; "
" &amp; '00_system'!B49 &amp; "
" &amp; '00_system'!B50 &amp; "
" &amp; '00_system'!B51</f>
        <v>Bewerber können zusätzliche Bewertungspunkte (5 Bewertungspunkte je Referenz, folglich bis zu 15 Bewertungspunkte in Summe) erzielen, indem die Referenzen neben den vorstehenden Mindestanforderungen folgende zusätzliche Anforderungen erfüllen. Bei der Objektart wird je Referenz ausschließlich die zutreffende Stufe gewertet; die Punkte für Objektart und Kapazität werden addiert.
Zusätzliche Bewertungspunkte:
1 Punkt: Der Referenzauftrag umfasste die Bewachung von einem oder zwei Standorten von Flüchtlings- oder Asylunterkünften.
2 Punkte: Der Referenzauftrag umfasste die Bewachung mehrerer Flüchtlings- oder Asylunterkünfte (mindestens drei Standorte) im Rahmen eines Auftrags.
3 Punkte: Der Referenzauftrag umfasste die Bewachung mehrerer Flüchtlings- oder Asylunterkünfte (mindestens drei Standorte) im Rahmen eines Auftrags, darunter dezentrale Unterkünfte, die mobil bestreift wurden.
2 Punkte: Die Kapazität der im Referenzauftrag bewachten Unterkünfte beträgt insgesamt mindestens 150 Plätze.</v>
      </c>
      <c r="E99" s="119"/>
      <c r="F99" s="119"/>
      <c r="G99" s="119"/>
      <c r="H99" s="119"/>
      <c r="I99" s="119"/>
      <c r="J99" s="119"/>
      <c r="K99" s="104"/>
      <c r="L99" s="21"/>
      <c r="N99" s="15"/>
      <c r="O99" s="15"/>
      <c r="V99" s="12" t="s">
        <v>362</v>
      </c>
    </row>
    <row r="100" spans="2:22" ht="141.75" customHeight="1" x14ac:dyDescent="0.25">
      <c r="B100" s="20"/>
      <c r="C100" s="15"/>
      <c r="D100" s="98" t="s">
        <v>435</v>
      </c>
      <c r="E100" s="98"/>
      <c r="F100" s="98"/>
      <c r="G100" s="98"/>
      <c r="H100" s="98"/>
      <c r="I100" s="98"/>
      <c r="J100" s="98"/>
      <c r="K100" s="98"/>
      <c r="L100" s="21"/>
      <c r="N100" s="15"/>
      <c r="O100" s="15"/>
    </row>
    <row r="101" spans="2:22" ht="11.25" customHeight="1" x14ac:dyDescent="0.25">
      <c r="B101" s="20"/>
      <c r="C101" s="15"/>
      <c r="D101" s="15"/>
      <c r="E101" s="15"/>
      <c r="F101" s="15"/>
      <c r="G101" s="15"/>
      <c r="H101" s="15"/>
      <c r="I101" s="15"/>
      <c r="J101" s="15"/>
      <c r="K101" s="15"/>
      <c r="L101" s="21"/>
      <c r="N101" s="15"/>
      <c r="O101" s="15"/>
    </row>
    <row r="102" spans="2:22" x14ac:dyDescent="0.25">
      <c r="B102" s="20"/>
      <c r="C102" s="54" t="s">
        <v>84</v>
      </c>
      <c r="D102" s="113" t="s">
        <v>85</v>
      </c>
      <c r="E102" s="113"/>
      <c r="F102" s="113"/>
      <c r="G102" s="113"/>
      <c r="H102" s="113"/>
      <c r="I102" s="113"/>
      <c r="J102" s="113"/>
      <c r="K102" s="113"/>
      <c r="L102" s="21"/>
      <c r="N102" s="15"/>
      <c r="O102" s="15"/>
    </row>
    <row r="103" spans="2:22" ht="42" customHeight="1" x14ac:dyDescent="0.25">
      <c r="B103" s="20"/>
      <c r="C103" s="15"/>
      <c r="D103" s="98" t="s">
        <v>423</v>
      </c>
      <c r="E103" s="98"/>
      <c r="F103" s="98"/>
      <c r="G103" s="98"/>
      <c r="H103" s="98"/>
      <c r="I103" s="98"/>
      <c r="J103" s="98"/>
      <c r="K103" s="98"/>
      <c r="L103" s="21"/>
      <c r="N103" s="15"/>
      <c r="O103" s="15"/>
    </row>
    <row r="104" spans="2:22" ht="11.25" customHeight="1" x14ac:dyDescent="0.25">
      <c r="B104" s="20"/>
      <c r="C104" s="15"/>
      <c r="D104" s="15"/>
      <c r="E104" s="15"/>
      <c r="F104" s="15"/>
      <c r="G104" s="15"/>
      <c r="H104" s="15"/>
      <c r="I104" s="15"/>
      <c r="J104" s="15"/>
      <c r="K104" s="15"/>
      <c r="L104" s="21"/>
      <c r="N104" s="15"/>
      <c r="O104" s="15"/>
    </row>
    <row r="105" spans="2:22" x14ac:dyDescent="0.25">
      <c r="B105" s="20"/>
      <c r="C105" s="54" t="s">
        <v>59</v>
      </c>
      <c r="D105" s="113" t="s">
        <v>69</v>
      </c>
      <c r="E105" s="113"/>
      <c r="F105" s="113"/>
      <c r="G105" s="113"/>
      <c r="H105" s="113"/>
      <c r="I105" s="113"/>
      <c r="J105" s="113"/>
      <c r="K105" s="113"/>
      <c r="L105" s="21"/>
      <c r="N105" s="15"/>
      <c r="O105" s="15"/>
    </row>
    <row r="106" spans="2:22" ht="61.8" customHeight="1" x14ac:dyDescent="0.25">
      <c r="B106" s="20"/>
      <c r="C106" s="15"/>
      <c r="D106" s="98" t="s">
        <v>446</v>
      </c>
      <c r="E106" s="98"/>
      <c r="F106" s="98"/>
      <c r="G106" s="98"/>
      <c r="H106" s="98"/>
      <c r="I106" s="98"/>
      <c r="J106" s="98"/>
      <c r="K106" s="98"/>
      <c r="L106" s="21"/>
      <c r="N106" s="15"/>
      <c r="O106" s="15"/>
    </row>
    <row r="107" spans="2:22" ht="11.25" customHeight="1" x14ac:dyDescent="0.25">
      <c r="B107" s="20"/>
      <c r="C107" s="15"/>
      <c r="D107" s="15"/>
      <c r="E107" s="15"/>
      <c r="F107" s="15"/>
      <c r="G107" s="15"/>
      <c r="H107" s="15"/>
      <c r="I107" s="15"/>
      <c r="J107" s="15"/>
      <c r="K107" s="15"/>
      <c r="L107" s="21"/>
      <c r="N107" s="15"/>
      <c r="O107" s="15"/>
    </row>
    <row r="108" spans="2:22" ht="25.5" customHeight="1" x14ac:dyDescent="0.25">
      <c r="B108" s="20"/>
      <c r="C108" s="54" t="s">
        <v>68</v>
      </c>
      <c r="D108" s="129" t="s">
        <v>70</v>
      </c>
      <c r="E108" s="129"/>
      <c r="F108" s="129"/>
      <c r="G108" s="129"/>
      <c r="H108" s="129"/>
      <c r="I108" s="129"/>
      <c r="J108" s="129"/>
      <c r="K108" s="129"/>
      <c r="L108" s="21"/>
      <c r="N108" s="15"/>
      <c r="O108" s="15"/>
    </row>
    <row r="109" spans="2:22" ht="79.5" customHeight="1" x14ac:dyDescent="0.25">
      <c r="B109" s="20"/>
      <c r="C109" s="15"/>
      <c r="D109" s="98" t="s">
        <v>436</v>
      </c>
      <c r="E109" s="98"/>
      <c r="F109" s="98"/>
      <c r="G109" s="98"/>
      <c r="H109" s="98"/>
      <c r="I109" s="98"/>
      <c r="J109" s="98"/>
      <c r="K109" s="98"/>
      <c r="L109" s="21"/>
      <c r="N109" s="15"/>
      <c r="O109" s="15"/>
    </row>
    <row r="110" spans="2:22" ht="13.8" thickBot="1" x14ac:dyDescent="0.3">
      <c r="B110" s="23"/>
      <c r="C110" s="81"/>
      <c r="D110" s="81"/>
      <c r="E110" s="81"/>
      <c r="F110" s="81"/>
      <c r="G110" s="81"/>
      <c r="H110" s="81"/>
      <c r="I110" s="81"/>
      <c r="J110" s="81"/>
      <c r="K110" s="81"/>
      <c r="L110" s="24"/>
      <c r="N110" s="15"/>
      <c r="O110" s="15"/>
    </row>
    <row r="111" spans="2:22" x14ac:dyDescent="0.25">
      <c r="C111" s="15"/>
      <c r="D111" s="15"/>
      <c r="E111" s="15"/>
      <c r="F111" s="15"/>
      <c r="G111" s="15"/>
      <c r="H111" s="15"/>
      <c r="I111" s="15"/>
      <c r="J111" s="15"/>
      <c r="K111" s="15"/>
      <c r="N111" s="15"/>
      <c r="O111" s="15"/>
    </row>
    <row r="112" spans="2:22" x14ac:dyDescent="0.25">
      <c r="C112" s="15"/>
      <c r="D112" s="15"/>
      <c r="E112" s="15"/>
      <c r="F112" s="15"/>
      <c r="G112" s="15"/>
      <c r="H112" s="15"/>
      <c r="I112" s="15"/>
      <c r="J112" s="15"/>
      <c r="K112" s="15"/>
      <c r="N112" s="15"/>
      <c r="O112" s="15"/>
    </row>
    <row r="113" spans="3:15" x14ac:dyDescent="0.25">
      <c r="C113" s="15"/>
      <c r="D113" s="15"/>
      <c r="E113" s="15"/>
      <c r="F113" s="15"/>
      <c r="G113" s="15"/>
      <c r="H113" s="15"/>
      <c r="I113" s="15"/>
      <c r="J113" s="15"/>
      <c r="K113" s="15"/>
      <c r="N113" s="15"/>
      <c r="O113" s="15"/>
    </row>
    <row r="114" spans="3:15" x14ac:dyDescent="0.25">
      <c r="C114" s="15"/>
      <c r="D114" s="15"/>
      <c r="E114" s="15"/>
      <c r="F114" s="15"/>
      <c r="G114" s="15"/>
      <c r="H114" s="15"/>
      <c r="I114" s="15"/>
      <c r="J114" s="15"/>
      <c r="K114" s="15"/>
      <c r="N114" s="15"/>
      <c r="O114" s="15"/>
    </row>
    <row r="115" spans="3:15" x14ac:dyDescent="0.25">
      <c r="C115" s="15"/>
      <c r="D115" s="15"/>
      <c r="E115" s="15"/>
      <c r="F115" s="15"/>
      <c r="G115" s="15"/>
      <c r="H115" s="15"/>
      <c r="I115" s="15"/>
      <c r="J115" s="15"/>
      <c r="K115" s="15"/>
      <c r="N115" s="15"/>
      <c r="O115" s="15"/>
    </row>
    <row r="116" spans="3:15" x14ac:dyDescent="0.25">
      <c r="C116" s="15"/>
      <c r="D116" s="15"/>
      <c r="E116" s="15"/>
      <c r="F116" s="15"/>
      <c r="G116" s="15"/>
      <c r="H116" s="15"/>
      <c r="I116" s="15"/>
      <c r="J116" s="15"/>
      <c r="K116" s="15"/>
      <c r="N116" s="15"/>
      <c r="O116" s="15"/>
    </row>
    <row r="117" spans="3:15" x14ac:dyDescent="0.25">
      <c r="C117" s="15"/>
      <c r="D117" s="15"/>
      <c r="E117" s="15"/>
      <c r="F117" s="15"/>
      <c r="G117" s="15"/>
      <c r="H117" s="15"/>
      <c r="I117" s="15"/>
      <c r="J117" s="15"/>
      <c r="K117" s="15"/>
      <c r="N117" s="15"/>
      <c r="O117" s="15"/>
    </row>
    <row r="118" spans="3:15" x14ac:dyDescent="0.25">
      <c r="C118" s="15"/>
      <c r="D118" s="15"/>
      <c r="E118" s="15"/>
      <c r="F118" s="15"/>
      <c r="G118" s="15"/>
      <c r="H118" s="15"/>
      <c r="I118" s="15"/>
      <c r="J118" s="15"/>
      <c r="K118" s="15"/>
      <c r="N118" s="15"/>
      <c r="O118" s="15"/>
    </row>
    <row r="119" spans="3:15" x14ac:dyDescent="0.25">
      <c r="C119" s="15"/>
      <c r="D119" s="15"/>
      <c r="E119" s="15"/>
      <c r="F119" s="15"/>
      <c r="G119" s="15"/>
      <c r="H119" s="15"/>
      <c r="I119" s="15"/>
      <c r="J119" s="15"/>
      <c r="K119" s="15"/>
      <c r="N119" s="15"/>
      <c r="O119" s="15"/>
    </row>
    <row r="120" spans="3:15" x14ac:dyDescent="0.25">
      <c r="C120" s="15"/>
      <c r="D120" s="15"/>
      <c r="E120" s="15"/>
      <c r="F120" s="15"/>
      <c r="G120" s="15"/>
      <c r="H120" s="15"/>
      <c r="I120" s="15"/>
      <c r="J120" s="15"/>
      <c r="K120" s="15"/>
      <c r="N120" s="15"/>
      <c r="O120" s="15"/>
    </row>
    <row r="121" spans="3:15" x14ac:dyDescent="0.25">
      <c r="C121" s="15"/>
      <c r="D121" s="15"/>
      <c r="E121" s="15"/>
      <c r="F121" s="15"/>
      <c r="G121" s="15"/>
      <c r="H121" s="15"/>
      <c r="I121" s="15"/>
      <c r="J121" s="15"/>
      <c r="K121" s="15"/>
      <c r="N121" s="15"/>
      <c r="O121" s="15"/>
    </row>
    <row r="122" spans="3:15" x14ac:dyDescent="0.25">
      <c r="C122" s="15"/>
      <c r="D122" s="15"/>
      <c r="E122" s="15"/>
      <c r="F122" s="15"/>
      <c r="G122" s="15"/>
      <c r="H122" s="15"/>
      <c r="I122" s="15"/>
      <c r="J122" s="15"/>
      <c r="K122" s="15"/>
      <c r="N122" s="15"/>
      <c r="O122" s="15"/>
    </row>
    <row r="123" spans="3:15" x14ac:dyDescent="0.25">
      <c r="C123" s="15"/>
      <c r="D123" s="15"/>
      <c r="E123" s="15"/>
      <c r="F123" s="15"/>
      <c r="G123" s="15"/>
      <c r="H123" s="15"/>
      <c r="I123" s="15"/>
      <c r="J123" s="15"/>
      <c r="K123" s="15"/>
      <c r="N123" s="15"/>
      <c r="O123" s="15"/>
    </row>
    <row r="124" spans="3:15" x14ac:dyDescent="0.25">
      <c r="C124" s="15"/>
      <c r="D124" s="15"/>
      <c r="E124" s="15"/>
      <c r="F124" s="15"/>
      <c r="G124" s="15"/>
      <c r="H124" s="15"/>
      <c r="I124" s="15"/>
      <c r="J124" s="15"/>
      <c r="K124" s="15"/>
      <c r="N124" s="15"/>
      <c r="O124" s="15"/>
    </row>
    <row r="125" spans="3:15" x14ac:dyDescent="0.25">
      <c r="C125" s="15"/>
      <c r="D125" s="15"/>
      <c r="E125" s="15"/>
      <c r="F125" s="15"/>
      <c r="G125" s="15"/>
      <c r="H125" s="15"/>
      <c r="I125" s="15"/>
      <c r="J125" s="15"/>
      <c r="K125" s="15"/>
      <c r="N125" s="15"/>
      <c r="O125" s="15"/>
    </row>
    <row r="126" spans="3:15" x14ac:dyDescent="0.25">
      <c r="C126" s="15"/>
      <c r="D126" s="15"/>
      <c r="E126" s="15"/>
      <c r="F126" s="15"/>
      <c r="G126" s="15"/>
      <c r="H126" s="15"/>
      <c r="I126" s="15"/>
      <c r="J126" s="15"/>
      <c r="K126" s="15"/>
      <c r="N126" s="15"/>
      <c r="O126" s="15"/>
    </row>
    <row r="127" spans="3:15" x14ac:dyDescent="0.25">
      <c r="C127" s="15"/>
      <c r="D127" s="15"/>
      <c r="E127" s="15"/>
      <c r="F127" s="15"/>
      <c r="G127" s="15"/>
      <c r="H127" s="15"/>
      <c r="I127" s="15"/>
      <c r="J127" s="15"/>
      <c r="K127" s="15"/>
      <c r="N127" s="15"/>
      <c r="O127" s="15"/>
    </row>
    <row r="128" spans="3:15" x14ac:dyDescent="0.25">
      <c r="C128" s="15"/>
      <c r="D128" s="15"/>
      <c r="E128" s="15"/>
      <c r="F128" s="15"/>
      <c r="G128" s="15"/>
      <c r="H128" s="15"/>
      <c r="I128" s="15"/>
      <c r="J128" s="15"/>
      <c r="K128" s="15"/>
      <c r="N128" s="15"/>
      <c r="O128" s="15"/>
    </row>
    <row r="129" spans="3:15" x14ac:dyDescent="0.25">
      <c r="C129" s="15"/>
      <c r="D129" s="15"/>
      <c r="E129" s="15"/>
      <c r="F129" s="15"/>
      <c r="G129" s="15"/>
      <c r="H129" s="15"/>
      <c r="I129" s="15"/>
      <c r="J129" s="15"/>
      <c r="K129" s="15"/>
      <c r="N129" s="15"/>
      <c r="O129" s="15"/>
    </row>
    <row r="130" spans="3:15" x14ac:dyDescent="0.25">
      <c r="C130" s="15"/>
      <c r="D130" s="15"/>
      <c r="E130" s="15"/>
      <c r="F130" s="15"/>
      <c r="G130" s="15"/>
      <c r="H130" s="15"/>
      <c r="I130" s="15"/>
      <c r="J130" s="15"/>
      <c r="K130" s="15"/>
      <c r="N130" s="15"/>
      <c r="O130" s="15"/>
    </row>
    <row r="131" spans="3:15" x14ac:dyDescent="0.25">
      <c r="C131" s="15"/>
      <c r="D131" s="15"/>
      <c r="E131" s="15"/>
      <c r="F131" s="15"/>
      <c r="G131" s="15"/>
      <c r="H131" s="15"/>
      <c r="I131" s="15"/>
      <c r="J131" s="15"/>
      <c r="K131" s="15"/>
      <c r="N131" s="15"/>
      <c r="O131" s="15"/>
    </row>
    <row r="132" spans="3:15" x14ac:dyDescent="0.25">
      <c r="C132" s="15"/>
      <c r="D132" s="15"/>
      <c r="E132" s="15"/>
      <c r="F132" s="15"/>
      <c r="G132" s="15"/>
      <c r="H132" s="15"/>
      <c r="I132" s="15"/>
      <c r="J132" s="15"/>
      <c r="K132" s="15"/>
      <c r="N132" s="15"/>
      <c r="O132" s="15"/>
    </row>
    <row r="133" spans="3:15" x14ac:dyDescent="0.25">
      <c r="C133" s="15"/>
      <c r="D133" s="15"/>
      <c r="E133" s="15"/>
      <c r="F133" s="15"/>
      <c r="G133" s="15"/>
      <c r="H133" s="15"/>
      <c r="I133" s="15"/>
      <c r="J133" s="15"/>
      <c r="K133" s="15"/>
      <c r="N133" s="15"/>
      <c r="O133" s="15"/>
    </row>
    <row r="134" spans="3:15" x14ac:dyDescent="0.25">
      <c r="C134" s="15"/>
      <c r="D134" s="15"/>
      <c r="E134" s="15"/>
      <c r="F134" s="15"/>
      <c r="G134" s="15"/>
      <c r="H134" s="15"/>
      <c r="I134" s="15"/>
      <c r="J134" s="15"/>
      <c r="K134" s="15"/>
      <c r="N134" s="15"/>
      <c r="O134" s="15"/>
    </row>
    <row r="135" spans="3:15" x14ac:dyDescent="0.25">
      <c r="C135" s="15"/>
      <c r="D135" s="15"/>
      <c r="E135" s="15"/>
      <c r="F135" s="15"/>
      <c r="G135" s="15"/>
      <c r="H135" s="15"/>
      <c r="I135" s="15"/>
      <c r="J135" s="15"/>
      <c r="K135" s="15"/>
      <c r="N135" s="15"/>
      <c r="O135" s="15"/>
    </row>
    <row r="136" spans="3:15" x14ac:dyDescent="0.25">
      <c r="C136" s="15"/>
      <c r="D136" s="15"/>
      <c r="E136" s="15"/>
      <c r="F136" s="15"/>
      <c r="G136" s="15"/>
      <c r="H136" s="15"/>
      <c r="I136" s="15"/>
      <c r="J136" s="15"/>
      <c r="K136" s="15"/>
      <c r="N136" s="15"/>
      <c r="O136" s="15"/>
    </row>
    <row r="137" spans="3:15" x14ac:dyDescent="0.25">
      <c r="C137" s="15"/>
      <c r="D137" s="15"/>
      <c r="E137" s="15"/>
      <c r="F137" s="15"/>
      <c r="G137" s="15"/>
      <c r="H137" s="15"/>
      <c r="I137" s="15"/>
      <c r="J137" s="15"/>
      <c r="K137" s="15"/>
      <c r="N137" s="15"/>
      <c r="O137" s="15"/>
    </row>
    <row r="138" spans="3:15" x14ac:dyDescent="0.25">
      <c r="C138" s="15"/>
      <c r="D138" s="15"/>
      <c r="E138" s="15"/>
      <c r="F138" s="15"/>
      <c r="G138" s="15"/>
      <c r="H138" s="15"/>
      <c r="I138" s="15"/>
      <c r="J138" s="15"/>
      <c r="K138" s="15"/>
      <c r="N138" s="15"/>
      <c r="O138" s="15"/>
    </row>
    <row r="139" spans="3:15" x14ac:dyDescent="0.25">
      <c r="C139" s="15"/>
      <c r="D139" s="15"/>
      <c r="E139" s="15"/>
      <c r="F139" s="15"/>
      <c r="G139" s="15"/>
      <c r="H139" s="15"/>
      <c r="I139" s="15"/>
      <c r="J139" s="15"/>
      <c r="K139" s="15"/>
      <c r="N139" s="15"/>
      <c r="O139" s="15"/>
    </row>
    <row r="140" spans="3:15" x14ac:dyDescent="0.25">
      <c r="C140" s="15"/>
      <c r="D140" s="15"/>
      <c r="E140" s="15"/>
      <c r="F140" s="15"/>
      <c r="G140" s="15"/>
      <c r="H140" s="15"/>
      <c r="I140" s="15"/>
      <c r="J140" s="15"/>
      <c r="K140" s="15"/>
      <c r="N140" s="15"/>
      <c r="O140" s="15"/>
    </row>
    <row r="141" spans="3:15" x14ac:dyDescent="0.25">
      <c r="C141" s="15"/>
      <c r="D141" s="15"/>
      <c r="E141" s="15"/>
      <c r="F141" s="15"/>
      <c r="G141" s="15"/>
      <c r="H141" s="15"/>
      <c r="I141" s="15"/>
      <c r="J141" s="15"/>
      <c r="K141" s="15"/>
      <c r="N141" s="15"/>
      <c r="O141" s="15"/>
    </row>
    <row r="142" spans="3:15" x14ac:dyDescent="0.25">
      <c r="C142" s="15"/>
      <c r="D142" s="15"/>
      <c r="E142" s="15"/>
      <c r="F142" s="15"/>
      <c r="G142" s="15"/>
      <c r="H142" s="15"/>
      <c r="I142" s="15"/>
      <c r="J142" s="15"/>
      <c r="K142" s="15"/>
      <c r="N142" s="15"/>
      <c r="O142" s="15"/>
    </row>
    <row r="143" spans="3:15" x14ac:dyDescent="0.25">
      <c r="C143" s="15"/>
      <c r="D143" s="15"/>
      <c r="E143" s="15"/>
      <c r="F143" s="15"/>
      <c r="G143" s="15"/>
      <c r="H143" s="15"/>
      <c r="I143" s="15"/>
      <c r="J143" s="15"/>
      <c r="K143" s="15"/>
      <c r="N143" s="15"/>
      <c r="O143" s="15"/>
    </row>
    <row r="144" spans="3:15" x14ac:dyDescent="0.25">
      <c r="C144" s="15"/>
      <c r="D144" s="15"/>
      <c r="E144" s="15"/>
      <c r="F144" s="15"/>
      <c r="G144" s="15"/>
      <c r="H144" s="15"/>
      <c r="I144" s="15"/>
      <c r="J144" s="15"/>
      <c r="K144" s="15"/>
      <c r="N144" s="15"/>
      <c r="O144" s="15"/>
    </row>
    <row r="145" spans="3:15" x14ac:dyDescent="0.25">
      <c r="C145" s="15"/>
      <c r="D145" s="15"/>
      <c r="E145" s="15"/>
      <c r="F145" s="15"/>
      <c r="G145" s="15"/>
      <c r="H145" s="15"/>
      <c r="I145" s="15"/>
      <c r="J145" s="15"/>
      <c r="K145" s="15"/>
      <c r="N145" s="15"/>
      <c r="O145" s="15"/>
    </row>
    <row r="146" spans="3:15" x14ac:dyDescent="0.25">
      <c r="C146" s="15"/>
      <c r="D146" s="15"/>
      <c r="E146" s="15"/>
      <c r="F146" s="15"/>
      <c r="G146" s="15"/>
      <c r="H146" s="15"/>
      <c r="I146" s="15"/>
      <c r="J146" s="15"/>
      <c r="K146" s="15"/>
      <c r="N146" s="15"/>
      <c r="O146" s="15"/>
    </row>
    <row r="147" spans="3:15" x14ac:dyDescent="0.25">
      <c r="C147" s="15"/>
      <c r="D147" s="15"/>
      <c r="E147" s="15"/>
      <c r="F147" s="15"/>
      <c r="G147" s="15"/>
      <c r="H147" s="15"/>
      <c r="I147" s="15"/>
      <c r="J147" s="15"/>
      <c r="K147" s="15"/>
      <c r="N147" s="15"/>
      <c r="O147" s="15"/>
    </row>
    <row r="148" spans="3:15" x14ac:dyDescent="0.25">
      <c r="C148" s="15"/>
      <c r="D148" s="15"/>
      <c r="E148" s="15"/>
      <c r="F148" s="15"/>
      <c r="G148" s="15"/>
      <c r="H148" s="15"/>
      <c r="I148" s="15"/>
      <c r="J148" s="15"/>
      <c r="K148" s="15"/>
      <c r="N148" s="15"/>
      <c r="O148" s="15"/>
    </row>
    <row r="149" spans="3:15" x14ac:dyDescent="0.25">
      <c r="C149" s="15"/>
      <c r="D149" s="15"/>
      <c r="E149" s="15"/>
      <c r="F149" s="15"/>
      <c r="G149" s="15"/>
      <c r="H149" s="15"/>
      <c r="I149" s="15"/>
      <c r="J149" s="15"/>
      <c r="K149" s="15"/>
      <c r="N149" s="15"/>
      <c r="O149" s="15"/>
    </row>
    <row r="150" spans="3:15" x14ac:dyDescent="0.25">
      <c r="C150" s="15"/>
      <c r="D150" s="15"/>
      <c r="E150" s="15"/>
      <c r="F150" s="15"/>
      <c r="G150" s="15"/>
      <c r="H150" s="15"/>
      <c r="I150" s="15"/>
      <c r="J150" s="15"/>
      <c r="K150" s="15"/>
      <c r="N150" s="15"/>
      <c r="O150" s="15"/>
    </row>
    <row r="151" spans="3:15" x14ac:dyDescent="0.25">
      <c r="C151" s="15"/>
      <c r="D151" s="15"/>
      <c r="E151" s="15"/>
      <c r="F151" s="15"/>
      <c r="G151" s="15"/>
      <c r="H151" s="15"/>
      <c r="I151" s="15"/>
      <c r="J151" s="15"/>
      <c r="K151" s="15"/>
      <c r="N151" s="15"/>
      <c r="O151" s="15"/>
    </row>
    <row r="152" spans="3:15" x14ac:dyDescent="0.25">
      <c r="C152" s="15"/>
      <c r="D152" s="15"/>
      <c r="E152" s="15"/>
      <c r="F152" s="15"/>
      <c r="G152" s="15"/>
      <c r="H152" s="15"/>
      <c r="I152" s="15"/>
      <c r="J152" s="15"/>
      <c r="K152" s="15"/>
      <c r="N152" s="15"/>
      <c r="O152" s="15"/>
    </row>
    <row r="153" spans="3:15" x14ac:dyDescent="0.25">
      <c r="C153" s="15"/>
      <c r="D153" s="15"/>
      <c r="E153" s="15"/>
      <c r="F153" s="15"/>
      <c r="G153" s="15"/>
      <c r="H153" s="15"/>
      <c r="I153" s="15"/>
      <c r="J153" s="15"/>
      <c r="K153" s="15"/>
      <c r="N153" s="15"/>
      <c r="O153" s="15"/>
    </row>
    <row r="154" spans="3:15" x14ac:dyDescent="0.25">
      <c r="C154" s="15"/>
      <c r="D154" s="15"/>
      <c r="E154" s="15"/>
      <c r="F154" s="15"/>
      <c r="G154" s="15"/>
      <c r="H154" s="15"/>
      <c r="I154" s="15"/>
      <c r="J154" s="15"/>
      <c r="K154" s="15"/>
      <c r="N154" s="15"/>
      <c r="O154" s="15"/>
    </row>
    <row r="155" spans="3:15" x14ac:dyDescent="0.25">
      <c r="C155" s="15"/>
      <c r="D155" s="15"/>
      <c r="E155" s="15"/>
      <c r="F155" s="15"/>
      <c r="G155" s="15"/>
      <c r="H155" s="15"/>
      <c r="I155" s="15"/>
      <c r="J155" s="15"/>
      <c r="K155" s="15"/>
      <c r="N155" s="15"/>
      <c r="O155" s="15"/>
    </row>
    <row r="156" spans="3:15" x14ac:dyDescent="0.25">
      <c r="C156" s="15"/>
      <c r="D156" s="15"/>
      <c r="E156" s="15"/>
      <c r="F156" s="15"/>
      <c r="G156" s="15"/>
      <c r="H156" s="15"/>
      <c r="I156" s="15"/>
      <c r="J156" s="15"/>
      <c r="K156" s="15"/>
      <c r="N156" s="15"/>
      <c r="O156" s="15"/>
    </row>
    <row r="157" spans="3:15" x14ac:dyDescent="0.25">
      <c r="C157" s="15"/>
      <c r="D157" s="15"/>
      <c r="E157" s="15"/>
      <c r="F157" s="15"/>
      <c r="G157" s="15"/>
      <c r="H157" s="15"/>
      <c r="I157" s="15"/>
      <c r="J157" s="15"/>
      <c r="K157" s="15"/>
      <c r="N157" s="15"/>
      <c r="O157" s="15"/>
    </row>
    <row r="158" spans="3:15" x14ac:dyDescent="0.25">
      <c r="C158" s="15"/>
      <c r="D158" s="15"/>
      <c r="E158" s="15"/>
      <c r="F158" s="15"/>
      <c r="G158" s="15"/>
      <c r="H158" s="15"/>
      <c r="I158" s="15"/>
      <c r="J158" s="15"/>
      <c r="K158" s="15"/>
      <c r="N158" s="15"/>
      <c r="O158" s="15"/>
    </row>
    <row r="159" spans="3:15" x14ac:dyDescent="0.25">
      <c r="C159" s="15"/>
      <c r="D159" s="15"/>
      <c r="E159" s="15"/>
      <c r="F159" s="15"/>
      <c r="G159" s="15"/>
      <c r="H159" s="15"/>
      <c r="I159" s="15"/>
      <c r="J159" s="15"/>
      <c r="K159" s="15"/>
      <c r="N159" s="15"/>
      <c r="O159" s="15"/>
    </row>
    <row r="160" spans="3:15" x14ac:dyDescent="0.25">
      <c r="C160" s="15"/>
      <c r="D160" s="15"/>
      <c r="E160" s="15"/>
      <c r="F160" s="15"/>
      <c r="G160" s="15"/>
      <c r="H160" s="15"/>
      <c r="I160" s="15"/>
      <c r="J160" s="15"/>
      <c r="K160" s="15"/>
      <c r="N160" s="15"/>
      <c r="O160" s="15"/>
    </row>
    <row r="161" spans="3:15" x14ac:dyDescent="0.25">
      <c r="C161" s="15"/>
      <c r="D161" s="15"/>
      <c r="E161" s="15"/>
      <c r="F161" s="15"/>
      <c r="G161" s="15"/>
      <c r="H161" s="15"/>
      <c r="I161" s="15"/>
      <c r="J161" s="15"/>
      <c r="K161" s="15"/>
      <c r="N161" s="15"/>
      <c r="O161" s="15"/>
    </row>
    <row r="162" spans="3:15" x14ac:dyDescent="0.25">
      <c r="C162" s="15"/>
      <c r="D162" s="15"/>
      <c r="E162" s="15"/>
      <c r="F162" s="15"/>
      <c r="G162" s="15"/>
      <c r="H162" s="15"/>
      <c r="I162" s="15"/>
      <c r="J162" s="15"/>
      <c r="K162" s="15"/>
      <c r="N162" s="15"/>
      <c r="O162" s="15"/>
    </row>
  </sheetData>
  <sheetProtection algorithmName="SHA-512" hashValue="Bt5clyxzfMiCWO+Q+SZXBeeB18Ly88cW+6eVd8uouOqcnPoXKA4n9UYOdf2txTR5mp61/uk1LnwoCRMAOqyxEw==" saltValue="GiDiJ51Gb1Z016hWEzFZmg==" spinCount="100000" sheet="1" objects="1" scenarios="1" selectLockedCells="1"/>
  <mergeCells count="77">
    <mergeCell ref="I13:K13"/>
    <mergeCell ref="I12:K12"/>
    <mergeCell ref="I19:K19"/>
    <mergeCell ref="I18:K18"/>
    <mergeCell ref="I16:K16"/>
    <mergeCell ref="I15:K15"/>
    <mergeCell ref="D109:K109"/>
    <mergeCell ref="D74:E74"/>
    <mergeCell ref="D73:E73"/>
    <mergeCell ref="F74:K74"/>
    <mergeCell ref="F73:K73"/>
    <mergeCell ref="D105:K105"/>
    <mergeCell ref="D106:K106"/>
    <mergeCell ref="D88:J88"/>
    <mergeCell ref="D89:K89"/>
    <mergeCell ref="D91:J91"/>
    <mergeCell ref="D79:J79"/>
    <mergeCell ref="D76:J76"/>
    <mergeCell ref="D93:J93"/>
    <mergeCell ref="D83:K83"/>
    <mergeCell ref="D85:J85"/>
    <mergeCell ref="D100:K100"/>
    <mergeCell ref="D108:K108"/>
    <mergeCell ref="D67:K67"/>
    <mergeCell ref="D33:K33"/>
    <mergeCell ref="D30:K30"/>
    <mergeCell ref="D40:K40"/>
    <mergeCell ref="D46:K46"/>
    <mergeCell ref="D49:K49"/>
    <mergeCell ref="D45:K45"/>
    <mergeCell ref="D48:K48"/>
    <mergeCell ref="D43:K43"/>
    <mergeCell ref="D42:K42"/>
    <mergeCell ref="D39:K39"/>
    <mergeCell ref="D102:K102"/>
    <mergeCell ref="D103:K103"/>
    <mergeCell ref="D94:J94"/>
    <mergeCell ref="D60:K60"/>
    <mergeCell ref="D98:J98"/>
    <mergeCell ref="D99:J99"/>
    <mergeCell ref="D61:K61"/>
    <mergeCell ref="D63:K63"/>
    <mergeCell ref="D64:K64"/>
    <mergeCell ref="D66:K66"/>
    <mergeCell ref="D70:K70"/>
    <mergeCell ref="D69:K69"/>
    <mergeCell ref="D92:J92"/>
    <mergeCell ref="D80:K80"/>
    <mergeCell ref="D82:J82"/>
    <mergeCell ref="D72:E72"/>
    <mergeCell ref="F72:K72"/>
    <mergeCell ref="D77:K77"/>
    <mergeCell ref="C26:K26"/>
    <mergeCell ref="I14:K14"/>
    <mergeCell ref="D95:J95"/>
    <mergeCell ref="D96:J96"/>
    <mergeCell ref="D97:J97"/>
    <mergeCell ref="D57:K57"/>
    <mergeCell ref="I21:K21"/>
    <mergeCell ref="D58:K58"/>
    <mergeCell ref="C24:K24"/>
    <mergeCell ref="I3:K7"/>
    <mergeCell ref="C6:H6"/>
    <mergeCell ref="K98:K99"/>
    <mergeCell ref="D86:K86"/>
    <mergeCell ref="N2:R3"/>
    <mergeCell ref="D55:K55"/>
    <mergeCell ref="D37:K37"/>
    <mergeCell ref="D34:K34"/>
    <mergeCell ref="D31:K31"/>
    <mergeCell ref="D54:K54"/>
    <mergeCell ref="D51:K51"/>
    <mergeCell ref="D52:K52"/>
    <mergeCell ref="D36:K36"/>
    <mergeCell ref="I22:K23"/>
    <mergeCell ref="C4:H5"/>
    <mergeCell ref="C28:K28"/>
  </mergeCells>
  <hyperlinks>
    <hyperlink ref="N2:R3" location="'02_teilnahmeantrag'!A1" display="'02_teilnahmeantrag'!A1" xr:uid="{0DBE182B-026A-4AA7-9310-53D58326E747}"/>
  </hyperlinks>
  <pageMargins left="0.70866141732283472" right="0.70866141732283472" top="0.78740157480314965" bottom="0.78740157480314965" header="0.31496062992125984" footer="0.31496062992125984"/>
  <pageSetup paperSize="9" scale="79" fitToHeight="10" orientation="portrait" r:id="rId1"/>
  <headerFooter>
    <oddFooter>&amp;L&amp;"Arial,Standard"&amp;8Die Weitergabe an Dritte ist ohne ausdrückliche Genehmigung der ausschreibenden Stelle nicht statthaft.&amp;R&amp;"Arial,Standard"&amp;8Seite &amp;P von &amp;N</oddFooter>
  </headerFooter>
  <rowBreaks count="5" manualBreakCount="5">
    <brk id="41" min="2" max="10" man="1"/>
    <brk id="62" min="2" max="10" man="1"/>
    <brk id="74" min="2" max="10" man="1"/>
    <brk id="94" min="2" max="10" man="1"/>
    <brk id="98" min="2"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BBB8A-9C45-4BE8-A75D-0CAD97FDF83D}">
  <dimension ref="B1:AE58"/>
  <sheetViews>
    <sheetView showGridLines="0" showRowColHeaders="0" zoomScaleNormal="100" workbookViewId="0">
      <selection activeCell="D26" sqref="D26:K26"/>
    </sheetView>
  </sheetViews>
  <sheetFormatPr baseColWidth="10" defaultColWidth="11.44140625" defaultRowHeight="13.2" x14ac:dyDescent="0.25"/>
  <cols>
    <col min="1" max="2" width="3.5546875" style="12" customWidth="1"/>
    <col min="3" max="3" width="5.6640625" style="12" customWidth="1"/>
    <col min="4" max="4" width="11.44140625" style="12"/>
    <col min="5" max="8" width="9.33203125" style="12" customWidth="1"/>
    <col min="9" max="10" width="11.44140625" style="12"/>
    <col min="11" max="11" width="13.88671875" style="12" customWidth="1"/>
    <col min="12" max="14" width="3.5546875" style="12" customWidth="1"/>
    <col min="15" max="15" width="17" style="38" bestFit="1" customWidth="1"/>
    <col min="16" max="18" width="3.5546875" style="12" customWidth="1"/>
    <col min="19" max="19" width="14.33203125" style="12" customWidth="1"/>
    <col min="20" max="21" width="3.5546875" style="12" customWidth="1"/>
    <col min="22" max="23" width="3.5546875" style="12" hidden="1" customWidth="1"/>
    <col min="24" max="24" width="11.44140625" style="12" hidden="1" customWidth="1"/>
    <col min="25" max="28" width="3.5546875" style="12" hidden="1" customWidth="1"/>
    <col min="29" max="29" width="95.109375" style="12" hidden="1" customWidth="1"/>
    <col min="30" max="31" width="3.5546875" style="12" hidden="1" customWidth="1"/>
    <col min="32" max="39" width="0" style="12" hidden="1" customWidth="1"/>
    <col min="40" max="16384" width="11.44140625" style="12"/>
  </cols>
  <sheetData>
    <row r="1" spans="2:12" ht="18.75" customHeight="1" thickBot="1" x14ac:dyDescent="0.3"/>
    <row r="2" spans="2:12" ht="18.75" customHeight="1" x14ac:dyDescent="0.25">
      <c r="B2" s="17"/>
      <c r="C2" s="18"/>
      <c r="D2" s="18"/>
      <c r="E2" s="18"/>
      <c r="F2" s="18"/>
      <c r="G2" s="18"/>
      <c r="H2" s="18"/>
      <c r="I2" s="18"/>
      <c r="J2" s="18"/>
      <c r="K2" s="18"/>
      <c r="L2" s="19"/>
    </row>
    <row r="3" spans="2:12" ht="17.399999999999999" x14ac:dyDescent="0.3">
      <c r="B3" s="20"/>
      <c r="C3" s="7" t="str">
        <f>'00_system'!C6</f>
        <v>Sicherheitsdienstleistungen</v>
      </c>
      <c r="I3" s="99" t="e" vm="2">
        <f>'00_system'!C13</f>
        <v>#VALUE!</v>
      </c>
      <c r="J3" s="99"/>
      <c r="K3" s="99"/>
      <c r="L3" s="21"/>
    </row>
    <row r="4" spans="2:12" ht="14.25" customHeight="1" x14ac:dyDescent="0.25">
      <c r="B4" s="20"/>
      <c r="C4" s="100" t="str">
        <f>'00_system'!C7</f>
        <v>in den Flüchtlings- und Asylunterkünften
des Landkreises Dachau</v>
      </c>
      <c r="D4" s="100"/>
      <c r="E4" s="100"/>
      <c r="F4" s="100"/>
      <c r="G4" s="100"/>
      <c r="H4" s="100"/>
      <c r="I4" s="99"/>
      <c r="J4" s="99"/>
      <c r="K4" s="99"/>
      <c r="L4" s="21"/>
    </row>
    <row r="5" spans="2:12" ht="14.25" customHeight="1" x14ac:dyDescent="0.25">
      <c r="B5" s="20"/>
      <c r="C5" s="100"/>
      <c r="D5" s="100"/>
      <c r="E5" s="100"/>
      <c r="F5" s="100"/>
      <c r="G5" s="100"/>
      <c r="H5" s="100"/>
      <c r="I5" s="99"/>
      <c r="J5" s="99"/>
      <c r="K5" s="99"/>
      <c r="L5" s="21"/>
    </row>
    <row r="6" spans="2:12" ht="14.25" customHeight="1" x14ac:dyDescent="0.25">
      <c r="B6" s="20"/>
      <c r="C6" s="100" t="str">
        <f>IF('00_system'!C8="","",'00_system'!C8)</f>
        <v/>
      </c>
      <c r="D6" s="100"/>
      <c r="E6" s="100"/>
      <c r="F6" s="100"/>
      <c r="G6" s="100"/>
      <c r="H6" s="100"/>
      <c r="I6" s="99"/>
      <c r="J6" s="99"/>
      <c r="K6" s="99"/>
      <c r="L6" s="21"/>
    </row>
    <row r="7" spans="2:12" ht="18.75" customHeight="1" x14ac:dyDescent="0.25">
      <c r="B7" s="20"/>
      <c r="I7" s="99"/>
      <c r="J7" s="99"/>
      <c r="K7" s="99"/>
      <c r="L7" s="21"/>
    </row>
    <row r="8" spans="2:12" x14ac:dyDescent="0.25">
      <c r="B8" s="20"/>
      <c r="C8" s="22" t="str">
        <f>CONCATENATE("Vergabenummer: ",'00_system'!C9)</f>
        <v>Vergabenummer: 10-804-242120932-1</v>
      </c>
      <c r="L8" s="21"/>
    </row>
    <row r="9" spans="2:12" x14ac:dyDescent="0.25">
      <c r="B9" s="20"/>
      <c r="C9" s="22" t="str">
        <f>CONCATENATE("Stand: ",'00_system'!C3)</f>
        <v>Stand: 12.10.2026 (v1)</v>
      </c>
      <c r="L9" s="21"/>
    </row>
    <row r="10" spans="2:12" ht="3.75" customHeight="1" x14ac:dyDescent="0.25">
      <c r="B10" s="20"/>
      <c r="C10" s="14"/>
      <c r="D10" s="13"/>
      <c r="E10" s="13"/>
      <c r="F10" s="13"/>
      <c r="G10" s="13"/>
      <c r="H10" s="13"/>
      <c r="I10" s="13"/>
      <c r="J10" s="13"/>
      <c r="K10" s="13"/>
      <c r="L10" s="21"/>
    </row>
    <row r="11" spans="2:12" ht="15" customHeight="1" x14ac:dyDescent="0.25">
      <c r="B11" s="20"/>
      <c r="L11" s="21"/>
    </row>
    <row r="12" spans="2:12" ht="15" customHeight="1" x14ac:dyDescent="0.25">
      <c r="B12" s="20"/>
      <c r="C12" s="117" t="s">
        <v>119</v>
      </c>
      <c r="D12" s="117"/>
      <c r="E12" s="117"/>
      <c r="I12" s="117" t="s">
        <v>12</v>
      </c>
      <c r="J12" s="117"/>
      <c r="K12" s="117"/>
      <c r="L12" s="21"/>
    </row>
    <row r="13" spans="2:12" x14ac:dyDescent="0.25">
      <c r="B13" s="20"/>
      <c r="C13" s="114" t="str">
        <f>'00_system'!C18</f>
        <v>Landratsamt Dachau</v>
      </c>
      <c r="D13" s="114"/>
      <c r="E13" s="114"/>
      <c r="I13" s="114" t="str">
        <f>'00_system'!F32</f>
        <v>Donnerstag, den 12.11.2026 um 10:00 Uhr</v>
      </c>
      <c r="J13" s="114"/>
      <c r="K13" s="114"/>
      <c r="L13" s="21"/>
    </row>
    <row r="14" spans="2:12" x14ac:dyDescent="0.25">
      <c r="B14" s="20"/>
      <c r="C14" s="114" t="str">
        <f>'00_system'!C17</f>
        <v>Zentrale Vergabestelle</v>
      </c>
      <c r="D14" s="114"/>
      <c r="E14" s="114"/>
      <c r="K14" s="1"/>
      <c r="L14" s="21"/>
    </row>
    <row r="15" spans="2:12" x14ac:dyDescent="0.25">
      <c r="B15" s="20"/>
      <c r="C15" s="114" t="str">
        <f>'00_system'!C19</f>
        <v>Weiherweg 16</v>
      </c>
      <c r="D15" s="114"/>
      <c r="E15" s="114"/>
      <c r="I15" s="117" t="s">
        <v>13</v>
      </c>
      <c r="J15" s="117"/>
      <c r="K15" s="117"/>
      <c r="L15" s="21"/>
    </row>
    <row r="16" spans="2:12" ht="12.75" customHeight="1" x14ac:dyDescent="0.25">
      <c r="B16" s="20"/>
      <c r="C16" s="114" t="str">
        <f>'00_system'!C20</f>
        <v>85221 Dachau</v>
      </c>
      <c r="D16" s="114"/>
      <c r="E16" s="114"/>
      <c r="I16" s="114" t="str">
        <f>CONCATENATE('00_system'!C24," unter ",'00_system'!C25)</f>
        <v>elektronisch über das Vergabeportal unter https://satellite.dtvp.de</v>
      </c>
      <c r="J16" s="114"/>
      <c r="K16" s="114"/>
      <c r="L16" s="21"/>
    </row>
    <row r="17" spans="2:31" ht="23.25" customHeight="1" x14ac:dyDescent="0.25">
      <c r="B17" s="20"/>
      <c r="I17" s="114"/>
      <c r="J17" s="114"/>
      <c r="K17" s="114"/>
      <c r="L17" s="21"/>
      <c r="N17" s="25"/>
      <c r="O17" s="43"/>
      <c r="P17" s="27"/>
      <c r="R17" s="25"/>
      <c r="S17" s="26"/>
      <c r="T17" s="27"/>
      <c r="W17" s="25"/>
      <c r="X17" s="26"/>
      <c r="Y17" s="27"/>
      <c r="AB17" s="25"/>
      <c r="AC17" s="26"/>
      <c r="AD17" s="27"/>
    </row>
    <row r="18" spans="2:31" ht="15" customHeight="1" x14ac:dyDescent="0.25">
      <c r="B18" s="20"/>
      <c r="L18" s="21"/>
      <c r="N18" s="28"/>
      <c r="O18" s="44"/>
      <c r="P18" s="30"/>
      <c r="R18" s="28"/>
      <c r="S18" s="44"/>
      <c r="T18" s="30"/>
      <c r="W18" s="28"/>
      <c r="Y18" s="30"/>
      <c r="AB18" s="28"/>
      <c r="AD18" s="30"/>
    </row>
    <row r="19" spans="2:31" ht="26.25" customHeight="1" x14ac:dyDescent="0.25">
      <c r="B19" s="20"/>
      <c r="C19" s="139" t="str">
        <f>CONCATENATE("Teilnahmeantrag
der ",'03_unternehmensangaben'!F21)</f>
        <v xml:space="preserve">Teilnahmeantrag
der </v>
      </c>
      <c r="D19" s="101"/>
      <c r="E19" s="101"/>
      <c r="F19" s="101"/>
      <c r="G19" s="101"/>
      <c r="H19" s="101"/>
      <c r="I19" s="101"/>
      <c r="J19" s="101"/>
      <c r="K19" s="101"/>
      <c r="L19" s="21"/>
      <c r="N19" s="28"/>
      <c r="P19" s="30"/>
      <c r="R19" s="28"/>
      <c r="T19" s="30"/>
      <c r="W19" s="28"/>
      <c r="Y19" s="30"/>
      <c r="AB19" s="28"/>
      <c r="AD19" s="30"/>
    </row>
    <row r="20" spans="2:31" ht="15" customHeight="1" x14ac:dyDescent="0.25">
      <c r="B20" s="20"/>
      <c r="L20" s="21"/>
      <c r="N20" s="32"/>
      <c r="O20" s="44"/>
      <c r="P20" s="37"/>
      <c r="Q20" s="31"/>
      <c r="R20" s="32"/>
      <c r="S20" s="44"/>
      <c r="T20" s="34"/>
      <c r="U20" s="35"/>
      <c r="V20" s="35"/>
      <c r="W20" s="36"/>
      <c r="X20" s="35"/>
      <c r="Y20" s="37"/>
      <c r="Z20" s="31"/>
      <c r="AA20" s="31"/>
      <c r="AB20" s="32"/>
      <c r="AC20" s="31"/>
      <c r="AD20" s="37"/>
      <c r="AE20" s="31"/>
    </row>
    <row r="21" spans="2:31" ht="15" customHeight="1" x14ac:dyDescent="0.25">
      <c r="B21" s="20"/>
      <c r="C21" s="97" t="s">
        <v>30</v>
      </c>
      <c r="D21" s="97"/>
      <c r="E21" s="97"/>
      <c r="F21" s="97"/>
      <c r="G21" s="97"/>
      <c r="H21" s="97"/>
      <c r="I21" s="97"/>
      <c r="J21" s="97"/>
      <c r="K21" s="97"/>
      <c r="L21" s="21"/>
      <c r="N21" s="32"/>
      <c r="O21" s="44"/>
      <c r="P21" s="37"/>
      <c r="Q21" s="31"/>
      <c r="R21" s="32"/>
      <c r="S21" s="44"/>
      <c r="T21" s="34"/>
      <c r="U21" s="35"/>
      <c r="V21" s="35"/>
      <c r="W21" s="36"/>
      <c r="X21" s="35"/>
      <c r="Y21" s="37"/>
      <c r="Z21" s="31"/>
      <c r="AA21" s="31"/>
      <c r="AB21" s="32"/>
      <c r="AC21" s="31"/>
      <c r="AD21" s="37"/>
      <c r="AE21" s="31"/>
    </row>
    <row r="22" spans="2:31" ht="11.25" customHeight="1" x14ac:dyDescent="0.25">
      <c r="B22" s="20"/>
      <c r="C22" s="53"/>
      <c r="D22" s="53"/>
      <c r="E22" s="53"/>
      <c r="F22" s="53"/>
      <c r="G22" s="53"/>
      <c r="H22" s="53"/>
      <c r="I22" s="53"/>
      <c r="J22" s="53"/>
      <c r="K22" s="53"/>
      <c r="L22" s="21"/>
      <c r="N22" s="32"/>
      <c r="O22" s="44"/>
      <c r="P22" s="37"/>
      <c r="Q22" s="31"/>
      <c r="R22" s="32"/>
      <c r="S22" s="44"/>
      <c r="T22" s="34"/>
      <c r="U22" s="35"/>
      <c r="V22" s="35"/>
      <c r="W22" s="36"/>
      <c r="X22" s="35"/>
      <c r="Y22" s="37"/>
      <c r="Z22" s="31"/>
      <c r="AA22" s="31"/>
      <c r="AB22" s="32"/>
      <c r="AC22" s="31"/>
      <c r="AD22" s="37"/>
      <c r="AE22" s="31"/>
    </row>
    <row r="23" spans="2:31" ht="28.5" customHeight="1" x14ac:dyDescent="0.25">
      <c r="B23" s="20"/>
      <c r="C23" s="98" t="str">
        <f>CONCATENATE("ich bewerbe mich / wir bewerben uns um die Teilnahme im Vergabeverfahren für die ",'00_system'!C6," ",'00_system'!C7,".")</f>
        <v>ich bewerbe mich / wir bewerben uns um die Teilnahme im Vergabeverfahren für die Sicherheitsdienstleistungen in den Flüchtlings- und Asylunterkünften
des Landkreises Dachau.</v>
      </c>
      <c r="D23" s="98"/>
      <c r="E23" s="98"/>
      <c r="F23" s="98"/>
      <c r="G23" s="98"/>
      <c r="H23" s="98"/>
      <c r="I23" s="98"/>
      <c r="J23" s="98"/>
      <c r="K23" s="98"/>
      <c r="L23" s="21"/>
      <c r="N23" s="32"/>
      <c r="O23" s="29" t="s">
        <v>151</v>
      </c>
      <c r="P23" s="37"/>
      <c r="Q23" s="31"/>
      <c r="R23" s="32"/>
      <c r="S23" s="29" t="s">
        <v>133</v>
      </c>
      <c r="T23" s="34"/>
      <c r="U23" s="35"/>
      <c r="V23" s="35"/>
      <c r="W23" s="36"/>
      <c r="X23" s="35"/>
      <c r="Y23" s="37"/>
      <c r="Z23" s="31"/>
      <c r="AA23" s="31"/>
      <c r="AB23" s="32"/>
      <c r="AC23" s="31"/>
      <c r="AD23" s="37"/>
      <c r="AE23" s="31"/>
    </row>
    <row r="24" spans="2:31" ht="11.25" customHeight="1" x14ac:dyDescent="0.25">
      <c r="B24" s="20"/>
      <c r="C24" s="15"/>
      <c r="D24" s="15"/>
      <c r="E24" s="15"/>
      <c r="F24" s="15"/>
      <c r="G24" s="15"/>
      <c r="H24" s="15"/>
      <c r="I24" s="15"/>
      <c r="J24" s="15"/>
      <c r="K24" s="15"/>
      <c r="L24" s="21"/>
      <c r="N24" s="28"/>
      <c r="O24" s="35"/>
      <c r="P24" s="30"/>
      <c r="R24" s="28"/>
      <c r="T24" s="30"/>
      <c r="W24" s="28"/>
      <c r="Y24" s="30"/>
      <c r="AB24" s="28"/>
      <c r="AD24" s="30"/>
    </row>
    <row r="25" spans="2:31" x14ac:dyDescent="0.25">
      <c r="B25" s="20"/>
      <c r="C25" s="54" t="s">
        <v>33</v>
      </c>
      <c r="D25" s="113" t="s">
        <v>1</v>
      </c>
      <c r="E25" s="113"/>
      <c r="F25" s="113"/>
      <c r="G25" s="113"/>
      <c r="H25" s="113"/>
      <c r="I25" s="113"/>
      <c r="J25" s="113"/>
      <c r="K25" s="113"/>
      <c r="L25" s="21"/>
      <c r="N25" s="28"/>
      <c r="O25" s="44"/>
      <c r="P25" s="30"/>
      <c r="R25" s="28"/>
      <c r="T25" s="34"/>
      <c r="U25" s="35"/>
      <c r="V25" s="35"/>
      <c r="W25" s="36"/>
      <c r="X25" s="35"/>
      <c r="Y25" s="30"/>
      <c r="AB25" s="28"/>
      <c r="AC25" s="55" t="s">
        <v>105</v>
      </c>
      <c r="AD25" s="30"/>
    </row>
    <row r="26" spans="2:31" ht="60" customHeight="1" x14ac:dyDescent="0.25">
      <c r="B26" s="20"/>
      <c r="C26" s="15"/>
      <c r="D26" s="140" t="s">
        <v>105</v>
      </c>
      <c r="E26" s="140"/>
      <c r="F26" s="140"/>
      <c r="G26" s="140"/>
      <c r="H26" s="140"/>
      <c r="I26" s="140"/>
      <c r="J26" s="140"/>
      <c r="K26" s="140"/>
      <c r="L26" s="21"/>
      <c r="N26" s="28"/>
      <c r="O26" s="44" t="s">
        <v>117</v>
      </c>
      <c r="P26" s="30"/>
      <c r="R26" s="28"/>
      <c r="S26" s="33" t="str">
        <f>IF(D26="Bitte Auswahl treffen","Angaben unvollständig","Angaben vollständig")</f>
        <v>Angaben unvollständig</v>
      </c>
      <c r="T26" s="34"/>
      <c r="U26" s="35"/>
      <c r="V26" s="35"/>
      <c r="W26" s="36"/>
      <c r="X26" s="35">
        <f t="shared" ref="X26:X28" si="0">IF(S26="Angaben unvollständig",1,0)</f>
        <v>1</v>
      </c>
      <c r="Y26" s="30"/>
      <c r="AB26" s="28" t="str">
        <f>IF(D26=AC27,"BG_JA","BG_NEIN")</f>
        <v>BG_NEIN</v>
      </c>
      <c r="AC26" s="55" t="s">
        <v>122</v>
      </c>
      <c r="AD26" s="30"/>
    </row>
    <row r="27" spans="2:31" ht="30" customHeight="1" thickBot="1" x14ac:dyDescent="0.3">
      <c r="B27" s="20"/>
      <c r="C27" s="15"/>
      <c r="D27" s="142" t="s">
        <v>123</v>
      </c>
      <c r="E27" s="143"/>
      <c r="F27" s="143"/>
      <c r="G27" s="144"/>
      <c r="H27" s="145"/>
      <c r="I27" s="145"/>
      <c r="J27" s="145"/>
      <c r="K27" s="146"/>
      <c r="L27" s="21"/>
      <c r="N27" s="28"/>
      <c r="O27" s="44" t="s">
        <v>118</v>
      </c>
      <c r="P27" s="30"/>
      <c r="R27" s="28"/>
      <c r="S27" s="33" t="str">
        <f>IF(D26=AC27,IF(G27="","Angaben unvollständig","Angaben vollständig"),"Angaben vollständig")</f>
        <v>Angaben vollständig</v>
      </c>
      <c r="T27" s="34"/>
      <c r="U27" s="35"/>
      <c r="V27" s="35"/>
      <c r="W27" s="36"/>
      <c r="X27" s="35">
        <f t="shared" si="0"/>
        <v>0</v>
      </c>
      <c r="Y27" s="30"/>
      <c r="AB27" s="28"/>
      <c r="AC27" s="55" t="s">
        <v>447</v>
      </c>
      <c r="AD27" s="30"/>
    </row>
    <row r="28" spans="2:31" ht="30" customHeight="1" thickBot="1" x14ac:dyDescent="0.3">
      <c r="B28" s="20"/>
      <c r="C28" s="15"/>
      <c r="D28" s="147" t="s">
        <v>154</v>
      </c>
      <c r="E28" s="147"/>
      <c r="F28" s="147"/>
      <c r="G28" s="147"/>
      <c r="H28" s="147"/>
      <c r="I28" s="147"/>
      <c r="J28" s="60" t="str">
        <f>IF(D26=AC26,"nicht erforderlich",IF('08_formblatt-234'!AA12=0,"JA","NEIN"))</f>
        <v>NEIN</v>
      </c>
      <c r="K28" s="82" t="s">
        <v>157</v>
      </c>
      <c r="L28" s="21"/>
      <c r="N28" s="28"/>
      <c r="O28" s="44" t="s">
        <v>118</v>
      </c>
      <c r="P28" s="30"/>
      <c r="R28" s="28"/>
      <c r="S28" s="33" t="str">
        <f>IF(D26=AC27,IF(J28="JA","Angaben vollständig","Angaben unvollständig"),"Angaben vollständig")</f>
        <v>Angaben vollständig</v>
      </c>
      <c r="T28" s="34"/>
      <c r="U28" s="35"/>
      <c r="V28" s="35"/>
      <c r="W28" s="36"/>
      <c r="X28" s="35">
        <f t="shared" si="0"/>
        <v>0</v>
      </c>
      <c r="Y28" s="30"/>
      <c r="AB28" s="28"/>
      <c r="AC28" s="55"/>
      <c r="AD28" s="30"/>
    </row>
    <row r="29" spans="2:31" ht="11.25" customHeight="1" x14ac:dyDescent="0.25">
      <c r="B29" s="20"/>
      <c r="C29" s="15"/>
      <c r="D29" s="15"/>
      <c r="E29" s="15"/>
      <c r="F29" s="15"/>
      <c r="G29" s="15"/>
      <c r="H29" s="15"/>
      <c r="I29" s="15"/>
      <c r="J29" s="15"/>
      <c r="K29" s="15"/>
      <c r="L29" s="21"/>
      <c r="N29" s="28"/>
      <c r="O29" s="44"/>
      <c r="P29" s="30"/>
      <c r="R29" s="28"/>
      <c r="T29" s="34"/>
      <c r="U29" s="35"/>
      <c r="V29" s="35"/>
      <c r="W29" s="36"/>
      <c r="X29" s="35"/>
      <c r="Y29" s="30"/>
      <c r="AB29" s="28"/>
      <c r="AC29" s="55"/>
      <c r="AD29" s="30"/>
    </row>
    <row r="30" spans="2:31" x14ac:dyDescent="0.25">
      <c r="B30" s="20"/>
      <c r="C30" s="54" t="s">
        <v>35</v>
      </c>
      <c r="D30" s="113" t="s">
        <v>121</v>
      </c>
      <c r="E30" s="113"/>
      <c r="F30" s="113"/>
      <c r="G30" s="113"/>
      <c r="H30" s="113"/>
      <c r="I30" s="113"/>
      <c r="J30" s="113"/>
      <c r="K30" s="113"/>
      <c r="L30" s="21"/>
      <c r="N30" s="28"/>
      <c r="O30" s="35"/>
      <c r="P30" s="30"/>
      <c r="R30" s="28"/>
      <c r="T30" s="30"/>
      <c r="W30" s="28"/>
      <c r="Y30" s="30"/>
      <c r="AB30" s="28"/>
      <c r="AC30" s="55" t="s">
        <v>105</v>
      </c>
      <c r="AD30" s="30"/>
    </row>
    <row r="31" spans="2:31" ht="37.5" customHeight="1" thickBot="1" x14ac:dyDescent="0.3">
      <c r="B31" s="20"/>
      <c r="C31" s="15"/>
      <c r="D31" s="141" t="s">
        <v>105</v>
      </c>
      <c r="E31" s="141"/>
      <c r="F31" s="141"/>
      <c r="G31" s="141"/>
      <c r="H31" s="141"/>
      <c r="I31" s="141"/>
      <c r="J31" s="141"/>
      <c r="K31" s="141"/>
      <c r="L31" s="21"/>
      <c r="N31" s="28"/>
      <c r="O31" s="44" t="s">
        <v>117</v>
      </c>
      <c r="P31" s="30"/>
      <c r="R31" s="28"/>
      <c r="S31" s="33" t="str">
        <f>IF(D31="Bitte Auswahl treffen","Angaben unvollständig","Angaben vollständig")</f>
        <v>Angaben unvollständig</v>
      </c>
      <c r="T31" s="30"/>
      <c r="W31" s="28"/>
      <c r="X31" s="35">
        <f t="shared" ref="X31:X32" si="1">IF(S31="Angaben unvollständig",1,0)</f>
        <v>1</v>
      </c>
      <c r="Y31" s="30"/>
      <c r="AB31" s="28" t="str">
        <f>IF(D31=AC32,"NU_JA","NU_NEIN")</f>
        <v>NU_NEIN</v>
      </c>
      <c r="AC31" s="55" t="s">
        <v>124</v>
      </c>
      <c r="AD31" s="30"/>
    </row>
    <row r="32" spans="2:31" ht="30" customHeight="1" thickBot="1" x14ac:dyDescent="0.3">
      <c r="B32" s="20"/>
      <c r="C32" s="15"/>
      <c r="D32" s="147" t="s">
        <v>155</v>
      </c>
      <c r="E32" s="147"/>
      <c r="F32" s="147"/>
      <c r="G32" s="147"/>
      <c r="H32" s="147"/>
      <c r="I32" s="147"/>
      <c r="J32" s="60" t="str">
        <f>IF(D31=AC31,"nicht erforderlich",IF('09_formblatt-233'!AA12=0,"JA","NEIN"))</f>
        <v>NEIN</v>
      </c>
      <c r="K32" s="82" t="s">
        <v>157</v>
      </c>
      <c r="L32" s="21"/>
      <c r="N32" s="28"/>
      <c r="O32" s="44" t="s">
        <v>118</v>
      </c>
      <c r="P32" s="30"/>
      <c r="R32" s="28"/>
      <c r="S32" s="33" t="str">
        <f>IF(D31=AC32,IF(J32="JA","Angaben vollständig","Angaben unvollständig"),"Angaben vollständig")</f>
        <v>Angaben vollständig</v>
      </c>
      <c r="T32" s="30"/>
      <c r="W32" s="28"/>
      <c r="X32" s="35">
        <f t="shared" si="1"/>
        <v>0</v>
      </c>
      <c r="Y32" s="30"/>
      <c r="AB32" s="28"/>
      <c r="AC32" s="55" t="s">
        <v>129</v>
      </c>
      <c r="AD32" s="30"/>
    </row>
    <row r="33" spans="2:30" ht="11.25" customHeight="1" x14ac:dyDescent="0.25">
      <c r="B33" s="20"/>
      <c r="C33" s="15"/>
      <c r="D33" s="15"/>
      <c r="E33" s="15"/>
      <c r="F33" s="15"/>
      <c r="G33" s="15"/>
      <c r="H33" s="15"/>
      <c r="I33" s="15"/>
      <c r="J33" s="15"/>
      <c r="K33" s="15"/>
      <c r="L33" s="21"/>
      <c r="N33" s="28"/>
      <c r="O33" s="44"/>
      <c r="P33" s="30"/>
      <c r="R33" s="28"/>
      <c r="T33" s="34"/>
      <c r="U33" s="35"/>
      <c r="V33" s="35"/>
      <c r="W33" s="36"/>
      <c r="X33" s="35"/>
      <c r="Y33" s="30"/>
      <c r="AB33" s="28"/>
      <c r="AD33" s="30"/>
    </row>
    <row r="34" spans="2:30" x14ac:dyDescent="0.25">
      <c r="B34" s="20"/>
      <c r="C34" s="54" t="s">
        <v>39</v>
      </c>
      <c r="D34" s="113" t="s">
        <v>128</v>
      </c>
      <c r="E34" s="113"/>
      <c r="F34" s="113"/>
      <c r="G34" s="113"/>
      <c r="H34" s="113"/>
      <c r="I34" s="113"/>
      <c r="J34" s="113"/>
      <c r="K34" s="113"/>
      <c r="L34" s="21"/>
      <c r="N34" s="28"/>
      <c r="O34" s="35"/>
      <c r="P34" s="30"/>
      <c r="R34" s="28"/>
      <c r="T34" s="30"/>
      <c r="W34" s="28"/>
      <c r="Y34" s="30"/>
      <c r="AB34" s="28"/>
      <c r="AC34" s="55" t="s">
        <v>105</v>
      </c>
      <c r="AD34" s="30"/>
    </row>
    <row r="35" spans="2:30" ht="37.5" customHeight="1" thickBot="1" x14ac:dyDescent="0.3">
      <c r="B35" s="20"/>
      <c r="C35" s="15"/>
      <c r="D35" s="141" t="s">
        <v>105</v>
      </c>
      <c r="E35" s="141"/>
      <c r="F35" s="141"/>
      <c r="G35" s="141"/>
      <c r="H35" s="141"/>
      <c r="I35" s="141"/>
      <c r="J35" s="141"/>
      <c r="K35" s="141"/>
      <c r="L35" s="21"/>
      <c r="N35" s="28"/>
      <c r="O35" s="44" t="s">
        <v>117</v>
      </c>
      <c r="P35" s="30"/>
      <c r="R35" s="28"/>
      <c r="S35" s="33" t="str">
        <f>IF(D35="Bitte Auswahl treffen","Angaben unvollständig","Angaben vollständig")</f>
        <v>Angaben unvollständig</v>
      </c>
      <c r="T35" s="34"/>
      <c r="U35" s="35"/>
      <c r="V35" s="35"/>
      <c r="W35" s="36"/>
      <c r="X35" s="35">
        <f t="shared" ref="X35:X36" si="2">IF(S35="Angaben unvollständig",1,0)</f>
        <v>1</v>
      </c>
      <c r="Y35" s="30"/>
      <c r="AB35" s="28" t="str">
        <f>IF(D35=AC36,"EL_JA","EL_NEIN")</f>
        <v>EL_NEIN</v>
      </c>
      <c r="AC35" s="55" t="s">
        <v>153</v>
      </c>
      <c r="AD35" s="30"/>
    </row>
    <row r="36" spans="2:30" ht="30" customHeight="1" thickBot="1" x14ac:dyDescent="0.3">
      <c r="B36" s="20"/>
      <c r="C36" s="15"/>
      <c r="D36" s="147" t="s">
        <v>156</v>
      </c>
      <c r="E36" s="147"/>
      <c r="F36" s="147"/>
      <c r="G36" s="147"/>
      <c r="H36" s="147"/>
      <c r="I36" s="147"/>
      <c r="J36" s="60" t="str">
        <f>IF(D35=AC35,"nicht erforderlich",IF('10_formblatt-235'!AA12=0,"JA","NEIN"))</f>
        <v>NEIN</v>
      </c>
      <c r="K36" s="82" t="s">
        <v>157</v>
      </c>
      <c r="L36" s="21"/>
      <c r="N36" s="28"/>
      <c r="O36" s="44" t="s">
        <v>118</v>
      </c>
      <c r="P36" s="30"/>
      <c r="R36" s="28"/>
      <c r="S36" s="33" t="str">
        <f>IF(D35=AC36,IF(J36="JA","Angaben vollständig","Angaben unvollständig"),"Angaben vollständig")</f>
        <v>Angaben vollständig</v>
      </c>
      <c r="T36" s="34"/>
      <c r="U36" s="35"/>
      <c r="V36" s="35"/>
      <c r="W36" s="36"/>
      <c r="X36" s="35">
        <f t="shared" si="2"/>
        <v>0</v>
      </c>
      <c r="Y36" s="30"/>
      <c r="AB36" s="28"/>
      <c r="AC36" s="55" t="s">
        <v>130</v>
      </c>
      <c r="AD36" s="30"/>
    </row>
    <row r="37" spans="2:30" ht="11.25" customHeight="1" x14ac:dyDescent="0.25">
      <c r="B37" s="20"/>
      <c r="C37" s="15"/>
      <c r="D37" s="15"/>
      <c r="E37" s="15"/>
      <c r="F37" s="15"/>
      <c r="G37" s="15"/>
      <c r="H37" s="15"/>
      <c r="I37" s="15"/>
      <c r="J37" s="15"/>
      <c r="K37" s="15"/>
      <c r="L37" s="21"/>
      <c r="N37" s="28"/>
      <c r="O37" s="44"/>
      <c r="P37" s="30"/>
      <c r="R37" s="28"/>
      <c r="T37" s="30"/>
      <c r="W37" s="28"/>
      <c r="X37" s="35"/>
      <c r="Y37" s="30"/>
      <c r="AB37" s="28"/>
      <c r="AD37" s="30"/>
    </row>
    <row r="38" spans="2:30" ht="13.8" thickBot="1" x14ac:dyDescent="0.3">
      <c r="B38" s="20"/>
      <c r="C38" s="54" t="s">
        <v>40</v>
      </c>
      <c r="D38" s="113" t="s">
        <v>75</v>
      </c>
      <c r="E38" s="113"/>
      <c r="F38" s="113"/>
      <c r="G38" s="113"/>
      <c r="H38" s="113"/>
      <c r="I38" s="113"/>
      <c r="J38" s="113"/>
      <c r="K38" s="113"/>
      <c r="L38" s="21"/>
      <c r="N38" s="28"/>
      <c r="O38" s="35"/>
      <c r="P38" s="30"/>
      <c r="R38" s="28"/>
      <c r="T38" s="30"/>
      <c r="W38" s="28"/>
      <c r="Y38" s="30"/>
      <c r="AB38" s="28"/>
      <c r="AD38" s="30"/>
    </row>
    <row r="39" spans="2:30" ht="30" customHeight="1" thickBot="1" x14ac:dyDescent="0.3">
      <c r="B39" s="20"/>
      <c r="C39" s="15"/>
      <c r="D39" s="138" t="s">
        <v>159</v>
      </c>
      <c r="E39" s="138"/>
      <c r="F39" s="138"/>
      <c r="G39" s="138"/>
      <c r="H39" s="138"/>
      <c r="I39" s="138"/>
      <c r="J39" s="56" t="str">
        <f>IF('03_unternehmensangaben'!Z60=0,"JA","NEIN")</f>
        <v>NEIN</v>
      </c>
      <c r="K39" s="82" t="s">
        <v>157</v>
      </c>
      <c r="L39" s="21"/>
      <c r="N39" s="28"/>
      <c r="O39" s="44" t="s">
        <v>117</v>
      </c>
      <c r="P39" s="30"/>
      <c r="R39" s="28"/>
      <c r="S39" s="33" t="str">
        <f>IF(J39="JA","Angaben vollständig","Angaben unvollständig")</f>
        <v>Angaben unvollständig</v>
      </c>
      <c r="T39" s="34"/>
      <c r="U39" s="35"/>
      <c r="V39" s="35"/>
      <c r="W39" s="36"/>
      <c r="X39" s="35">
        <f t="shared" ref="X39" si="3">IF(S39="Angaben unvollständig",1,0)</f>
        <v>1</v>
      </c>
      <c r="Y39" s="30"/>
      <c r="AB39" s="28"/>
      <c r="AD39" s="30"/>
    </row>
    <row r="40" spans="2:30" ht="11.25" customHeight="1" x14ac:dyDescent="0.25">
      <c r="B40" s="20"/>
      <c r="C40" s="15"/>
      <c r="D40" s="15"/>
      <c r="E40" s="15"/>
      <c r="F40" s="15"/>
      <c r="G40" s="15"/>
      <c r="H40" s="15"/>
      <c r="I40" s="15"/>
      <c r="J40" s="15"/>
      <c r="K40" s="15"/>
      <c r="L40" s="21"/>
      <c r="N40" s="28"/>
      <c r="O40" s="44"/>
      <c r="P40" s="37"/>
      <c r="Q40" s="31"/>
      <c r="R40" s="32"/>
      <c r="S40" s="44"/>
      <c r="T40" s="30"/>
      <c r="W40" s="28"/>
      <c r="X40" s="35"/>
      <c r="Y40" s="30"/>
      <c r="AB40" s="28"/>
      <c r="AD40" s="30"/>
    </row>
    <row r="41" spans="2:30" ht="13.8" thickBot="1" x14ac:dyDescent="0.3">
      <c r="B41" s="20"/>
      <c r="C41" s="54" t="s">
        <v>41</v>
      </c>
      <c r="D41" s="113" t="s">
        <v>78</v>
      </c>
      <c r="E41" s="113"/>
      <c r="F41" s="113"/>
      <c r="G41" s="113"/>
      <c r="H41" s="113"/>
      <c r="I41" s="113"/>
      <c r="J41" s="113"/>
      <c r="K41" s="113"/>
      <c r="L41" s="21"/>
      <c r="N41" s="28"/>
      <c r="O41" s="44"/>
      <c r="P41" s="37"/>
      <c r="Q41" s="31"/>
      <c r="R41" s="32"/>
      <c r="S41" s="44"/>
      <c r="T41" s="30"/>
      <c r="W41" s="28"/>
      <c r="X41" s="35"/>
      <c r="Y41" s="30"/>
      <c r="AB41" s="28"/>
      <c r="AD41" s="30"/>
    </row>
    <row r="42" spans="2:30" ht="30" customHeight="1" thickBot="1" x14ac:dyDescent="0.3">
      <c r="B42" s="20"/>
      <c r="C42" s="15"/>
      <c r="D42" s="138" t="s">
        <v>158</v>
      </c>
      <c r="E42" s="138"/>
      <c r="F42" s="138"/>
      <c r="G42" s="138"/>
      <c r="H42" s="138"/>
      <c r="I42" s="138"/>
      <c r="J42" s="56" t="str">
        <f>IF('04_eigenerklaerungen'!AA12=0,"JA","NEIN")</f>
        <v>NEIN</v>
      </c>
      <c r="K42" s="82" t="s">
        <v>157</v>
      </c>
      <c r="L42" s="21"/>
      <c r="N42" s="28"/>
      <c r="O42" s="44" t="s">
        <v>117</v>
      </c>
      <c r="P42" s="30"/>
      <c r="R42" s="28"/>
      <c r="S42" s="33" t="str">
        <f>IF(J42="JA","Angaben vollständig","Angaben unvollständig")</f>
        <v>Angaben unvollständig</v>
      </c>
      <c r="T42" s="34"/>
      <c r="U42" s="35"/>
      <c r="V42" s="35"/>
      <c r="W42" s="36"/>
      <c r="X42" s="35">
        <f t="shared" ref="X42" si="4">IF(S42="Angaben unvollständig",1,0)</f>
        <v>1</v>
      </c>
      <c r="Y42" s="30"/>
      <c r="AB42" s="28"/>
      <c r="AD42" s="30"/>
    </row>
    <row r="43" spans="2:30" ht="11.25" customHeight="1" x14ac:dyDescent="0.25">
      <c r="B43" s="20"/>
      <c r="C43" s="15"/>
      <c r="D43" s="15"/>
      <c r="E43" s="15"/>
      <c r="F43" s="15"/>
      <c r="G43" s="15"/>
      <c r="H43" s="15"/>
      <c r="I43" s="15"/>
      <c r="J43" s="15"/>
      <c r="K43" s="15"/>
      <c r="L43" s="21"/>
      <c r="N43" s="28"/>
      <c r="O43" s="44"/>
      <c r="P43" s="37"/>
      <c r="Q43" s="31"/>
      <c r="R43" s="32"/>
      <c r="S43" s="44"/>
      <c r="T43" s="34"/>
      <c r="U43" s="35"/>
      <c r="V43" s="35"/>
      <c r="W43" s="36"/>
      <c r="X43" s="35"/>
      <c r="Y43" s="30"/>
      <c r="AB43" s="28"/>
      <c r="AD43" s="30"/>
    </row>
    <row r="44" spans="2:30" ht="13.8" thickBot="1" x14ac:dyDescent="0.3">
      <c r="B44" s="20"/>
      <c r="C44" s="54" t="s">
        <v>42</v>
      </c>
      <c r="D44" s="113" t="s">
        <v>125</v>
      </c>
      <c r="E44" s="113"/>
      <c r="F44" s="113"/>
      <c r="G44" s="113"/>
      <c r="H44" s="113"/>
      <c r="I44" s="113"/>
      <c r="J44" s="113"/>
      <c r="K44" s="113"/>
      <c r="L44" s="21"/>
      <c r="N44" s="28"/>
      <c r="O44" s="44"/>
      <c r="P44" s="37"/>
      <c r="Q44" s="31"/>
      <c r="R44" s="32"/>
      <c r="S44" s="44"/>
      <c r="T44" s="30"/>
      <c r="W44" s="28"/>
      <c r="X44" s="35"/>
      <c r="Y44" s="30"/>
      <c r="AB44" s="28"/>
      <c r="AD44" s="30"/>
    </row>
    <row r="45" spans="2:30" ht="30" customHeight="1" thickBot="1" x14ac:dyDescent="0.3">
      <c r="B45" s="20"/>
      <c r="C45" s="15"/>
      <c r="D45" s="138" t="s">
        <v>160</v>
      </c>
      <c r="E45" s="138"/>
      <c r="F45" s="138"/>
      <c r="G45" s="138"/>
      <c r="H45" s="138"/>
      <c r="I45" s="138"/>
      <c r="J45" s="56" t="str">
        <f>IF('05-erlaubnis-berufsausuebung'!AA12=0,"JA","NEIN")</f>
        <v>NEIN</v>
      </c>
      <c r="K45" s="82" t="s">
        <v>157</v>
      </c>
      <c r="L45" s="21"/>
      <c r="N45" s="28"/>
      <c r="O45" s="44" t="s">
        <v>117</v>
      </c>
      <c r="P45" s="30"/>
      <c r="R45" s="28"/>
      <c r="S45" s="33" t="str">
        <f>IF(J45="JA","Angaben vollständig","Angaben unvollständig")</f>
        <v>Angaben unvollständig</v>
      </c>
      <c r="T45" s="34"/>
      <c r="U45" s="35"/>
      <c r="V45" s="35"/>
      <c r="W45" s="36"/>
      <c r="X45" s="35">
        <f t="shared" ref="X45" si="5">IF(S45="Angaben unvollständig",1,0)</f>
        <v>1</v>
      </c>
      <c r="Y45" s="30"/>
      <c r="AB45" s="28"/>
      <c r="AD45" s="30"/>
    </row>
    <row r="46" spans="2:30" ht="11.25" customHeight="1" x14ac:dyDescent="0.25">
      <c r="B46" s="20"/>
      <c r="C46" s="15"/>
      <c r="D46" s="15"/>
      <c r="E46" s="15"/>
      <c r="F46" s="15"/>
      <c r="G46" s="15"/>
      <c r="H46" s="15"/>
      <c r="I46" s="15"/>
      <c r="J46" s="15"/>
      <c r="K46" s="15"/>
      <c r="L46" s="21"/>
      <c r="N46" s="28"/>
      <c r="O46" s="44"/>
      <c r="P46" s="37"/>
      <c r="Q46" s="31"/>
      <c r="R46" s="32"/>
      <c r="S46" s="44"/>
      <c r="T46" s="34"/>
      <c r="U46" s="35"/>
      <c r="V46" s="35"/>
      <c r="W46" s="36"/>
      <c r="X46" s="35"/>
      <c r="Y46" s="30"/>
      <c r="AB46" s="28"/>
      <c r="AD46" s="30"/>
    </row>
    <row r="47" spans="2:30" ht="13.8" thickBot="1" x14ac:dyDescent="0.3">
      <c r="B47" s="20"/>
      <c r="C47" s="54" t="s">
        <v>43</v>
      </c>
      <c r="D47" s="113" t="s">
        <v>126</v>
      </c>
      <c r="E47" s="113"/>
      <c r="F47" s="113"/>
      <c r="G47" s="113"/>
      <c r="H47" s="113"/>
      <c r="I47" s="113"/>
      <c r="J47" s="113"/>
      <c r="K47" s="113"/>
      <c r="L47" s="21"/>
      <c r="N47" s="28"/>
      <c r="O47" s="44"/>
      <c r="P47" s="37"/>
      <c r="Q47" s="31"/>
      <c r="R47" s="32"/>
      <c r="S47" s="44"/>
      <c r="T47" s="34"/>
      <c r="U47" s="35"/>
      <c r="V47" s="35"/>
      <c r="W47" s="36"/>
      <c r="X47" s="35"/>
      <c r="Y47" s="30"/>
      <c r="AB47" s="28"/>
      <c r="AD47" s="30"/>
    </row>
    <row r="48" spans="2:30" ht="30" customHeight="1" thickBot="1" x14ac:dyDescent="0.3">
      <c r="B48" s="20"/>
      <c r="C48" s="15"/>
      <c r="D48" s="138" t="s">
        <v>161</v>
      </c>
      <c r="E48" s="138"/>
      <c r="F48" s="138"/>
      <c r="G48" s="138"/>
      <c r="H48" s="138"/>
      <c r="I48" s="138"/>
      <c r="J48" s="56" t="str">
        <f>IF('06_wirtsch_leistungsfaehigkeit'!AA12=0,"JA","NEIN")</f>
        <v>NEIN</v>
      </c>
      <c r="K48" s="82" t="s">
        <v>157</v>
      </c>
      <c r="L48" s="21"/>
      <c r="N48" s="28"/>
      <c r="O48" s="44" t="s">
        <v>117</v>
      </c>
      <c r="P48" s="30"/>
      <c r="R48" s="28"/>
      <c r="S48" s="33" t="str">
        <f>IF(J48="JA","Angaben vollständig","Angaben unvollständig")</f>
        <v>Angaben unvollständig</v>
      </c>
      <c r="T48" s="34"/>
      <c r="U48" s="35"/>
      <c r="V48" s="35"/>
      <c r="W48" s="36"/>
      <c r="X48" s="35">
        <f t="shared" ref="X48" si="6">IF(S48="Angaben unvollständig",1,0)</f>
        <v>1</v>
      </c>
      <c r="Y48" s="30"/>
      <c r="AB48" s="28"/>
      <c r="AD48" s="30"/>
    </row>
    <row r="49" spans="2:30" ht="11.25" customHeight="1" x14ac:dyDescent="0.25">
      <c r="B49" s="20"/>
      <c r="C49" s="15"/>
      <c r="D49" s="15"/>
      <c r="E49" s="15"/>
      <c r="F49" s="15"/>
      <c r="G49" s="15"/>
      <c r="H49" s="15"/>
      <c r="I49" s="15"/>
      <c r="J49" s="15"/>
      <c r="K49" s="15"/>
      <c r="L49" s="21"/>
      <c r="N49" s="28"/>
      <c r="O49" s="44"/>
      <c r="P49" s="37"/>
      <c r="Q49" s="31"/>
      <c r="R49" s="32"/>
      <c r="S49" s="44"/>
      <c r="T49" s="30"/>
      <c r="W49" s="28"/>
      <c r="Y49" s="30"/>
      <c r="AB49" s="28"/>
      <c r="AD49" s="30"/>
    </row>
    <row r="50" spans="2:30" ht="13.8" thickBot="1" x14ac:dyDescent="0.3">
      <c r="B50" s="20"/>
      <c r="C50" s="54" t="s">
        <v>44</v>
      </c>
      <c r="D50" s="113" t="s">
        <v>127</v>
      </c>
      <c r="E50" s="113"/>
      <c r="F50" s="113"/>
      <c r="G50" s="113"/>
      <c r="H50" s="113"/>
      <c r="I50" s="113"/>
      <c r="J50" s="113"/>
      <c r="K50" s="113"/>
      <c r="L50" s="21"/>
      <c r="N50" s="28"/>
      <c r="O50" s="44"/>
      <c r="P50" s="37"/>
      <c r="Q50" s="31"/>
      <c r="R50" s="32"/>
      <c r="S50" s="44"/>
      <c r="T50" s="34"/>
      <c r="U50" s="35"/>
      <c r="V50" s="35"/>
      <c r="W50" s="36"/>
      <c r="X50" s="35"/>
      <c r="Y50" s="30"/>
      <c r="AB50" s="28"/>
      <c r="AD50" s="30"/>
    </row>
    <row r="51" spans="2:30" ht="30" customHeight="1" thickBot="1" x14ac:dyDescent="0.3">
      <c r="B51" s="20"/>
      <c r="C51" s="15"/>
      <c r="D51" s="138" t="s">
        <v>162</v>
      </c>
      <c r="E51" s="138"/>
      <c r="F51" s="138"/>
      <c r="G51" s="138"/>
      <c r="H51" s="138"/>
      <c r="I51" s="138"/>
      <c r="J51" s="56" t="str">
        <f>IF('07_techn_leistungsfaehigkeit'!AE12=0,"JA","NEIN")</f>
        <v>NEIN</v>
      </c>
      <c r="K51" s="82" t="s">
        <v>157</v>
      </c>
      <c r="L51" s="21"/>
      <c r="N51" s="28"/>
      <c r="O51" s="44" t="s">
        <v>117</v>
      </c>
      <c r="P51" s="30"/>
      <c r="R51" s="28"/>
      <c r="S51" s="33" t="str">
        <f>IF(J51="JA","Angaben vollständig","Angaben unvollständig")</f>
        <v>Angaben unvollständig</v>
      </c>
      <c r="T51" s="34"/>
      <c r="U51" s="35"/>
      <c r="V51" s="35"/>
      <c r="W51" s="36"/>
      <c r="X51" s="35">
        <f t="shared" ref="X51" si="7">IF(S51="Angaben unvollständig",1,0)</f>
        <v>1</v>
      </c>
      <c r="Y51" s="30"/>
      <c r="AB51" s="28"/>
      <c r="AD51" s="30"/>
    </row>
    <row r="52" spans="2:30" ht="11.25" customHeight="1" x14ac:dyDescent="0.25">
      <c r="B52" s="20"/>
      <c r="C52" s="15"/>
      <c r="D52" s="11"/>
      <c r="E52" s="53"/>
      <c r="F52" s="53"/>
      <c r="G52" s="53"/>
      <c r="H52" s="53"/>
      <c r="I52" s="53"/>
      <c r="J52" s="53"/>
      <c r="K52" s="53"/>
      <c r="L52" s="21"/>
      <c r="N52" s="28"/>
      <c r="O52" s="44"/>
      <c r="P52" s="37"/>
      <c r="Q52" s="31"/>
      <c r="R52" s="32"/>
      <c r="S52" s="44"/>
      <c r="T52" s="30"/>
      <c r="W52" s="28"/>
      <c r="X52" s="35"/>
      <c r="Y52" s="30"/>
      <c r="AB52" s="28"/>
      <c r="AD52" s="30"/>
    </row>
    <row r="53" spans="2:30" ht="45" customHeight="1" x14ac:dyDescent="0.25">
      <c r="B53" s="20"/>
      <c r="C53" s="15"/>
      <c r="D53" s="148" t="s">
        <v>290</v>
      </c>
      <c r="E53" s="148"/>
      <c r="F53" s="150"/>
      <c r="G53" s="150"/>
      <c r="H53" s="150"/>
      <c r="I53" s="150"/>
      <c r="J53" s="150"/>
      <c r="K53" s="150"/>
      <c r="L53" s="21"/>
      <c r="N53" s="28"/>
      <c r="O53" s="44" t="s">
        <v>117</v>
      </c>
      <c r="P53" s="30"/>
      <c r="R53" s="28"/>
      <c r="S53" s="33" t="str">
        <f>IF(F53="","Angaben unvollständig","Angaben vollständig")</f>
        <v>Angaben unvollständig</v>
      </c>
      <c r="T53" s="30"/>
      <c r="W53" s="28"/>
      <c r="X53" s="35">
        <f t="shared" ref="X53:X55" si="8">IF(S53="Angaben unvollständig",1,0)</f>
        <v>1</v>
      </c>
      <c r="Y53" s="30"/>
      <c r="AB53" s="28"/>
      <c r="AD53" s="30"/>
    </row>
    <row r="54" spans="2:30" ht="45" customHeight="1" x14ac:dyDescent="0.25">
      <c r="B54" s="20"/>
      <c r="C54" s="15"/>
      <c r="D54" s="148" t="s">
        <v>291</v>
      </c>
      <c r="E54" s="148"/>
      <c r="F54" s="149"/>
      <c r="G54" s="149"/>
      <c r="H54" s="149"/>
      <c r="I54" s="149"/>
      <c r="J54" s="149"/>
      <c r="K54" s="149"/>
      <c r="L54" s="57"/>
      <c r="N54" s="28"/>
      <c r="O54" s="44" t="s">
        <v>117</v>
      </c>
      <c r="P54" s="30"/>
      <c r="R54" s="28"/>
      <c r="S54" s="33" t="str">
        <f>IF(F54="","Angaben unvollständig","Angaben vollständig")</f>
        <v>Angaben unvollständig</v>
      </c>
      <c r="T54" s="30"/>
      <c r="W54" s="28"/>
      <c r="X54" s="35">
        <f t="shared" ref="X54" si="9">IF(S54="Angaben unvollständig",1,0)</f>
        <v>1</v>
      </c>
      <c r="Y54" s="30"/>
      <c r="AB54" s="28"/>
      <c r="AD54" s="30"/>
    </row>
    <row r="55" spans="2:30" ht="45" customHeight="1" x14ac:dyDescent="0.25">
      <c r="B55" s="20"/>
      <c r="D55" s="148" t="s">
        <v>131</v>
      </c>
      <c r="E55" s="148"/>
      <c r="F55" s="150"/>
      <c r="G55" s="150"/>
      <c r="H55" s="150"/>
      <c r="I55" s="150"/>
      <c r="J55" s="150"/>
      <c r="K55" s="150"/>
      <c r="L55" s="21"/>
      <c r="N55" s="28"/>
      <c r="O55" s="44" t="s">
        <v>117</v>
      </c>
      <c r="P55" s="30"/>
      <c r="R55" s="28"/>
      <c r="S55" s="33" t="str">
        <f>IF(F55="","Angaben unvollständig","Angaben vollständig")</f>
        <v>Angaben unvollständig</v>
      </c>
      <c r="T55" s="30"/>
      <c r="W55" s="28"/>
      <c r="X55" s="35">
        <f t="shared" si="8"/>
        <v>1</v>
      </c>
      <c r="Y55" s="30"/>
      <c r="AB55" s="28"/>
      <c r="AD55" s="30"/>
    </row>
    <row r="56" spans="2:30" ht="11.25" customHeight="1" x14ac:dyDescent="0.25">
      <c r="B56" s="20"/>
      <c r="C56" s="15"/>
      <c r="D56" s="11"/>
      <c r="E56" s="53"/>
      <c r="F56" s="58" t="str">
        <f>TEXT(F54,"TT.MM.JJJJ")</f>
        <v>00.01.1900</v>
      </c>
      <c r="G56" s="53"/>
      <c r="H56" s="53"/>
      <c r="I56" s="53"/>
      <c r="J56" s="53"/>
      <c r="K56" s="53"/>
      <c r="L56" s="21"/>
      <c r="N56" s="28"/>
      <c r="O56" s="44"/>
      <c r="P56" s="37"/>
      <c r="Q56" s="31"/>
      <c r="R56" s="32"/>
      <c r="S56" s="44"/>
      <c r="T56" s="30"/>
      <c r="W56" s="28"/>
      <c r="X56" s="35"/>
      <c r="Y56" s="30"/>
      <c r="AB56" s="28"/>
      <c r="AD56" s="30"/>
    </row>
    <row r="57" spans="2:30" ht="30" customHeight="1" x14ac:dyDescent="0.25">
      <c r="B57" s="20"/>
      <c r="D57" s="98" t="s">
        <v>132</v>
      </c>
      <c r="E57" s="97"/>
      <c r="F57" s="97"/>
      <c r="G57" s="97"/>
      <c r="H57" s="97"/>
      <c r="I57" s="97"/>
      <c r="J57" s="97"/>
      <c r="K57" s="97"/>
      <c r="L57" s="21"/>
      <c r="N57" s="28"/>
      <c r="O57" s="44"/>
      <c r="P57" s="37"/>
      <c r="Q57" s="31"/>
      <c r="R57" s="32"/>
      <c r="S57" s="44"/>
      <c r="T57" s="30"/>
      <c r="W57" s="28"/>
      <c r="X57" s="59">
        <f>SUM(X26:X55)</f>
        <v>11</v>
      </c>
      <c r="Y57" s="30"/>
      <c r="AB57" s="28"/>
      <c r="AD57" s="30"/>
    </row>
    <row r="58" spans="2:30" ht="13.8" thickBot="1" x14ac:dyDescent="0.3">
      <c r="B58" s="23"/>
      <c r="C58" s="39"/>
      <c r="D58" s="39"/>
      <c r="E58" s="39"/>
      <c r="F58" s="39"/>
      <c r="G58" s="39"/>
      <c r="H58" s="39"/>
      <c r="I58" s="39"/>
      <c r="J58" s="39"/>
      <c r="K58" s="39"/>
      <c r="L58" s="24"/>
      <c r="N58" s="40"/>
      <c r="O58" s="45"/>
      <c r="P58" s="42"/>
      <c r="R58" s="40"/>
      <c r="S58" s="41"/>
      <c r="T58" s="42"/>
      <c r="W58" s="40"/>
      <c r="X58" s="41"/>
      <c r="Y58" s="42"/>
      <c r="AB58" s="40"/>
      <c r="AC58" s="41"/>
      <c r="AD58" s="42"/>
    </row>
  </sheetData>
  <sheetProtection algorithmName="SHA-512" hashValue="2TuIFfhXfXaTwi1z8AlZZqd4F7nHAfmYqqYjK7QZyEd4DswtY7Mwx300aeOoo9v35UO04SxIYpuFehE2RDVoTw==" saltValue="bBa5uTfgmJIJbv1iDN5h3w==" spinCount="100000" sheet="1" objects="1" scenarios="1" selectLockedCells="1"/>
  <mergeCells count="43">
    <mergeCell ref="D50:K50"/>
    <mergeCell ref="D51:I51"/>
    <mergeCell ref="D54:E54"/>
    <mergeCell ref="F54:K54"/>
    <mergeCell ref="D57:K57"/>
    <mergeCell ref="D53:E53"/>
    <mergeCell ref="D55:E55"/>
    <mergeCell ref="F55:K55"/>
    <mergeCell ref="F53:K53"/>
    <mergeCell ref="C23:K23"/>
    <mergeCell ref="D25:K25"/>
    <mergeCell ref="D30:K30"/>
    <mergeCell ref="D38:K38"/>
    <mergeCell ref="D34:K34"/>
    <mergeCell ref="D26:K26"/>
    <mergeCell ref="D31:K31"/>
    <mergeCell ref="D35:K35"/>
    <mergeCell ref="D27:F27"/>
    <mergeCell ref="G27:K27"/>
    <mergeCell ref="D28:I28"/>
    <mergeCell ref="D32:I32"/>
    <mergeCell ref="D36:I36"/>
    <mergeCell ref="C21:K21"/>
    <mergeCell ref="C12:E12"/>
    <mergeCell ref="C13:E13"/>
    <mergeCell ref="C14:E14"/>
    <mergeCell ref="C15:E15"/>
    <mergeCell ref="C16:E16"/>
    <mergeCell ref="I16:K17"/>
    <mergeCell ref="C4:H5"/>
    <mergeCell ref="I12:K12"/>
    <mergeCell ref="I13:K13"/>
    <mergeCell ref="I15:K15"/>
    <mergeCell ref="C19:K19"/>
    <mergeCell ref="C6:H6"/>
    <mergeCell ref="I3:K7"/>
    <mergeCell ref="D39:I39"/>
    <mergeCell ref="D42:I42"/>
    <mergeCell ref="D45:I45"/>
    <mergeCell ref="D48:I48"/>
    <mergeCell ref="D47:K47"/>
    <mergeCell ref="D41:K41"/>
    <mergeCell ref="D44:K44"/>
  </mergeCells>
  <conditionalFormatting sqref="S26:S28">
    <cfRule type="containsText" dxfId="129" priority="19" operator="containsText" text="Angaben vollständig">
      <formula>NOT(ISERROR(SEARCH("Angaben vollständig",S26)))</formula>
    </cfRule>
    <cfRule type="containsText" dxfId="128" priority="20" operator="containsText" text="Angaben unvollständig">
      <formula>NOT(ISERROR(SEARCH("Angaben unvollständig",S26)))</formula>
    </cfRule>
  </conditionalFormatting>
  <conditionalFormatting sqref="S31:S32">
    <cfRule type="containsText" dxfId="127" priority="17" operator="containsText" text="Angaben vollständig">
      <formula>NOT(ISERROR(SEARCH("Angaben vollständig",S31)))</formula>
    </cfRule>
    <cfRule type="containsText" dxfId="126" priority="18" operator="containsText" text="Angaben unvollständig">
      <formula>NOT(ISERROR(SEARCH("Angaben unvollständig",S31)))</formula>
    </cfRule>
  </conditionalFormatting>
  <conditionalFormatting sqref="S35:S36">
    <cfRule type="containsText" dxfId="125" priority="15" operator="containsText" text="Angaben vollständig">
      <formula>NOT(ISERROR(SEARCH("Angaben vollständig",S35)))</formula>
    </cfRule>
    <cfRule type="containsText" dxfId="124" priority="16" operator="containsText" text="Angaben unvollständig">
      <formula>NOT(ISERROR(SEARCH("Angaben unvollständig",S35)))</formula>
    </cfRule>
  </conditionalFormatting>
  <conditionalFormatting sqref="S39">
    <cfRule type="containsText" dxfId="123" priority="13" operator="containsText" text="Angaben vollständig">
      <formula>NOT(ISERROR(SEARCH("Angaben vollständig",S39)))</formula>
    </cfRule>
    <cfRule type="containsText" dxfId="122" priority="14" operator="containsText" text="Angaben unvollständig">
      <formula>NOT(ISERROR(SEARCH("Angaben unvollständig",S39)))</formula>
    </cfRule>
  </conditionalFormatting>
  <conditionalFormatting sqref="S42">
    <cfRule type="containsText" dxfId="121" priority="11" operator="containsText" text="Angaben vollständig">
      <formula>NOT(ISERROR(SEARCH("Angaben vollständig",S42)))</formula>
    </cfRule>
    <cfRule type="containsText" dxfId="120" priority="12" operator="containsText" text="Angaben unvollständig">
      <formula>NOT(ISERROR(SEARCH("Angaben unvollständig",S42)))</formula>
    </cfRule>
  </conditionalFormatting>
  <conditionalFormatting sqref="S45">
    <cfRule type="containsText" dxfId="119" priority="9" operator="containsText" text="Angaben vollständig">
      <formula>NOT(ISERROR(SEARCH("Angaben vollständig",S45)))</formula>
    </cfRule>
    <cfRule type="containsText" dxfId="118" priority="10" operator="containsText" text="Angaben unvollständig">
      <formula>NOT(ISERROR(SEARCH("Angaben unvollständig",S45)))</formula>
    </cfRule>
  </conditionalFormatting>
  <conditionalFormatting sqref="S48">
    <cfRule type="containsText" dxfId="117" priority="7" operator="containsText" text="Angaben vollständig">
      <formula>NOT(ISERROR(SEARCH("Angaben vollständig",S48)))</formula>
    </cfRule>
    <cfRule type="containsText" dxfId="116" priority="8" operator="containsText" text="Angaben unvollständig">
      <formula>NOT(ISERROR(SEARCH("Angaben unvollständig",S48)))</formula>
    </cfRule>
  </conditionalFormatting>
  <conditionalFormatting sqref="S51">
    <cfRule type="containsText" dxfId="115" priority="5" operator="containsText" text="Angaben vollständig">
      <formula>NOT(ISERROR(SEARCH("Angaben vollständig",S51)))</formula>
    </cfRule>
    <cfRule type="containsText" dxfId="114" priority="6" operator="containsText" text="Angaben unvollständig">
      <formula>NOT(ISERROR(SEARCH("Angaben unvollständig",S51)))</formula>
    </cfRule>
  </conditionalFormatting>
  <conditionalFormatting sqref="S53:S55">
    <cfRule type="containsText" dxfId="113" priority="3" operator="containsText" text="Angaben vollständig">
      <formula>NOT(ISERROR(SEARCH("Angaben vollständig",S53)))</formula>
    </cfRule>
    <cfRule type="containsText" dxfId="112" priority="4" operator="containsText" text="Angaben unvollständig">
      <formula>NOT(ISERROR(SEARCH("Angaben unvollständig",S53)))</formula>
    </cfRule>
  </conditionalFormatting>
  <dataValidations count="3">
    <dataValidation type="list" allowBlank="1" showInputMessage="1" showErrorMessage="1" sqref="D26:K26" xr:uid="{3787CFFD-BCE6-466C-BD2B-3154B0399B84}">
      <formula1>$AC$25:$AC$27</formula1>
    </dataValidation>
    <dataValidation type="list" allowBlank="1" showInputMessage="1" showErrorMessage="1" sqref="D31:K31" xr:uid="{85AE8182-C7B5-43B0-BE80-0E7D4D70D59D}">
      <formula1>$AC$30:$AC$32</formula1>
    </dataValidation>
    <dataValidation type="list" allowBlank="1" showInputMessage="1" showErrorMessage="1" sqref="D35:K35" xr:uid="{E261DB20-F14E-4C73-B3B1-6D169C7FCA41}">
      <formula1>$AC$34:$AC$36</formula1>
    </dataValidation>
  </dataValidations>
  <hyperlinks>
    <hyperlink ref="K39" location="'03_unternehmensangaben'!F21" display="LINK" xr:uid="{FD52311C-47BA-414D-92B5-FE1A1CB6A51A}"/>
    <hyperlink ref="K28" location="'08_formblatt-234'!J15" display="LINK" xr:uid="{6503E37D-40EF-446A-B5F0-D778B69EEF0A}"/>
    <hyperlink ref="K32" location="'09_formblatt-233'!J15" display="LINK" xr:uid="{2AD3E3AB-B851-4283-B19A-33F0CF776337}"/>
    <hyperlink ref="K42" location="'04_eigenerklaerungen'!K26" display="LINK" xr:uid="{F3998A30-4845-4405-94F1-31E546C26135}"/>
    <hyperlink ref="K45" location="'05-erlaubnis-berufsausuebung'!H17" display="LINK" xr:uid="{4F5B00A2-DC01-49C5-9C98-1186B60C8B43}"/>
    <hyperlink ref="K48" location="'06_wirtsch_leistungsfaehigkeit'!G16" display="LINK" xr:uid="{4C5AEDF4-59BE-492E-9E42-79BDDEECB47A}"/>
    <hyperlink ref="K51" location="'07_techn_leistungsfaehigkeit'!G16" display="LINK" xr:uid="{DD0E5957-43FB-4C66-87F6-0E86B6821B80}"/>
    <hyperlink ref="K36" location="'10_formblatt-235'!H15" display="LINK" xr:uid="{6FC879CD-FA79-4602-A172-7B6FC06CFE74}"/>
  </hyperlinks>
  <pageMargins left="0.70866141732283472" right="0.70866141732283472" top="0.78740157480314965" bottom="0.78740157480314965" header="0.31496062992125984" footer="0.31496062992125984"/>
  <pageSetup paperSize="9" scale="95" fitToHeight="10" orientation="portrait" r:id="rId1"/>
  <headerFooter>
    <oddFooter>&amp;L&amp;"Arial,Standard"&amp;8Die Weitergabe an Dritte ist ohne ausdrückliche Genehmigung der ausschreibenden Stelle nicht statthaft.&amp;R&amp;"Arial,Standard"&amp;8Seite &amp;P von &amp;N</oddFooter>
  </headerFooter>
  <rowBreaks count="1" manualBreakCount="1">
    <brk id="43" min="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C13AC-D67E-4CCF-A646-78CD73BB801A}">
  <dimension ref="B1:AJ62"/>
  <sheetViews>
    <sheetView showGridLines="0" showRowColHeaders="0" zoomScaleNormal="100" workbookViewId="0">
      <selection activeCell="F21" sqref="F21:M21"/>
    </sheetView>
  </sheetViews>
  <sheetFormatPr baseColWidth="10" defaultColWidth="11.44140625" defaultRowHeight="13.2" x14ac:dyDescent="0.25"/>
  <cols>
    <col min="1" max="2" width="3.5546875" style="12" customWidth="1"/>
    <col min="3" max="3" width="5.6640625" style="12" customWidth="1"/>
    <col min="4" max="4" width="11.44140625" style="12"/>
    <col min="5" max="5" width="9.33203125" style="12" customWidth="1"/>
    <col min="6" max="8" width="4.33203125" style="12" customWidth="1"/>
    <col min="9" max="10" width="9.33203125" style="12" customWidth="1"/>
    <col min="11" max="12" width="11.44140625" style="12"/>
    <col min="13" max="13" width="13.88671875" style="12" customWidth="1"/>
    <col min="14" max="16" width="3.5546875" style="12" customWidth="1"/>
    <col min="17" max="17" width="17" style="38" bestFit="1" customWidth="1"/>
    <col min="18" max="20" width="3.5546875" style="12" customWidth="1"/>
    <col min="21" max="21" width="14.33203125" style="12" customWidth="1"/>
    <col min="22" max="23" width="3.5546875" style="12" customWidth="1"/>
    <col min="24" max="25" width="3.5546875" style="12" hidden="1" customWidth="1"/>
    <col min="26" max="26" width="11.44140625" style="12" hidden="1" customWidth="1"/>
    <col min="27" max="30" width="3.5546875" style="12" hidden="1" customWidth="1"/>
    <col min="31" max="31" width="95.109375" style="12" hidden="1" customWidth="1"/>
    <col min="32" max="33" width="3.5546875" style="12" hidden="1" customWidth="1"/>
    <col min="34" max="36" width="11.44140625" style="12" hidden="1" customWidth="1"/>
    <col min="37" max="16384" width="11.44140625" style="12"/>
  </cols>
  <sheetData>
    <row r="1" spans="2:21" ht="18.75" customHeight="1" thickBot="1" x14ac:dyDescent="0.3"/>
    <row r="2" spans="2:21" ht="18.75" customHeight="1" x14ac:dyDescent="0.25">
      <c r="B2" s="17"/>
      <c r="C2" s="18"/>
      <c r="D2" s="18"/>
      <c r="E2" s="18"/>
      <c r="F2" s="18"/>
      <c r="G2" s="18"/>
      <c r="H2" s="18"/>
      <c r="I2" s="18"/>
      <c r="J2" s="18"/>
      <c r="K2" s="18"/>
      <c r="L2" s="18"/>
      <c r="M2" s="18"/>
      <c r="N2" s="19"/>
      <c r="Q2" s="88" t="s">
        <v>298</v>
      </c>
      <c r="R2" s="108"/>
      <c r="S2" s="108"/>
      <c r="T2" s="108"/>
      <c r="U2" s="109"/>
    </row>
    <row r="3" spans="2:21" ht="18" thickBot="1" x14ac:dyDescent="0.35">
      <c r="B3" s="20"/>
      <c r="C3" s="7" t="str">
        <f>'00_system'!C6</f>
        <v>Sicherheitsdienstleistungen</v>
      </c>
      <c r="K3" s="99" t="e" vm="2">
        <f>'00_system'!C13</f>
        <v>#VALUE!</v>
      </c>
      <c r="L3" s="99"/>
      <c r="M3" s="99"/>
      <c r="N3" s="21"/>
      <c r="Q3" s="110"/>
      <c r="R3" s="111"/>
      <c r="S3" s="111"/>
      <c r="T3" s="111"/>
      <c r="U3" s="112"/>
    </row>
    <row r="4" spans="2:21" ht="14.25" customHeight="1" x14ac:dyDescent="0.25">
      <c r="B4" s="20"/>
      <c r="C4" s="100" t="str">
        <f>'00_system'!C7</f>
        <v>in den Flüchtlings- und Asylunterkünften
des Landkreises Dachau</v>
      </c>
      <c r="D4" s="100"/>
      <c r="E4" s="100"/>
      <c r="F4" s="100"/>
      <c r="G4" s="100"/>
      <c r="H4" s="100"/>
      <c r="I4" s="100"/>
      <c r="J4" s="100"/>
      <c r="K4" s="99"/>
      <c r="L4" s="99"/>
      <c r="M4" s="99"/>
      <c r="N4" s="21"/>
    </row>
    <row r="5" spans="2:21" ht="14.25" customHeight="1" x14ac:dyDescent="0.25">
      <c r="B5" s="20"/>
      <c r="C5" s="100"/>
      <c r="D5" s="100"/>
      <c r="E5" s="100"/>
      <c r="F5" s="100"/>
      <c r="G5" s="100"/>
      <c r="H5" s="100"/>
      <c r="I5" s="100"/>
      <c r="J5" s="100"/>
      <c r="K5" s="99"/>
      <c r="L5" s="99"/>
      <c r="M5" s="99"/>
      <c r="N5" s="21"/>
    </row>
    <row r="6" spans="2:21" ht="14.25" customHeight="1" x14ac:dyDescent="0.25">
      <c r="B6" s="20"/>
      <c r="C6" s="100" t="str">
        <f>IF('00_system'!C8="","",'00_system'!C8)</f>
        <v/>
      </c>
      <c r="D6" s="100"/>
      <c r="E6" s="100"/>
      <c r="F6" s="100"/>
      <c r="G6" s="100"/>
      <c r="H6" s="100"/>
      <c r="I6" s="100"/>
      <c r="J6" s="100"/>
      <c r="K6" s="99"/>
      <c r="L6" s="99"/>
      <c r="M6" s="99"/>
      <c r="N6" s="21"/>
    </row>
    <row r="7" spans="2:21" ht="18.75" customHeight="1" x14ac:dyDescent="0.25">
      <c r="B7" s="20"/>
      <c r="K7" s="99"/>
      <c r="L7" s="99"/>
      <c r="M7" s="99"/>
      <c r="N7" s="21"/>
    </row>
    <row r="8" spans="2:21" x14ac:dyDescent="0.25">
      <c r="B8" s="20"/>
      <c r="C8" s="22" t="str">
        <f>CONCATENATE("Vergabenummer: ",'00_system'!C9)</f>
        <v>Vergabenummer: 10-804-242120932-1</v>
      </c>
      <c r="N8" s="21"/>
    </row>
    <row r="9" spans="2:21" x14ac:dyDescent="0.25">
      <c r="B9" s="20"/>
      <c r="C9" s="22" t="str">
        <f>CONCATENATE("Stand: ",'00_system'!C3)</f>
        <v>Stand: 12.10.2026 (v1)</v>
      </c>
      <c r="N9" s="21"/>
    </row>
    <row r="10" spans="2:21" ht="3.75" customHeight="1" x14ac:dyDescent="0.25">
      <c r="B10" s="20"/>
      <c r="C10" s="14"/>
      <c r="D10" s="13"/>
      <c r="E10" s="13"/>
      <c r="F10" s="13"/>
      <c r="G10" s="13"/>
      <c r="H10" s="13"/>
      <c r="I10" s="13"/>
      <c r="J10" s="13"/>
      <c r="K10" s="13"/>
      <c r="L10" s="13"/>
      <c r="M10" s="13"/>
      <c r="N10" s="21"/>
    </row>
    <row r="11" spans="2:21" ht="15" customHeight="1" x14ac:dyDescent="0.25">
      <c r="B11" s="20"/>
      <c r="N11" s="21"/>
    </row>
    <row r="12" spans="2:21" ht="15" customHeight="1" x14ac:dyDescent="0.25">
      <c r="B12" s="20"/>
      <c r="C12" s="117" t="s">
        <v>11</v>
      </c>
      <c r="D12" s="117"/>
      <c r="E12" s="117"/>
      <c r="K12" s="117" t="s">
        <v>12</v>
      </c>
      <c r="L12" s="117"/>
      <c r="M12" s="117"/>
      <c r="N12" s="21"/>
    </row>
    <row r="13" spans="2:21" x14ac:dyDescent="0.25">
      <c r="B13" s="20"/>
      <c r="C13" s="114" t="str">
        <f>'00_system'!C18</f>
        <v>Landratsamt Dachau</v>
      </c>
      <c r="D13" s="114"/>
      <c r="E13" s="114"/>
      <c r="K13" s="114" t="str">
        <f>'00_system'!F32</f>
        <v>Donnerstag, den 12.11.2026 um 10:00 Uhr</v>
      </c>
      <c r="L13" s="114"/>
      <c r="M13" s="114"/>
      <c r="N13" s="21"/>
    </row>
    <row r="14" spans="2:21" x14ac:dyDescent="0.25">
      <c r="B14" s="20"/>
      <c r="C14" s="114" t="str">
        <f>'00_system'!C17</f>
        <v>Zentrale Vergabestelle</v>
      </c>
      <c r="D14" s="114"/>
      <c r="E14" s="114"/>
      <c r="M14" s="1"/>
      <c r="N14" s="21"/>
    </row>
    <row r="15" spans="2:21" x14ac:dyDescent="0.25">
      <c r="B15" s="20"/>
      <c r="C15" s="114" t="str">
        <f>'00_system'!C19</f>
        <v>Weiherweg 16</v>
      </c>
      <c r="D15" s="114"/>
      <c r="E15" s="114"/>
      <c r="K15" s="117" t="s">
        <v>13</v>
      </c>
      <c r="L15" s="117"/>
      <c r="M15" s="117"/>
      <c r="N15" s="21"/>
    </row>
    <row r="16" spans="2:21" ht="12.75" customHeight="1" x14ac:dyDescent="0.25">
      <c r="B16" s="20"/>
      <c r="C16" s="114" t="str">
        <f>'00_system'!C20</f>
        <v>85221 Dachau</v>
      </c>
      <c r="D16" s="114"/>
      <c r="E16" s="114"/>
      <c r="K16" s="114" t="str">
        <f>CONCATENATE('00_system'!C24," unter ",'00_system'!C25)</f>
        <v>elektronisch über das Vergabeportal unter https://satellite.dtvp.de</v>
      </c>
      <c r="L16" s="114"/>
      <c r="M16" s="114"/>
      <c r="N16" s="21"/>
    </row>
    <row r="17" spans="2:32" ht="23.25" customHeight="1" x14ac:dyDescent="0.25">
      <c r="B17" s="20"/>
      <c r="K17" s="114"/>
      <c r="L17" s="114"/>
      <c r="M17" s="114"/>
      <c r="N17" s="21"/>
    </row>
    <row r="18" spans="2:32" ht="15" customHeight="1" x14ac:dyDescent="0.25">
      <c r="B18" s="20"/>
      <c r="N18" s="21"/>
      <c r="P18" s="25"/>
      <c r="Q18" s="43"/>
      <c r="R18" s="27"/>
      <c r="T18" s="25"/>
      <c r="U18" s="26"/>
      <c r="V18" s="27"/>
      <c r="Y18" s="25"/>
      <c r="Z18" s="26"/>
      <c r="AA18" s="27"/>
      <c r="AD18" s="25"/>
      <c r="AE18" s="26"/>
      <c r="AF18" s="27"/>
    </row>
    <row r="19" spans="2:32" ht="26.25" customHeight="1" x14ac:dyDescent="0.25">
      <c r="B19" s="20"/>
      <c r="C19" s="139" t="s">
        <v>232</v>
      </c>
      <c r="D19" s="101"/>
      <c r="E19" s="101"/>
      <c r="F19" s="101"/>
      <c r="G19" s="101"/>
      <c r="H19" s="101"/>
      <c r="I19" s="101"/>
      <c r="J19" s="101"/>
      <c r="K19" s="101"/>
      <c r="L19" s="101"/>
      <c r="M19" s="101"/>
      <c r="N19" s="21"/>
      <c r="P19" s="28"/>
      <c r="Q19" s="29" t="s">
        <v>151</v>
      </c>
      <c r="R19" s="30"/>
      <c r="T19" s="28"/>
      <c r="U19" s="29" t="s">
        <v>133</v>
      </c>
      <c r="V19" s="30"/>
      <c r="Y19" s="28"/>
      <c r="AA19" s="30"/>
      <c r="AD19" s="28"/>
      <c r="AF19" s="30"/>
    </row>
    <row r="20" spans="2:32" ht="11.25" customHeight="1" x14ac:dyDescent="0.25">
      <c r="B20" s="20"/>
      <c r="N20" s="21"/>
      <c r="P20" s="28"/>
      <c r="R20" s="30"/>
      <c r="T20" s="28"/>
      <c r="V20" s="30"/>
      <c r="Y20" s="28"/>
      <c r="AA20" s="30"/>
      <c r="AD20" s="28"/>
      <c r="AF20" s="30"/>
    </row>
    <row r="21" spans="2:32" s="31" customFormat="1" ht="30" customHeight="1" x14ac:dyDescent="0.3">
      <c r="B21" s="63"/>
      <c r="C21" s="142" t="s">
        <v>91</v>
      </c>
      <c r="D21" s="143"/>
      <c r="E21" s="143"/>
      <c r="F21" s="157"/>
      <c r="G21" s="158"/>
      <c r="H21" s="158"/>
      <c r="I21" s="158"/>
      <c r="J21" s="158"/>
      <c r="K21" s="158"/>
      <c r="L21" s="158"/>
      <c r="M21" s="158"/>
      <c r="N21" s="64"/>
      <c r="P21" s="32"/>
      <c r="Q21" s="44" t="s">
        <v>117</v>
      </c>
      <c r="R21" s="37"/>
      <c r="T21" s="32"/>
      <c r="U21" s="33" t="str">
        <f>IF(F21="","Angaben unvollständig","Angaben vollständig")</f>
        <v>Angaben unvollständig</v>
      </c>
      <c r="V21" s="34"/>
      <c r="W21" s="35"/>
      <c r="X21" s="35"/>
      <c r="Y21" s="36"/>
      <c r="Z21" s="35">
        <f>IF(U21="Angaben unvollständig",1,0)</f>
        <v>1</v>
      </c>
      <c r="AA21" s="37"/>
      <c r="AD21" s="32"/>
      <c r="AF21" s="37"/>
    </row>
    <row r="22" spans="2:32" s="31" customFormat="1" ht="30" customHeight="1" x14ac:dyDescent="0.3">
      <c r="B22" s="63"/>
      <c r="C22" s="155" t="s">
        <v>92</v>
      </c>
      <c r="D22" s="156"/>
      <c r="E22" s="156"/>
      <c r="F22" s="144"/>
      <c r="G22" s="145"/>
      <c r="H22" s="145"/>
      <c r="I22" s="145"/>
      <c r="J22" s="145"/>
      <c r="K22" s="145"/>
      <c r="L22" s="145"/>
      <c r="M22" s="145"/>
      <c r="N22" s="64"/>
      <c r="P22" s="32"/>
      <c r="Q22" s="44" t="s">
        <v>117</v>
      </c>
      <c r="R22" s="37"/>
      <c r="T22" s="32"/>
      <c r="U22" s="33" t="str">
        <f>IF(F22="","Angaben unvollständig","Angaben vollständig")</f>
        <v>Angaben unvollständig</v>
      </c>
      <c r="V22" s="34"/>
      <c r="W22" s="35"/>
      <c r="X22" s="35"/>
      <c r="Y22" s="36"/>
      <c r="Z22" s="35">
        <f t="shared" ref="Z22:Z24" si="0">IF(U22="Angaben unvollständig",1,0)</f>
        <v>1</v>
      </c>
      <c r="AA22" s="37"/>
      <c r="AD22" s="32"/>
      <c r="AF22" s="37"/>
    </row>
    <row r="23" spans="2:32" s="31" customFormat="1" ht="30" customHeight="1" x14ac:dyDescent="0.3">
      <c r="B23" s="63"/>
      <c r="C23" s="155" t="s">
        <v>93</v>
      </c>
      <c r="D23" s="156"/>
      <c r="E23" s="156"/>
      <c r="F23" s="144"/>
      <c r="G23" s="145"/>
      <c r="H23" s="145"/>
      <c r="I23" s="145"/>
      <c r="J23" s="145"/>
      <c r="K23" s="145"/>
      <c r="L23" s="145"/>
      <c r="M23" s="145"/>
      <c r="N23" s="64"/>
      <c r="P23" s="32"/>
      <c r="Q23" s="44" t="s">
        <v>117</v>
      </c>
      <c r="R23" s="37"/>
      <c r="T23" s="32"/>
      <c r="U23" s="33" t="str">
        <f t="shared" ref="U23:U24" si="1">IF(F23="","Angaben unvollständig","Angaben vollständig")</f>
        <v>Angaben unvollständig</v>
      </c>
      <c r="V23" s="34"/>
      <c r="W23" s="35"/>
      <c r="X23" s="35"/>
      <c r="Y23" s="36"/>
      <c r="Z23" s="35">
        <f t="shared" si="0"/>
        <v>1</v>
      </c>
      <c r="AA23" s="37"/>
      <c r="AD23" s="32"/>
      <c r="AF23" s="37"/>
    </row>
    <row r="24" spans="2:32" s="31" customFormat="1" ht="30" customHeight="1" x14ac:dyDescent="0.3">
      <c r="B24" s="63"/>
      <c r="C24" s="153" t="s">
        <v>94</v>
      </c>
      <c r="D24" s="154"/>
      <c r="E24" s="154"/>
      <c r="F24" s="152"/>
      <c r="G24" s="146"/>
      <c r="H24" s="146"/>
      <c r="I24" s="146"/>
      <c r="J24" s="146"/>
      <c r="K24" s="146"/>
      <c r="L24" s="146"/>
      <c r="M24" s="146"/>
      <c r="N24" s="64"/>
      <c r="P24" s="32"/>
      <c r="Q24" s="44" t="s">
        <v>117</v>
      </c>
      <c r="R24" s="37"/>
      <c r="T24" s="32"/>
      <c r="U24" s="33" t="str">
        <f t="shared" si="1"/>
        <v>Angaben unvollständig</v>
      </c>
      <c r="V24" s="34"/>
      <c r="W24" s="35"/>
      <c r="X24" s="35"/>
      <c r="Y24" s="36"/>
      <c r="Z24" s="35">
        <f t="shared" si="0"/>
        <v>1</v>
      </c>
      <c r="AA24" s="37"/>
      <c r="AD24" s="32"/>
      <c r="AF24" s="37"/>
    </row>
    <row r="25" spans="2:32" ht="11.25" customHeight="1" x14ac:dyDescent="0.25">
      <c r="B25" s="20"/>
      <c r="C25" s="65"/>
      <c r="D25" s="65"/>
      <c r="E25" s="65"/>
      <c r="F25" s="31"/>
      <c r="G25" s="31"/>
      <c r="H25" s="31"/>
      <c r="I25" s="31"/>
      <c r="J25" s="31"/>
      <c r="K25" s="31"/>
      <c r="L25" s="31"/>
      <c r="M25" s="2"/>
      <c r="N25" s="21"/>
      <c r="P25" s="28"/>
      <c r="Q25" s="35"/>
      <c r="R25" s="30"/>
      <c r="T25" s="28"/>
      <c r="V25" s="30"/>
      <c r="Y25" s="28"/>
      <c r="AA25" s="30"/>
      <c r="AD25" s="28"/>
      <c r="AF25" s="30"/>
    </row>
    <row r="26" spans="2:32" ht="30" customHeight="1" x14ac:dyDescent="0.25">
      <c r="B26" s="20"/>
      <c r="C26" s="142" t="s">
        <v>95</v>
      </c>
      <c r="D26" s="143"/>
      <c r="E26" s="143"/>
      <c r="F26" s="157"/>
      <c r="G26" s="158"/>
      <c r="H26" s="158"/>
      <c r="I26" s="158"/>
      <c r="J26" s="158"/>
      <c r="K26" s="158"/>
      <c r="L26" s="158"/>
      <c r="M26" s="158"/>
      <c r="N26" s="21"/>
      <c r="P26" s="28"/>
      <c r="Q26" s="44" t="s">
        <v>117</v>
      </c>
      <c r="R26" s="30"/>
      <c r="T26" s="28"/>
      <c r="U26" s="33" t="str">
        <f t="shared" ref="U26:U29" si="2">IF(F26="","Angaben unvollständig","Angaben vollständig")</f>
        <v>Angaben unvollständig</v>
      </c>
      <c r="V26" s="34"/>
      <c r="W26" s="35"/>
      <c r="X26" s="35"/>
      <c r="Y26" s="36"/>
      <c r="Z26" s="35">
        <f t="shared" ref="Z26:Z29" si="3">IF(U26="Angaben unvollständig",1,0)</f>
        <v>1</v>
      </c>
      <c r="AA26" s="30"/>
      <c r="AD26" s="28"/>
      <c r="AF26" s="30"/>
    </row>
    <row r="27" spans="2:32" ht="30" customHeight="1" x14ac:dyDescent="0.25">
      <c r="B27" s="20"/>
      <c r="C27" s="155" t="s">
        <v>96</v>
      </c>
      <c r="D27" s="156"/>
      <c r="E27" s="156"/>
      <c r="F27" s="144"/>
      <c r="G27" s="145"/>
      <c r="H27" s="145"/>
      <c r="I27" s="145"/>
      <c r="J27" s="145"/>
      <c r="K27" s="145"/>
      <c r="L27" s="145"/>
      <c r="M27" s="145"/>
      <c r="N27" s="21"/>
      <c r="P27" s="28"/>
      <c r="Q27" s="44" t="s">
        <v>117</v>
      </c>
      <c r="R27" s="30"/>
      <c r="T27" s="28"/>
      <c r="U27" s="33" t="str">
        <f t="shared" si="2"/>
        <v>Angaben unvollständig</v>
      </c>
      <c r="V27" s="34"/>
      <c r="W27" s="35"/>
      <c r="X27" s="35"/>
      <c r="Y27" s="36"/>
      <c r="Z27" s="35">
        <f t="shared" si="3"/>
        <v>1</v>
      </c>
      <c r="AA27" s="30"/>
      <c r="AD27" s="28"/>
      <c r="AF27" s="30"/>
    </row>
    <row r="28" spans="2:32" ht="30" customHeight="1" x14ac:dyDescent="0.25">
      <c r="B28" s="20"/>
      <c r="C28" s="155" t="s">
        <v>97</v>
      </c>
      <c r="D28" s="156"/>
      <c r="E28" s="156"/>
      <c r="F28" s="144"/>
      <c r="G28" s="145"/>
      <c r="H28" s="145"/>
      <c r="I28" s="145"/>
      <c r="J28" s="145"/>
      <c r="K28" s="145"/>
      <c r="L28" s="145"/>
      <c r="M28" s="145"/>
      <c r="N28" s="21"/>
      <c r="P28" s="28"/>
      <c r="Q28" s="44" t="s">
        <v>430</v>
      </c>
      <c r="R28" s="30"/>
      <c r="T28" s="28"/>
      <c r="U28" s="33" t="str">
        <f>"Angaben vollständig"</f>
        <v>Angaben vollständig</v>
      </c>
      <c r="V28" s="34"/>
      <c r="W28" s="35"/>
      <c r="X28" s="35"/>
      <c r="Y28" s="36"/>
      <c r="Z28" s="35">
        <f t="shared" si="3"/>
        <v>0</v>
      </c>
      <c r="AA28" s="30"/>
      <c r="AD28" s="28"/>
      <c r="AF28" s="30"/>
    </row>
    <row r="29" spans="2:32" ht="30" customHeight="1" x14ac:dyDescent="0.25">
      <c r="B29" s="20"/>
      <c r="C29" s="153" t="s">
        <v>98</v>
      </c>
      <c r="D29" s="154"/>
      <c r="E29" s="154"/>
      <c r="F29" s="152"/>
      <c r="G29" s="146"/>
      <c r="H29" s="146"/>
      <c r="I29" s="146"/>
      <c r="J29" s="146"/>
      <c r="K29" s="146"/>
      <c r="L29" s="146"/>
      <c r="M29" s="146"/>
      <c r="N29" s="21"/>
      <c r="P29" s="28"/>
      <c r="Q29" s="44" t="s">
        <v>117</v>
      </c>
      <c r="R29" s="30"/>
      <c r="T29" s="28"/>
      <c r="U29" s="33" t="str">
        <f t="shared" si="2"/>
        <v>Angaben unvollständig</v>
      </c>
      <c r="V29" s="34"/>
      <c r="W29" s="35"/>
      <c r="X29" s="35"/>
      <c r="Y29" s="36"/>
      <c r="Z29" s="35">
        <f t="shared" si="3"/>
        <v>1</v>
      </c>
      <c r="AA29" s="30"/>
      <c r="AD29" s="28"/>
      <c r="AF29" s="30"/>
    </row>
    <row r="30" spans="2:32" ht="11.25" customHeight="1" x14ac:dyDescent="0.25">
      <c r="B30" s="20"/>
      <c r="C30" s="65"/>
      <c r="D30" s="65"/>
      <c r="E30" s="65"/>
      <c r="F30" s="31"/>
      <c r="G30" s="31"/>
      <c r="H30" s="31"/>
      <c r="I30" s="31"/>
      <c r="J30" s="31"/>
      <c r="K30" s="31"/>
      <c r="L30" s="31"/>
      <c r="M30" s="2"/>
      <c r="N30" s="21"/>
      <c r="P30" s="28"/>
      <c r="Q30" s="35"/>
      <c r="R30" s="30"/>
      <c r="T30" s="28"/>
      <c r="V30" s="30"/>
      <c r="Y30" s="28"/>
      <c r="AA30" s="30"/>
      <c r="AD30" s="28"/>
      <c r="AF30" s="30"/>
    </row>
    <row r="31" spans="2:32" ht="30" customHeight="1" x14ac:dyDescent="0.25">
      <c r="B31" s="20"/>
      <c r="C31" s="142" t="s">
        <v>99</v>
      </c>
      <c r="D31" s="143"/>
      <c r="E31" s="143"/>
      <c r="F31" s="157"/>
      <c r="G31" s="158"/>
      <c r="H31" s="158"/>
      <c r="I31" s="158"/>
      <c r="J31" s="158"/>
      <c r="K31" s="158"/>
      <c r="L31" s="158"/>
      <c r="M31" s="158"/>
      <c r="N31" s="21"/>
      <c r="P31" s="28"/>
      <c r="Q31" s="44" t="s">
        <v>100</v>
      </c>
      <c r="R31" s="30"/>
      <c r="T31" s="28"/>
      <c r="V31" s="30"/>
      <c r="Y31" s="28"/>
      <c r="Z31" s="35"/>
      <c r="AA31" s="30"/>
      <c r="AD31" s="28"/>
      <c r="AF31" s="30"/>
    </row>
    <row r="32" spans="2:32" ht="30" customHeight="1" x14ac:dyDescent="0.25">
      <c r="B32" s="20"/>
      <c r="C32" s="153" t="s">
        <v>101</v>
      </c>
      <c r="D32" s="154"/>
      <c r="E32" s="154"/>
      <c r="F32" s="152"/>
      <c r="G32" s="146"/>
      <c r="H32" s="146"/>
      <c r="I32" s="146"/>
      <c r="J32" s="146"/>
      <c r="K32" s="146"/>
      <c r="L32" s="146"/>
      <c r="M32" s="146"/>
      <c r="N32" s="21"/>
      <c r="P32" s="28"/>
      <c r="Q32" s="44" t="s">
        <v>117</v>
      </c>
      <c r="R32" s="30"/>
      <c r="T32" s="28"/>
      <c r="U32" s="33" t="str">
        <f>IF(F32="","Angaben unvollständig","Angaben vollständig")</f>
        <v>Angaben unvollständig</v>
      </c>
      <c r="V32" s="34"/>
      <c r="W32" s="35"/>
      <c r="X32" s="35"/>
      <c r="Y32" s="36"/>
      <c r="Z32" s="35">
        <f t="shared" ref="Z32:Z52" si="4">IF(U32="Angaben unvollständig",1,0)</f>
        <v>1</v>
      </c>
      <c r="AA32" s="30"/>
      <c r="AD32" s="28"/>
      <c r="AF32" s="30"/>
    </row>
    <row r="33" spans="2:32" ht="11.25" customHeight="1" x14ac:dyDescent="0.25">
      <c r="B33" s="20"/>
      <c r="C33" s="65"/>
      <c r="D33" s="65"/>
      <c r="E33" s="65"/>
      <c r="F33" s="65"/>
      <c r="G33" s="65"/>
      <c r="H33" s="65"/>
      <c r="I33" s="65"/>
      <c r="J33" s="65"/>
      <c r="K33" s="65"/>
      <c r="L33" s="65"/>
      <c r="M33" s="2"/>
      <c r="N33" s="21"/>
      <c r="P33" s="28"/>
      <c r="Q33" s="35"/>
      <c r="R33" s="30"/>
      <c r="T33" s="28"/>
      <c r="V33" s="30"/>
      <c r="Y33" s="28"/>
      <c r="AA33" s="30"/>
      <c r="AD33" s="28"/>
      <c r="AE33" s="55" t="s">
        <v>105</v>
      </c>
      <c r="AF33" s="30"/>
    </row>
    <row r="34" spans="2:32" ht="37.5" customHeight="1" x14ac:dyDescent="0.25">
      <c r="B34" s="20"/>
      <c r="C34" s="138" t="s">
        <v>102</v>
      </c>
      <c r="D34" s="138"/>
      <c r="E34" s="176"/>
      <c r="F34" s="151" t="s">
        <v>105</v>
      </c>
      <c r="G34" s="140"/>
      <c r="H34" s="140"/>
      <c r="I34" s="140"/>
      <c r="J34" s="140"/>
      <c r="K34" s="140"/>
      <c r="L34" s="140"/>
      <c r="M34" s="140"/>
      <c r="N34" s="21"/>
      <c r="P34" s="28"/>
      <c r="Q34" s="44" t="s">
        <v>117</v>
      </c>
      <c r="R34" s="30"/>
      <c r="T34" s="28"/>
      <c r="U34" s="33" t="str">
        <f>IF(F34="Bitte Auswahl treffen","Angaben unvollständig","Angaben vollständig")</f>
        <v>Angaben unvollständig</v>
      </c>
      <c r="V34" s="34"/>
      <c r="W34" s="35"/>
      <c r="X34" s="35"/>
      <c r="Y34" s="36"/>
      <c r="Z34" s="35">
        <f t="shared" si="4"/>
        <v>1</v>
      </c>
      <c r="AA34" s="30"/>
      <c r="AD34" s="28"/>
      <c r="AE34" s="55" t="s">
        <v>249</v>
      </c>
      <c r="AF34" s="30"/>
    </row>
    <row r="35" spans="2:32" ht="30" customHeight="1" x14ac:dyDescent="0.25">
      <c r="B35" s="20"/>
      <c r="C35" s="138"/>
      <c r="D35" s="138"/>
      <c r="E35" s="176"/>
      <c r="F35" s="165" t="s">
        <v>152</v>
      </c>
      <c r="G35" s="166"/>
      <c r="H35" s="166"/>
      <c r="I35" s="167"/>
      <c r="J35" s="168"/>
      <c r="K35" s="169"/>
      <c r="L35" s="169"/>
      <c r="M35" s="169"/>
      <c r="N35" s="21"/>
      <c r="P35" s="28"/>
      <c r="Q35" s="44" t="s">
        <v>118</v>
      </c>
      <c r="R35" s="30"/>
      <c r="T35" s="28"/>
      <c r="U35" s="33" t="str">
        <f>IF(F34=AE35,IF(J35="","Angaben unvollständig","Angaben vollständig"),"Angaben vollständig")</f>
        <v>Angaben vollständig</v>
      </c>
      <c r="V35" s="30"/>
      <c r="Y35" s="28"/>
      <c r="Z35" s="35">
        <f t="shared" si="4"/>
        <v>0</v>
      </c>
      <c r="AA35" s="30"/>
      <c r="AD35" s="28"/>
      <c r="AE35" s="66" t="s">
        <v>250</v>
      </c>
      <c r="AF35" s="30"/>
    </row>
    <row r="36" spans="2:32" ht="11.25" customHeight="1" x14ac:dyDescent="0.25">
      <c r="B36" s="20"/>
      <c r="C36" s="65"/>
      <c r="D36" s="65"/>
      <c r="E36" s="65"/>
      <c r="F36" s="65"/>
      <c r="G36" s="65"/>
      <c r="H36" s="65"/>
      <c r="I36" s="65"/>
      <c r="J36" s="65"/>
      <c r="K36" s="65"/>
      <c r="L36" s="65"/>
      <c r="M36" s="2"/>
      <c r="N36" s="21"/>
      <c r="P36" s="28"/>
      <c r="Q36" s="35"/>
      <c r="R36" s="30"/>
      <c r="T36" s="28"/>
      <c r="V36" s="30"/>
      <c r="Y36" s="28"/>
      <c r="AA36" s="30"/>
      <c r="AD36" s="28"/>
      <c r="AE36" s="55" t="s">
        <v>105</v>
      </c>
      <c r="AF36" s="30"/>
    </row>
    <row r="37" spans="2:32" ht="37.5" customHeight="1" x14ac:dyDescent="0.25">
      <c r="B37" s="20"/>
      <c r="C37" s="138" t="s">
        <v>106</v>
      </c>
      <c r="D37" s="138"/>
      <c r="E37" s="176"/>
      <c r="F37" s="151" t="s">
        <v>105</v>
      </c>
      <c r="G37" s="140"/>
      <c r="H37" s="140"/>
      <c r="I37" s="140"/>
      <c r="J37" s="140"/>
      <c r="K37" s="140"/>
      <c r="L37" s="140"/>
      <c r="M37" s="140"/>
      <c r="N37" s="21"/>
      <c r="P37" s="28"/>
      <c r="Q37" s="44" t="s">
        <v>117</v>
      </c>
      <c r="R37" s="30"/>
      <c r="T37" s="28"/>
      <c r="U37" s="33" t="str">
        <f>IF(F37="Bitte Auswahl treffen","Angaben unvollständig","Angaben vollständig")</f>
        <v>Angaben unvollständig</v>
      </c>
      <c r="V37" s="34"/>
      <c r="W37" s="35"/>
      <c r="X37" s="35"/>
      <c r="Y37" s="36"/>
      <c r="Z37" s="35">
        <f t="shared" si="4"/>
        <v>1</v>
      </c>
      <c r="AA37" s="30"/>
      <c r="AD37" s="28"/>
      <c r="AE37" s="55" t="s">
        <v>141</v>
      </c>
      <c r="AF37" s="30"/>
    </row>
    <row r="38" spans="2:32" ht="30" customHeight="1" x14ac:dyDescent="0.25">
      <c r="B38" s="20"/>
      <c r="C38" s="138"/>
      <c r="D38" s="138"/>
      <c r="E38" s="176"/>
      <c r="F38" s="162" t="s">
        <v>107</v>
      </c>
      <c r="G38" s="163"/>
      <c r="H38" s="163"/>
      <c r="I38" s="164"/>
      <c r="J38" s="144"/>
      <c r="K38" s="145"/>
      <c r="L38" s="145"/>
      <c r="M38" s="145"/>
      <c r="N38" s="21"/>
      <c r="P38" s="28"/>
      <c r="Q38" s="44" t="s">
        <v>118</v>
      </c>
      <c r="R38" s="30"/>
      <c r="T38" s="28"/>
      <c r="U38" s="33" t="str">
        <f>IF(F37=AE38,IF(J38="","Angaben unvollständig","Angaben vollständig"),"Angaben vollständig")</f>
        <v>Angaben vollständig</v>
      </c>
      <c r="V38" s="30"/>
      <c r="Y38" s="28"/>
      <c r="Z38" s="35">
        <f t="shared" si="4"/>
        <v>0</v>
      </c>
      <c r="AA38" s="30"/>
      <c r="AD38" s="28"/>
      <c r="AE38" s="66" t="s">
        <v>109</v>
      </c>
      <c r="AF38" s="30"/>
    </row>
    <row r="39" spans="2:32" ht="30" customHeight="1" x14ac:dyDescent="0.25">
      <c r="B39" s="20"/>
      <c r="C39" s="138"/>
      <c r="D39" s="138"/>
      <c r="E39" s="176"/>
      <c r="F39" s="159" t="s">
        <v>108</v>
      </c>
      <c r="G39" s="160"/>
      <c r="H39" s="160"/>
      <c r="I39" s="161"/>
      <c r="J39" s="152"/>
      <c r="K39" s="146"/>
      <c r="L39" s="146"/>
      <c r="M39" s="146"/>
      <c r="N39" s="21"/>
      <c r="P39" s="28"/>
      <c r="Q39" s="44" t="s">
        <v>118</v>
      </c>
      <c r="R39" s="30"/>
      <c r="T39" s="28"/>
      <c r="U39" s="33" t="str">
        <f>IF(F37=AE38,IF(J39="","Angaben unvollständig","Angaben vollständig"),"Angaben vollständig")</f>
        <v>Angaben vollständig</v>
      </c>
      <c r="V39" s="30"/>
      <c r="Y39" s="28"/>
      <c r="Z39" s="35">
        <f t="shared" si="4"/>
        <v>0</v>
      </c>
      <c r="AA39" s="30"/>
      <c r="AD39" s="28"/>
      <c r="AF39" s="30"/>
    </row>
    <row r="40" spans="2:32" ht="11.25" customHeight="1" x14ac:dyDescent="0.25">
      <c r="B40" s="20"/>
      <c r="C40" s="65"/>
      <c r="D40" s="65"/>
      <c r="E40" s="65"/>
      <c r="F40" s="65"/>
      <c r="G40" s="65"/>
      <c r="H40" s="65"/>
      <c r="I40" s="65"/>
      <c r="J40" s="65"/>
      <c r="K40" s="65"/>
      <c r="L40" s="65"/>
      <c r="M40" s="2"/>
      <c r="N40" s="21"/>
      <c r="P40" s="28"/>
      <c r="Q40" s="35"/>
      <c r="R40" s="30"/>
      <c r="T40" s="28"/>
      <c r="V40" s="30"/>
      <c r="Y40" s="28"/>
      <c r="AA40" s="30"/>
      <c r="AD40" s="28"/>
      <c r="AE40" s="55" t="s">
        <v>105</v>
      </c>
      <c r="AF40" s="30"/>
    </row>
    <row r="41" spans="2:32" ht="37.5" customHeight="1" x14ac:dyDescent="0.25">
      <c r="B41" s="20"/>
      <c r="C41" s="138" t="s">
        <v>134</v>
      </c>
      <c r="D41" s="138"/>
      <c r="E41" s="176"/>
      <c r="F41" s="151" t="s">
        <v>105</v>
      </c>
      <c r="G41" s="140"/>
      <c r="H41" s="140"/>
      <c r="I41" s="140"/>
      <c r="J41" s="140"/>
      <c r="K41" s="140"/>
      <c r="L41" s="140"/>
      <c r="M41" s="140"/>
      <c r="N41" s="21"/>
      <c r="P41" s="28"/>
      <c r="Q41" s="44" t="s">
        <v>117</v>
      </c>
      <c r="R41" s="30"/>
      <c r="T41" s="28"/>
      <c r="U41" s="33" t="str">
        <f>IF(F41="Bitte Auswahl treffen","Angaben unvollständig","Angaben vollständig")</f>
        <v>Angaben unvollständig</v>
      </c>
      <c r="V41" s="34"/>
      <c r="W41" s="35"/>
      <c r="X41" s="35"/>
      <c r="Y41" s="36"/>
      <c r="Z41" s="35">
        <f t="shared" si="4"/>
        <v>1</v>
      </c>
      <c r="AA41" s="30"/>
      <c r="AD41" s="28"/>
      <c r="AE41" s="55" t="s">
        <v>142</v>
      </c>
      <c r="AF41" s="30"/>
    </row>
    <row r="42" spans="2:32" ht="30" customHeight="1" x14ac:dyDescent="0.25">
      <c r="B42" s="20"/>
      <c r="C42" s="138"/>
      <c r="D42" s="138"/>
      <c r="E42" s="176"/>
      <c r="F42" s="152"/>
      <c r="G42" s="146"/>
      <c r="H42" s="146"/>
      <c r="I42" s="146"/>
      <c r="J42" s="146"/>
      <c r="K42" s="146"/>
      <c r="L42" s="146"/>
      <c r="M42" s="146"/>
      <c r="N42" s="21"/>
      <c r="P42" s="28"/>
      <c r="Q42" s="44" t="s">
        <v>118</v>
      </c>
      <c r="R42" s="30"/>
      <c r="T42" s="28"/>
      <c r="U42" s="33" t="str">
        <f>IF(F41=AE42,IF(F42="","Angaben unvollständig","Angaben vollständig"),"Angaben vollständig")</f>
        <v>Angaben vollständig</v>
      </c>
      <c r="V42" s="30"/>
      <c r="Y42" s="28"/>
      <c r="Z42" s="35">
        <f t="shared" si="4"/>
        <v>0</v>
      </c>
      <c r="AA42" s="30"/>
      <c r="AD42" s="28"/>
      <c r="AE42" s="66" t="s">
        <v>110</v>
      </c>
      <c r="AF42" s="30"/>
    </row>
    <row r="43" spans="2:32" ht="11.25" customHeight="1" x14ac:dyDescent="0.25">
      <c r="B43" s="20"/>
      <c r="C43" s="65"/>
      <c r="D43" s="65"/>
      <c r="E43" s="65"/>
      <c r="F43" s="65"/>
      <c r="G43" s="65"/>
      <c r="H43" s="65"/>
      <c r="I43" s="65"/>
      <c r="J43" s="65"/>
      <c r="K43" s="65"/>
      <c r="L43" s="65"/>
      <c r="M43" s="2"/>
      <c r="N43" s="21"/>
      <c r="P43" s="28"/>
      <c r="Q43" s="35"/>
      <c r="R43" s="30"/>
      <c r="T43" s="28"/>
      <c r="V43" s="30"/>
      <c r="Y43" s="28"/>
      <c r="AA43" s="30"/>
      <c r="AD43" s="28"/>
      <c r="AE43" s="55" t="s">
        <v>105</v>
      </c>
      <c r="AF43" s="30"/>
    </row>
    <row r="44" spans="2:32" ht="37.5" customHeight="1" x14ac:dyDescent="0.25">
      <c r="B44" s="20"/>
      <c r="C44" s="138" t="s">
        <v>112</v>
      </c>
      <c r="D44" s="138"/>
      <c r="E44" s="176"/>
      <c r="F44" s="151" t="s">
        <v>105</v>
      </c>
      <c r="G44" s="140"/>
      <c r="H44" s="140"/>
      <c r="I44" s="140"/>
      <c r="J44" s="140"/>
      <c r="K44" s="140"/>
      <c r="L44" s="140"/>
      <c r="M44" s="140"/>
      <c r="N44" s="21"/>
      <c r="P44" s="28"/>
      <c r="Q44" s="44" t="s">
        <v>117</v>
      </c>
      <c r="R44" s="30"/>
      <c r="T44" s="28"/>
      <c r="U44" s="33" t="str">
        <f>IF(F44="Bitte Auswahl treffen","Angaben unvollständig","Angaben vollständig")</f>
        <v>Angaben unvollständig</v>
      </c>
      <c r="V44" s="34"/>
      <c r="W44" s="35"/>
      <c r="X44" s="35"/>
      <c r="Y44" s="36"/>
      <c r="Z44" s="35">
        <f t="shared" si="4"/>
        <v>1</v>
      </c>
      <c r="AA44" s="30"/>
      <c r="AD44" s="28"/>
      <c r="AE44" s="66" t="s">
        <v>140</v>
      </c>
      <c r="AF44" s="30"/>
    </row>
    <row r="45" spans="2:32" ht="30" customHeight="1" x14ac:dyDescent="0.25">
      <c r="B45" s="20"/>
      <c r="C45" s="138"/>
      <c r="D45" s="138"/>
      <c r="E45" s="176"/>
      <c r="F45" s="162" t="s">
        <v>135</v>
      </c>
      <c r="G45" s="163"/>
      <c r="H45" s="163"/>
      <c r="I45" s="164"/>
      <c r="J45" s="144"/>
      <c r="K45" s="145"/>
      <c r="L45" s="145"/>
      <c r="M45" s="145"/>
      <c r="N45" s="21"/>
      <c r="P45" s="28"/>
      <c r="Q45" s="44" t="s">
        <v>118</v>
      </c>
      <c r="R45" s="30"/>
      <c r="T45" s="28"/>
      <c r="U45" s="33" t="str">
        <f>IF(F44=AE45,IF(J45="","Angaben unvollständig","Angaben vollständig"),"Angaben vollständig")</f>
        <v>Angaben vollständig</v>
      </c>
      <c r="V45" s="34"/>
      <c r="W45" s="35"/>
      <c r="X45" s="35"/>
      <c r="Y45" s="36"/>
      <c r="Z45" s="35">
        <f t="shared" si="4"/>
        <v>0</v>
      </c>
      <c r="AA45" s="30"/>
      <c r="AD45" s="28"/>
      <c r="AE45" s="66" t="s">
        <v>139</v>
      </c>
      <c r="AF45" s="30"/>
    </row>
    <row r="46" spans="2:32" ht="30" customHeight="1" x14ac:dyDescent="0.25">
      <c r="B46" s="20"/>
      <c r="C46" s="138"/>
      <c r="D46" s="138"/>
      <c r="E46" s="176"/>
      <c r="F46" s="159" t="s">
        <v>136</v>
      </c>
      <c r="G46" s="160"/>
      <c r="H46" s="160"/>
      <c r="I46" s="161"/>
      <c r="J46" s="152"/>
      <c r="K46" s="146"/>
      <c r="L46" s="146"/>
      <c r="M46" s="146"/>
      <c r="N46" s="21"/>
      <c r="P46" s="28"/>
      <c r="Q46" s="44" t="s">
        <v>118</v>
      </c>
      <c r="R46" s="30"/>
      <c r="T46" s="28"/>
      <c r="U46" s="33" t="str">
        <f>IF(F44=AE45,IF(J46="","Angaben unvollständig","Angaben vollständig"),"Angaben vollständig")</f>
        <v>Angaben vollständig</v>
      </c>
      <c r="V46" s="30"/>
      <c r="Y46" s="28"/>
      <c r="Z46" s="35">
        <f t="shared" si="4"/>
        <v>0</v>
      </c>
      <c r="AA46" s="30"/>
      <c r="AD46" s="28"/>
      <c r="AF46" s="30"/>
    </row>
    <row r="47" spans="2:32" ht="11.25" customHeight="1" x14ac:dyDescent="0.25">
      <c r="B47" s="20"/>
      <c r="C47" s="65"/>
      <c r="D47" s="65"/>
      <c r="E47" s="65"/>
      <c r="F47" s="65"/>
      <c r="G47" s="65"/>
      <c r="H47" s="65"/>
      <c r="I47" s="65"/>
      <c r="J47" s="65"/>
      <c r="K47" s="65"/>
      <c r="L47" s="65"/>
      <c r="M47" s="2"/>
      <c r="N47" s="21"/>
      <c r="P47" s="28"/>
      <c r="Q47" s="35"/>
      <c r="R47" s="30"/>
      <c r="T47" s="28"/>
      <c r="V47" s="30"/>
      <c r="Y47" s="28"/>
      <c r="AA47" s="30"/>
      <c r="AD47" s="28"/>
      <c r="AE47" s="55" t="s">
        <v>105</v>
      </c>
      <c r="AF47" s="30"/>
    </row>
    <row r="48" spans="2:32" ht="37.5" customHeight="1" x14ac:dyDescent="0.25">
      <c r="B48" s="20"/>
      <c r="C48" s="138" t="s">
        <v>111</v>
      </c>
      <c r="D48" s="138"/>
      <c r="E48" s="176"/>
      <c r="F48" s="151" t="s">
        <v>105</v>
      </c>
      <c r="G48" s="140"/>
      <c r="H48" s="140"/>
      <c r="I48" s="140"/>
      <c r="J48" s="140"/>
      <c r="K48" s="140"/>
      <c r="L48" s="140"/>
      <c r="M48" s="140"/>
      <c r="N48" s="21"/>
      <c r="P48" s="28"/>
      <c r="Q48" s="44" t="s">
        <v>117</v>
      </c>
      <c r="R48" s="30"/>
      <c r="T48" s="28"/>
      <c r="U48" s="33" t="str">
        <f>IF(F48="Bitte Auswahl treffen","Angaben unvollständig","Angaben vollständig")</f>
        <v>Angaben unvollständig</v>
      </c>
      <c r="V48" s="34"/>
      <c r="W48" s="35"/>
      <c r="X48" s="35"/>
      <c r="Y48" s="36"/>
      <c r="Z48" s="35">
        <f t="shared" si="4"/>
        <v>1</v>
      </c>
      <c r="AA48" s="30"/>
      <c r="AD48" s="28"/>
      <c r="AE48" s="55" t="s">
        <v>143</v>
      </c>
      <c r="AF48" s="30"/>
    </row>
    <row r="49" spans="2:32" ht="30" customHeight="1" x14ac:dyDescent="0.25">
      <c r="B49" s="20"/>
      <c r="C49" s="138"/>
      <c r="D49" s="138"/>
      <c r="E49" s="176"/>
      <c r="F49" s="170" t="s">
        <v>138</v>
      </c>
      <c r="G49" s="171"/>
      <c r="H49" s="171"/>
      <c r="I49" s="172"/>
      <c r="J49" s="174"/>
      <c r="K49" s="175"/>
      <c r="L49" s="175"/>
      <c r="M49" s="175"/>
      <c r="N49" s="21"/>
      <c r="P49" s="28"/>
      <c r="Q49" s="44" t="s">
        <v>118</v>
      </c>
      <c r="R49" s="30"/>
      <c r="T49" s="28"/>
      <c r="U49" s="33" t="str">
        <f>IF(F48=AE49,IF(J49="","Angaben unvollständig","Angaben vollständig"),"Angaben vollständig")</f>
        <v>Angaben vollständig</v>
      </c>
      <c r="V49" s="30"/>
      <c r="Y49" s="28"/>
      <c r="Z49" s="35">
        <f t="shared" si="4"/>
        <v>0</v>
      </c>
      <c r="AA49" s="30"/>
      <c r="AD49" s="28"/>
      <c r="AE49" s="66" t="s">
        <v>137</v>
      </c>
      <c r="AF49" s="30"/>
    </row>
    <row r="50" spans="2:32" ht="11.25" customHeight="1" x14ac:dyDescent="0.25">
      <c r="B50" s="20"/>
      <c r="C50" s="65"/>
      <c r="D50" s="65"/>
      <c r="E50" s="65"/>
      <c r="F50" s="65"/>
      <c r="G50" s="65"/>
      <c r="H50" s="65"/>
      <c r="I50" s="65"/>
      <c r="J50" s="65"/>
      <c r="K50" s="65"/>
      <c r="L50" s="65"/>
      <c r="M50" s="2"/>
      <c r="N50" s="21"/>
      <c r="P50" s="28"/>
      <c r="Q50" s="35"/>
      <c r="R50" s="30"/>
      <c r="T50" s="28"/>
      <c r="V50" s="30"/>
      <c r="Y50" s="28"/>
      <c r="AA50" s="30"/>
      <c r="AD50" s="28"/>
      <c r="AE50" s="55" t="s">
        <v>105</v>
      </c>
      <c r="AF50" s="30"/>
    </row>
    <row r="51" spans="2:32" ht="37.5" customHeight="1" x14ac:dyDescent="0.25">
      <c r="B51" s="20"/>
      <c r="C51" s="138" t="s">
        <v>103</v>
      </c>
      <c r="D51" s="138"/>
      <c r="E51" s="176"/>
      <c r="F51" s="151" t="s">
        <v>105</v>
      </c>
      <c r="G51" s="140"/>
      <c r="H51" s="140"/>
      <c r="I51" s="140"/>
      <c r="J51" s="140"/>
      <c r="K51" s="140"/>
      <c r="L51" s="140"/>
      <c r="M51" s="140"/>
      <c r="N51" s="21"/>
      <c r="P51" s="28"/>
      <c r="Q51" s="44" t="s">
        <v>117</v>
      </c>
      <c r="R51" s="30"/>
      <c r="T51" s="28"/>
      <c r="U51" s="33" t="str">
        <f>IF(F51="Bitte Auswahl treffen","Angaben unvollständig","Angaben vollständig")</f>
        <v>Angaben unvollständig</v>
      </c>
      <c r="V51" s="34"/>
      <c r="W51" s="35"/>
      <c r="X51" s="35"/>
      <c r="Y51" s="36"/>
      <c r="Z51" s="35">
        <f t="shared" si="4"/>
        <v>1</v>
      </c>
      <c r="AA51" s="30"/>
      <c r="AD51" s="28"/>
      <c r="AE51" s="55" t="s">
        <v>144</v>
      </c>
      <c r="AF51" s="30"/>
    </row>
    <row r="52" spans="2:32" ht="30" customHeight="1" x14ac:dyDescent="0.25">
      <c r="B52" s="20"/>
      <c r="C52" s="138"/>
      <c r="D52" s="138"/>
      <c r="E52" s="176"/>
      <c r="F52" s="170" t="s">
        <v>146</v>
      </c>
      <c r="G52" s="171"/>
      <c r="H52" s="171"/>
      <c r="I52" s="172"/>
      <c r="J52" s="152" t="s">
        <v>105</v>
      </c>
      <c r="K52" s="146"/>
      <c r="L52" s="146"/>
      <c r="M52" s="146"/>
      <c r="N52" s="21"/>
      <c r="P52" s="28"/>
      <c r="Q52" s="44" t="s">
        <v>118</v>
      </c>
      <c r="R52" s="30"/>
      <c r="T52" s="28"/>
      <c r="U52" s="33" t="str">
        <f>IF(F51=AE52,IF(J52="","Angaben unvollständig","Angaben vollständig"),"Angaben vollständig")</f>
        <v>Angaben vollständig</v>
      </c>
      <c r="V52" s="30"/>
      <c r="Y52" s="28"/>
      <c r="Z52" s="35">
        <f t="shared" si="4"/>
        <v>0</v>
      </c>
      <c r="AA52" s="30"/>
      <c r="AD52" s="28"/>
      <c r="AE52" s="66" t="s">
        <v>145</v>
      </c>
      <c r="AF52" s="30"/>
    </row>
    <row r="53" spans="2:32" ht="37.5" customHeight="1" x14ac:dyDescent="0.25">
      <c r="B53" s="20"/>
      <c r="C53" s="173" t="s">
        <v>448</v>
      </c>
      <c r="D53" s="173"/>
      <c r="E53" s="173"/>
      <c r="F53" s="173"/>
      <c r="G53" s="173"/>
      <c r="H53" s="173"/>
      <c r="I53" s="173"/>
      <c r="J53" s="173"/>
      <c r="K53" s="173"/>
      <c r="L53" s="173"/>
      <c r="M53" s="173"/>
      <c r="N53" s="21"/>
      <c r="P53" s="28"/>
      <c r="R53" s="30"/>
      <c r="T53" s="28"/>
      <c r="V53" s="30"/>
      <c r="Y53" s="28"/>
      <c r="AA53" s="30"/>
      <c r="AD53" s="28"/>
      <c r="AE53" s="55" t="s">
        <v>147</v>
      </c>
      <c r="AF53" s="30"/>
    </row>
    <row r="54" spans="2:32" ht="37.5" customHeight="1" x14ac:dyDescent="0.25">
      <c r="B54" s="20"/>
      <c r="C54" s="173"/>
      <c r="D54" s="173"/>
      <c r="E54" s="173"/>
      <c r="F54" s="173"/>
      <c r="G54" s="173"/>
      <c r="H54" s="173"/>
      <c r="I54" s="173"/>
      <c r="J54" s="173"/>
      <c r="K54" s="173"/>
      <c r="L54" s="173"/>
      <c r="M54" s="173"/>
      <c r="N54" s="21"/>
      <c r="P54" s="28"/>
      <c r="R54" s="30"/>
      <c r="T54" s="28"/>
      <c r="V54" s="30"/>
      <c r="Y54" s="28"/>
      <c r="AA54" s="30"/>
      <c r="AD54" s="28"/>
      <c r="AE54" s="55" t="s">
        <v>148</v>
      </c>
      <c r="AF54" s="30"/>
    </row>
    <row r="55" spans="2:32" ht="37.5" customHeight="1" x14ac:dyDescent="0.25">
      <c r="B55" s="20"/>
      <c r="C55" s="173"/>
      <c r="D55" s="173"/>
      <c r="E55" s="173"/>
      <c r="F55" s="173"/>
      <c r="G55" s="173"/>
      <c r="H55" s="173"/>
      <c r="I55" s="173"/>
      <c r="J55" s="173"/>
      <c r="K55" s="173"/>
      <c r="L55" s="173"/>
      <c r="M55" s="173"/>
      <c r="N55" s="21"/>
      <c r="P55" s="28"/>
      <c r="R55" s="30"/>
      <c r="T55" s="28"/>
      <c r="V55" s="30"/>
      <c r="Y55" s="28"/>
      <c r="AA55" s="30"/>
      <c r="AD55" s="28"/>
      <c r="AE55" s="55" t="s">
        <v>149</v>
      </c>
      <c r="AF55" s="30"/>
    </row>
    <row r="56" spans="2:32" ht="11.25" customHeight="1" x14ac:dyDescent="0.25">
      <c r="B56" s="20"/>
      <c r="C56" s="65"/>
      <c r="D56" s="65"/>
      <c r="E56" s="65"/>
      <c r="F56" s="65"/>
      <c r="G56" s="65"/>
      <c r="H56" s="65"/>
      <c r="I56" s="65"/>
      <c r="J56" s="65"/>
      <c r="K56" s="65"/>
      <c r="L56" s="65"/>
      <c r="M56" s="2"/>
      <c r="N56" s="21"/>
      <c r="P56" s="28"/>
      <c r="R56" s="30"/>
      <c r="T56" s="28"/>
      <c r="V56" s="30"/>
      <c r="Y56" s="28"/>
      <c r="AA56" s="30"/>
      <c r="AD56" s="28"/>
      <c r="AE56" s="55" t="s">
        <v>105</v>
      </c>
      <c r="AF56" s="30"/>
    </row>
    <row r="57" spans="2:32" ht="45" customHeight="1" x14ac:dyDescent="0.25">
      <c r="B57" s="20"/>
      <c r="C57" s="138" t="s">
        <v>104</v>
      </c>
      <c r="D57" s="138"/>
      <c r="E57" s="176"/>
      <c r="F57" s="151" t="s">
        <v>105</v>
      </c>
      <c r="G57" s="140"/>
      <c r="H57" s="140"/>
      <c r="I57" s="140"/>
      <c r="J57" s="140"/>
      <c r="K57" s="140"/>
      <c r="L57" s="140"/>
      <c r="M57" s="140"/>
      <c r="N57" s="21"/>
      <c r="P57" s="28"/>
      <c r="Q57" s="44" t="s">
        <v>117</v>
      </c>
      <c r="R57" s="30"/>
      <c r="T57" s="28"/>
      <c r="U57" s="33" t="str">
        <f>IF(F57="Bitte Auswahl treffen","Angaben unvollständig","Angaben vollständig")</f>
        <v>Angaben unvollständig</v>
      </c>
      <c r="V57" s="34"/>
      <c r="W57" s="35"/>
      <c r="X57" s="35"/>
      <c r="Y57" s="36"/>
      <c r="Z57" s="35">
        <f t="shared" ref="Z57:Z59" si="5">IF(U57="Angaben unvollständig",1,0)</f>
        <v>1</v>
      </c>
      <c r="AA57" s="30"/>
      <c r="AD57" s="28"/>
      <c r="AE57" s="66" t="s">
        <v>150</v>
      </c>
      <c r="AF57" s="30"/>
    </row>
    <row r="58" spans="2:32" ht="30" customHeight="1" x14ac:dyDescent="0.25">
      <c r="B58" s="20"/>
      <c r="C58" s="138"/>
      <c r="D58" s="138"/>
      <c r="E58" s="176"/>
      <c r="F58" s="162" t="s">
        <v>114</v>
      </c>
      <c r="G58" s="163"/>
      <c r="H58" s="163"/>
      <c r="I58" s="164"/>
      <c r="J58" s="144"/>
      <c r="K58" s="145"/>
      <c r="L58" s="145"/>
      <c r="M58" s="145"/>
      <c r="N58" s="21"/>
      <c r="P58" s="28"/>
      <c r="Q58" s="44" t="s">
        <v>118</v>
      </c>
      <c r="R58" s="30"/>
      <c r="T58" s="28"/>
      <c r="U58" s="33" t="str">
        <f>IF(F57=AE58,IF(J58="","Angaben unvollständig","Angaben vollständig"),"Angaben vollständig")</f>
        <v>Angaben vollständig</v>
      </c>
      <c r="V58" s="30"/>
      <c r="Y58" s="28"/>
      <c r="Z58" s="35">
        <f t="shared" si="5"/>
        <v>0</v>
      </c>
      <c r="AA58" s="30"/>
      <c r="AD58" s="28"/>
      <c r="AE58" s="66" t="s">
        <v>116</v>
      </c>
      <c r="AF58" s="30"/>
    </row>
    <row r="59" spans="2:32" ht="30" customHeight="1" x14ac:dyDescent="0.25">
      <c r="B59" s="20"/>
      <c r="C59" s="138"/>
      <c r="D59" s="138"/>
      <c r="E59" s="176"/>
      <c r="F59" s="159" t="s">
        <v>115</v>
      </c>
      <c r="G59" s="160"/>
      <c r="H59" s="160"/>
      <c r="I59" s="161"/>
      <c r="J59" s="152"/>
      <c r="K59" s="146"/>
      <c r="L59" s="146"/>
      <c r="M59" s="146"/>
      <c r="N59" s="21"/>
      <c r="P59" s="28"/>
      <c r="Q59" s="44" t="s">
        <v>118</v>
      </c>
      <c r="R59" s="30"/>
      <c r="T59" s="28"/>
      <c r="U59" s="33" t="str">
        <f>IF(F57=AE58,IF(J59="","Angaben unvollständig","Angaben vollständig"),"Angaben vollständig")</f>
        <v>Angaben vollständig</v>
      </c>
      <c r="V59" s="30"/>
      <c r="Y59" s="28"/>
      <c r="Z59" s="35">
        <f t="shared" si="5"/>
        <v>0</v>
      </c>
      <c r="AA59" s="30"/>
      <c r="AD59" s="28"/>
      <c r="AF59" s="30"/>
    </row>
    <row r="60" spans="2:32" ht="63.75" customHeight="1" x14ac:dyDescent="0.25">
      <c r="B60" s="20"/>
      <c r="C60" s="173" t="s">
        <v>113</v>
      </c>
      <c r="D60" s="173"/>
      <c r="E60" s="173"/>
      <c r="F60" s="173"/>
      <c r="G60" s="173"/>
      <c r="H60" s="173"/>
      <c r="I60" s="173"/>
      <c r="J60" s="173"/>
      <c r="K60" s="173"/>
      <c r="L60" s="173"/>
      <c r="M60" s="173"/>
      <c r="N60" s="21"/>
      <c r="P60" s="28"/>
      <c r="R60" s="30"/>
      <c r="T60" s="28"/>
      <c r="V60" s="30"/>
      <c r="Y60" s="28"/>
      <c r="Z60" s="47">
        <f>SUM(Z21:Z59)</f>
        <v>15</v>
      </c>
      <c r="AA60" s="30"/>
      <c r="AD60" s="28"/>
      <c r="AF60" s="30"/>
    </row>
    <row r="61" spans="2:32" ht="18.75" customHeight="1" thickBot="1" x14ac:dyDescent="0.3">
      <c r="B61" s="23"/>
      <c r="C61" s="39"/>
      <c r="D61" s="39"/>
      <c r="E61" s="39"/>
      <c r="F61" s="39"/>
      <c r="G61" s="39"/>
      <c r="H61" s="39"/>
      <c r="I61" s="39"/>
      <c r="J61" s="39"/>
      <c r="K61" s="39"/>
      <c r="L61" s="39"/>
      <c r="M61" s="39"/>
      <c r="N61" s="24"/>
      <c r="P61" s="40"/>
      <c r="Q61" s="45"/>
      <c r="R61" s="42"/>
      <c r="T61" s="40"/>
      <c r="U61" s="41"/>
      <c r="V61" s="42"/>
      <c r="Y61" s="40"/>
      <c r="Z61" s="41"/>
      <c r="AA61" s="42"/>
      <c r="AD61" s="40"/>
      <c r="AE61" s="41"/>
      <c r="AF61" s="42"/>
    </row>
    <row r="62" spans="2:32" ht="18.75" customHeight="1" x14ac:dyDescent="0.25"/>
  </sheetData>
  <sheetProtection algorithmName="SHA-512" hashValue="z/ithkfpMhC3vmtgXV3hB9HAIsmhtNAmNgAC0ufmDFSMi4lVptyLP1Ro42yV4rfOxHn1gOEJsfBj6cZWCCRtDA==" saltValue="g0TNW57e4VvU65ukM2siFw==" spinCount="100000" sheet="1" objects="1" scenarios="1" selectLockedCells="1"/>
  <mergeCells count="69">
    <mergeCell ref="C6:J6"/>
    <mergeCell ref="K3:M7"/>
    <mergeCell ref="Q2:U3"/>
    <mergeCell ref="C44:E46"/>
    <mergeCell ref="F45:I45"/>
    <mergeCell ref="F46:I46"/>
    <mergeCell ref="F42:M42"/>
    <mergeCell ref="F41:M41"/>
    <mergeCell ref="C37:E39"/>
    <mergeCell ref="J39:M39"/>
    <mergeCell ref="J38:M38"/>
    <mergeCell ref="F37:M37"/>
    <mergeCell ref="C41:E42"/>
    <mergeCell ref="C34:E35"/>
    <mergeCell ref="C12:E12"/>
    <mergeCell ref="C13:E13"/>
    <mergeCell ref="C28:E28"/>
    <mergeCell ref="C27:E27"/>
    <mergeCell ref="C26:E26"/>
    <mergeCell ref="C48:E49"/>
    <mergeCell ref="C14:E14"/>
    <mergeCell ref="C15:E15"/>
    <mergeCell ref="C16:E16"/>
    <mergeCell ref="C24:E24"/>
    <mergeCell ref="C23:E23"/>
    <mergeCell ref="C60:M60"/>
    <mergeCell ref="J52:M52"/>
    <mergeCell ref="F51:M51"/>
    <mergeCell ref="J49:M49"/>
    <mergeCell ref="C51:E52"/>
    <mergeCell ref="C57:E59"/>
    <mergeCell ref="F58:I58"/>
    <mergeCell ref="F29:M29"/>
    <mergeCell ref="F31:M31"/>
    <mergeCell ref="F32:M32"/>
    <mergeCell ref="F59:I59"/>
    <mergeCell ref="F38:I38"/>
    <mergeCell ref="F39:I39"/>
    <mergeCell ref="J59:M59"/>
    <mergeCell ref="J58:M58"/>
    <mergeCell ref="F57:M57"/>
    <mergeCell ref="F34:M34"/>
    <mergeCell ref="F35:I35"/>
    <mergeCell ref="J35:M35"/>
    <mergeCell ref="F49:I49"/>
    <mergeCell ref="F52:I52"/>
    <mergeCell ref="C53:M55"/>
    <mergeCell ref="C29:E29"/>
    <mergeCell ref="F23:M23"/>
    <mergeCell ref="F24:M24"/>
    <mergeCell ref="F26:M26"/>
    <mergeCell ref="F27:M27"/>
    <mergeCell ref="F28:M28"/>
    <mergeCell ref="C4:J5"/>
    <mergeCell ref="F48:M48"/>
    <mergeCell ref="J46:M46"/>
    <mergeCell ref="J45:M45"/>
    <mergeCell ref="F44:M44"/>
    <mergeCell ref="K12:M12"/>
    <mergeCell ref="K13:M13"/>
    <mergeCell ref="K15:M15"/>
    <mergeCell ref="C32:E32"/>
    <mergeCell ref="C31:E31"/>
    <mergeCell ref="C22:E22"/>
    <mergeCell ref="C21:E21"/>
    <mergeCell ref="C19:M19"/>
    <mergeCell ref="F21:M21"/>
    <mergeCell ref="K16:M17"/>
    <mergeCell ref="F22:M22"/>
  </mergeCells>
  <conditionalFormatting sqref="U21:U24">
    <cfRule type="containsText" dxfId="111" priority="63" operator="containsText" text="Angaben vollständig">
      <formula>NOT(ISERROR(SEARCH("Angaben vollständig",U21)))</formula>
    </cfRule>
    <cfRule type="containsText" dxfId="110" priority="64" operator="containsText" text="Angaben unvollständig">
      <formula>NOT(ISERROR(SEARCH("Angaben unvollständig",U21)))</formula>
    </cfRule>
  </conditionalFormatting>
  <conditionalFormatting sqref="U26:U29">
    <cfRule type="containsText" dxfId="109" priority="45" operator="containsText" text="Angaben vollständig">
      <formula>NOT(ISERROR(SEARCH("Angaben vollständig",U26)))</formula>
    </cfRule>
    <cfRule type="containsText" dxfId="108" priority="46" operator="containsText" text="Angaben unvollständig">
      <formula>NOT(ISERROR(SEARCH("Angaben unvollständig",U26)))</formula>
    </cfRule>
  </conditionalFormatting>
  <conditionalFormatting sqref="U32">
    <cfRule type="containsText" dxfId="107" priority="43" operator="containsText" text="Angaben vollständig">
      <formula>NOT(ISERROR(SEARCH("Angaben vollständig",U32)))</formula>
    </cfRule>
    <cfRule type="containsText" dxfId="106" priority="44" operator="containsText" text="Angaben unvollständig">
      <formula>NOT(ISERROR(SEARCH("Angaben unvollständig",U32)))</formula>
    </cfRule>
  </conditionalFormatting>
  <conditionalFormatting sqref="U34:U35">
    <cfRule type="containsText" dxfId="105" priority="59" operator="containsText" text="Angaben vollständig">
      <formula>NOT(ISERROR(SEARCH("Angaben vollständig",U34)))</formula>
    </cfRule>
    <cfRule type="containsText" dxfId="104" priority="60" operator="containsText" text="Angaben unvollständig">
      <formula>NOT(ISERROR(SEARCH("Angaben unvollständig",U34)))</formula>
    </cfRule>
  </conditionalFormatting>
  <conditionalFormatting sqref="U37:U39">
    <cfRule type="containsText" dxfId="103" priority="17" operator="containsText" text="Angaben vollständig">
      <formula>NOT(ISERROR(SEARCH("Angaben vollständig",U37)))</formula>
    </cfRule>
    <cfRule type="containsText" dxfId="102" priority="18" operator="containsText" text="Angaben unvollständig">
      <formula>NOT(ISERROR(SEARCH("Angaben unvollständig",U37)))</formula>
    </cfRule>
  </conditionalFormatting>
  <conditionalFormatting sqref="U41:U42">
    <cfRule type="containsText" dxfId="101" priority="15" operator="containsText" text="Angaben vollständig">
      <formula>NOT(ISERROR(SEARCH("Angaben vollständig",U41)))</formula>
    </cfRule>
    <cfRule type="containsText" dxfId="100" priority="16" operator="containsText" text="Angaben unvollständig">
      <formula>NOT(ISERROR(SEARCH("Angaben unvollständig",U41)))</formula>
    </cfRule>
  </conditionalFormatting>
  <conditionalFormatting sqref="U44:U46">
    <cfRule type="containsText" dxfId="99" priority="5" operator="containsText" text="Angaben vollständig">
      <formula>NOT(ISERROR(SEARCH("Angaben vollständig",U44)))</formula>
    </cfRule>
    <cfRule type="containsText" dxfId="98" priority="6" operator="containsText" text="Angaben unvollständig">
      <formula>NOT(ISERROR(SEARCH("Angaben unvollständig",U44)))</formula>
    </cfRule>
  </conditionalFormatting>
  <conditionalFormatting sqref="U48:U49">
    <cfRule type="containsText" dxfId="97" priority="11" operator="containsText" text="Angaben vollständig">
      <formula>NOT(ISERROR(SEARCH("Angaben vollständig",U48)))</formula>
    </cfRule>
    <cfRule type="containsText" dxfId="96" priority="12" operator="containsText" text="Angaben unvollständig">
      <formula>NOT(ISERROR(SEARCH("Angaben unvollständig",U48)))</formula>
    </cfRule>
  </conditionalFormatting>
  <conditionalFormatting sqref="U51:U52">
    <cfRule type="containsText" dxfId="95" priority="9" operator="containsText" text="Angaben vollständig">
      <formula>NOT(ISERROR(SEARCH("Angaben vollständig",U51)))</formula>
    </cfRule>
    <cfRule type="containsText" dxfId="94" priority="10" operator="containsText" text="Angaben unvollständig">
      <formula>NOT(ISERROR(SEARCH("Angaben unvollständig",U51)))</formula>
    </cfRule>
  </conditionalFormatting>
  <conditionalFormatting sqref="U57:U59">
    <cfRule type="containsText" dxfId="93" priority="1" operator="containsText" text="Angaben vollständig">
      <formula>NOT(ISERROR(SEARCH("Angaben vollständig",U57)))</formula>
    </cfRule>
    <cfRule type="containsText" dxfId="92" priority="2" operator="containsText" text="Angaben unvollständig">
      <formula>NOT(ISERROR(SEARCH("Angaben unvollständig",U57)))</formula>
    </cfRule>
  </conditionalFormatting>
  <dataValidations count="8">
    <dataValidation type="list" allowBlank="1" showInputMessage="1" showErrorMessage="1" sqref="F34" xr:uid="{8444A885-C7E8-400A-B2B9-6575B896F4B3}">
      <formula1>$AE$33:$AE$35</formula1>
    </dataValidation>
    <dataValidation type="list" allowBlank="1" showInputMessage="1" showErrorMessage="1" sqref="F37" xr:uid="{D0821AF1-E5D6-4A35-B26C-8420D10EACBC}">
      <formula1>$AE$36:$AE$38</formula1>
    </dataValidation>
    <dataValidation type="list" allowBlank="1" showInputMessage="1" showErrorMessage="1" sqref="F41" xr:uid="{F546CC44-2120-4561-B725-5643443091D1}">
      <formula1>$AE$40:$AE$42</formula1>
    </dataValidation>
    <dataValidation type="list" allowBlank="1" showInputMessage="1" showErrorMessage="1" sqref="F48" xr:uid="{817770F3-2E3D-4D7C-97C5-CCC2FDA33D5F}">
      <formula1>$AE$47:$AE$49</formula1>
    </dataValidation>
    <dataValidation type="list" allowBlank="1" showInputMessage="1" showErrorMessage="1" sqref="F57" xr:uid="{7B20DE9D-DC3D-4086-B54D-52CEE1D02F19}">
      <formula1>$AE$56:$AE$58</formula1>
    </dataValidation>
    <dataValidation type="list" allowBlank="1" showInputMessage="1" showErrorMessage="1" sqref="F44" xr:uid="{29146E2C-FB1E-40C9-ADC6-1213D9D2603B}">
      <formula1>$AE$43:$AE$45</formula1>
    </dataValidation>
    <dataValidation type="list" allowBlank="1" showInputMessage="1" showErrorMessage="1" sqref="F51" xr:uid="{A1598342-CA9C-4288-9B9B-7440EB5A327D}">
      <formula1>$AE$50:$AE$52</formula1>
    </dataValidation>
    <dataValidation type="list" allowBlank="1" showInputMessage="1" showErrorMessage="1" sqref="J52:M52" xr:uid="{8657EE90-C92E-4CAE-89A4-513AA621F63E}">
      <formula1>$AE$53:$AE$56</formula1>
    </dataValidation>
  </dataValidations>
  <hyperlinks>
    <hyperlink ref="Q2:U3" location="'02_teilnahmeantrag'!A1" display="'02_teilnahmeantrag'!A1" xr:uid="{D843DCFC-9BBC-42AF-96DC-BC20A51255C6}"/>
  </hyperlinks>
  <pageMargins left="0.70866141732283472" right="0.70866141732283472" top="0.78740157480314965" bottom="0.78740157480314965" header="0.31496062992125984" footer="0.31496062992125984"/>
  <pageSetup paperSize="9" scale="92" fitToHeight="10" orientation="portrait" r:id="rId1"/>
  <headerFooter>
    <oddFooter>&amp;L&amp;"Arial,Standard"&amp;8Die Weitergabe an Dritte ist ohne ausdrückliche Genehmigung der ausschreibenden Stelle nicht statthaft.&amp;R&amp;"Arial,Standard"&amp;8Seite &amp;P von &amp;N</oddFooter>
  </headerFooter>
  <rowBreaks count="1" manualBreakCount="1">
    <brk id="40" min="2"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98F6A-6E0B-437E-9D51-7CADCED94135}">
  <dimension ref="B1:AM94"/>
  <sheetViews>
    <sheetView showGridLines="0" showRowColHeaders="0" zoomScaleNormal="100" workbookViewId="0">
      <selection activeCell="K26" sqref="K26:N26"/>
    </sheetView>
  </sheetViews>
  <sheetFormatPr baseColWidth="10" defaultColWidth="11.44140625" defaultRowHeight="13.2" x14ac:dyDescent="0.25"/>
  <cols>
    <col min="1" max="2" width="3.5546875" style="12" customWidth="1"/>
    <col min="3" max="3" width="4.33203125" style="12" customWidth="1"/>
    <col min="4" max="14" width="9.33203125" style="12" customWidth="1"/>
    <col min="15" max="17" width="3.5546875" style="12" customWidth="1"/>
    <col min="18" max="18" width="17" style="38" bestFit="1" customWidth="1"/>
    <col min="19" max="21" width="3.5546875" style="12" customWidth="1"/>
    <col min="22" max="22" width="14.33203125" style="12" customWidth="1"/>
    <col min="23" max="24" width="3.5546875" style="12" customWidth="1"/>
    <col min="25" max="26" width="3.5546875" style="12" hidden="1" customWidth="1"/>
    <col min="27" max="27" width="11.44140625" style="12" hidden="1" customWidth="1"/>
    <col min="28" max="31" width="3.5546875" style="12" hidden="1" customWidth="1"/>
    <col min="32" max="32" width="11.44140625" style="12" hidden="1" customWidth="1"/>
    <col min="33" max="36" width="3.5546875" style="12" hidden="1" customWidth="1"/>
    <col min="37" max="37" width="95.109375" style="12" hidden="1" customWidth="1"/>
    <col min="38" max="39" width="3.5546875" style="12" hidden="1" customWidth="1"/>
    <col min="40" max="41" width="0" style="12" hidden="1" customWidth="1"/>
    <col min="42" max="16384" width="11.44140625" style="12"/>
  </cols>
  <sheetData>
    <row r="1" spans="2:38" ht="18.75" customHeight="1" thickBot="1" x14ac:dyDescent="0.3"/>
    <row r="2" spans="2:38" ht="18.75" customHeight="1" x14ac:dyDescent="0.25">
      <c r="B2" s="17"/>
      <c r="C2" s="18"/>
      <c r="D2" s="18"/>
      <c r="E2" s="18"/>
      <c r="F2" s="18"/>
      <c r="G2" s="18"/>
      <c r="H2" s="18"/>
      <c r="I2" s="18"/>
      <c r="J2" s="18"/>
      <c r="K2" s="18"/>
      <c r="L2" s="18"/>
      <c r="M2" s="18"/>
      <c r="N2" s="18"/>
      <c r="O2" s="19"/>
      <c r="R2" s="88" t="s">
        <v>298</v>
      </c>
      <c r="S2" s="108"/>
      <c r="T2" s="108"/>
      <c r="U2" s="108"/>
      <c r="V2" s="109"/>
    </row>
    <row r="3" spans="2:38" ht="18" thickBot="1" x14ac:dyDescent="0.35">
      <c r="B3" s="20"/>
      <c r="C3" s="7" t="str">
        <f>'00_system'!C6</f>
        <v>Sicherheitsdienstleistungen</v>
      </c>
      <c r="K3" s="99" t="e" vm="2">
        <f>'00_system'!C13</f>
        <v>#VALUE!</v>
      </c>
      <c r="L3" s="99"/>
      <c r="M3" s="99"/>
      <c r="N3" s="99"/>
      <c r="O3" s="21"/>
      <c r="R3" s="110"/>
      <c r="S3" s="111"/>
      <c r="T3" s="111"/>
      <c r="U3" s="111"/>
      <c r="V3" s="112"/>
    </row>
    <row r="4" spans="2:38" ht="14.25" customHeight="1" x14ac:dyDescent="0.25">
      <c r="B4" s="20"/>
      <c r="C4" s="100" t="str">
        <f>'00_system'!C7</f>
        <v>in den Flüchtlings- und Asylunterkünften
des Landkreises Dachau</v>
      </c>
      <c r="D4" s="100"/>
      <c r="E4" s="100"/>
      <c r="F4" s="100"/>
      <c r="G4" s="100"/>
      <c r="H4" s="100"/>
      <c r="I4" s="100"/>
      <c r="J4" s="100"/>
      <c r="K4" s="99"/>
      <c r="L4" s="99"/>
      <c r="M4" s="99"/>
      <c r="N4" s="99"/>
      <c r="O4" s="21"/>
    </row>
    <row r="5" spans="2:38" ht="14.25" customHeight="1" x14ac:dyDescent="0.25">
      <c r="B5" s="20"/>
      <c r="C5" s="100"/>
      <c r="D5" s="100"/>
      <c r="E5" s="100"/>
      <c r="F5" s="100"/>
      <c r="G5" s="100"/>
      <c r="H5" s="100"/>
      <c r="I5" s="100"/>
      <c r="J5" s="100"/>
      <c r="K5" s="99"/>
      <c r="L5" s="99"/>
      <c r="M5" s="99"/>
      <c r="N5" s="99"/>
      <c r="O5" s="21"/>
    </row>
    <row r="6" spans="2:38" ht="14.25" customHeight="1" x14ac:dyDescent="0.25">
      <c r="B6" s="20"/>
      <c r="C6" s="100" t="str">
        <f>IF('00_system'!C8="","",'00_system'!C8)</f>
        <v/>
      </c>
      <c r="D6" s="100"/>
      <c r="E6" s="100"/>
      <c r="F6" s="100"/>
      <c r="G6" s="100"/>
      <c r="H6" s="100"/>
      <c r="I6" s="46"/>
      <c r="J6" s="46"/>
      <c r="K6" s="99"/>
      <c r="L6" s="99"/>
      <c r="M6" s="99"/>
      <c r="N6" s="99"/>
      <c r="O6" s="21"/>
    </row>
    <row r="7" spans="2:38" ht="18.75" customHeight="1" x14ac:dyDescent="0.25">
      <c r="B7" s="20"/>
      <c r="K7" s="99"/>
      <c r="L7" s="99"/>
      <c r="M7" s="99"/>
      <c r="N7" s="99"/>
      <c r="O7" s="21"/>
    </row>
    <row r="8" spans="2:38" x14ac:dyDescent="0.25">
      <c r="B8" s="20"/>
      <c r="C8" s="22" t="str">
        <f>CONCATENATE("Vergabenummer: ",'00_system'!C9)</f>
        <v>Vergabenummer: 10-804-242120932-1</v>
      </c>
      <c r="O8" s="21"/>
    </row>
    <row r="9" spans="2:38" x14ac:dyDescent="0.25">
      <c r="B9" s="20"/>
      <c r="C9" s="22" t="str">
        <f>CONCATENATE("Stand: ",'00_system'!C3)</f>
        <v>Stand: 12.10.2026 (v1)</v>
      </c>
      <c r="O9" s="21"/>
    </row>
    <row r="10" spans="2:38" ht="3.75" customHeight="1" x14ac:dyDescent="0.25">
      <c r="B10" s="20"/>
      <c r="C10" s="14"/>
      <c r="D10" s="13"/>
      <c r="E10" s="13"/>
      <c r="F10" s="13"/>
      <c r="G10" s="13"/>
      <c r="H10" s="13"/>
      <c r="I10" s="13"/>
      <c r="J10" s="13"/>
      <c r="K10" s="13"/>
      <c r="L10" s="13"/>
      <c r="M10" s="13"/>
      <c r="N10" s="13"/>
      <c r="O10" s="21"/>
      <c r="Q10" s="25"/>
      <c r="R10" s="43"/>
      <c r="S10" s="27"/>
      <c r="U10" s="25"/>
      <c r="V10" s="26"/>
      <c r="W10" s="27"/>
      <c r="Z10" s="25"/>
      <c r="AA10" s="26"/>
      <c r="AB10" s="27"/>
      <c r="AE10" s="25"/>
      <c r="AF10" s="26"/>
      <c r="AG10" s="27"/>
      <c r="AJ10" s="25"/>
      <c r="AK10" s="26"/>
      <c r="AL10" s="27"/>
    </row>
    <row r="11" spans="2:38" ht="15" customHeight="1" x14ac:dyDescent="0.25">
      <c r="B11" s="20"/>
      <c r="O11" s="21"/>
      <c r="Q11" s="28"/>
      <c r="R11" s="44"/>
      <c r="S11" s="30"/>
      <c r="U11" s="28"/>
      <c r="V11" s="44"/>
      <c r="W11" s="30"/>
      <c r="Z11" s="28"/>
      <c r="AB11" s="30"/>
      <c r="AE11" s="28"/>
      <c r="AG11" s="30"/>
      <c r="AJ11" s="28"/>
      <c r="AL11" s="30"/>
    </row>
    <row r="12" spans="2:38" ht="26.25" customHeight="1" x14ac:dyDescent="0.25">
      <c r="B12" s="20"/>
      <c r="C12" s="139" t="s">
        <v>176</v>
      </c>
      <c r="D12" s="101"/>
      <c r="E12" s="101"/>
      <c r="F12" s="101"/>
      <c r="G12" s="101"/>
      <c r="H12" s="101"/>
      <c r="I12" s="101"/>
      <c r="J12" s="101"/>
      <c r="K12" s="101"/>
      <c r="L12" s="101"/>
      <c r="M12" s="101"/>
      <c r="N12" s="101"/>
      <c r="O12" s="21"/>
      <c r="Q12" s="28"/>
      <c r="R12" s="29" t="s">
        <v>151</v>
      </c>
      <c r="S12" s="37"/>
      <c r="T12" s="31"/>
      <c r="U12" s="32"/>
      <c r="V12" s="29" t="s">
        <v>133</v>
      </c>
      <c r="W12" s="30"/>
      <c r="Z12" s="28"/>
      <c r="AA12" s="47">
        <f>SUM(AA15:AA93)</f>
        <v>15</v>
      </c>
      <c r="AB12" s="30"/>
      <c r="AE12" s="28"/>
      <c r="AF12" s="47">
        <f>AF65+AF81+AF85+AF89+AF93+AF72</f>
        <v>0</v>
      </c>
      <c r="AG12" s="30"/>
      <c r="AJ12" s="28"/>
      <c r="AL12" s="30"/>
    </row>
    <row r="13" spans="2:38" ht="11.25" customHeight="1" x14ac:dyDescent="0.25">
      <c r="B13" s="20"/>
      <c r="C13" s="15"/>
      <c r="D13" s="15"/>
      <c r="E13" s="15"/>
      <c r="F13" s="15"/>
      <c r="G13" s="15"/>
      <c r="H13" s="15"/>
      <c r="I13" s="15"/>
      <c r="J13" s="15"/>
      <c r="K13" s="15"/>
      <c r="L13" s="15"/>
      <c r="M13" s="15"/>
      <c r="N13" s="15"/>
      <c r="O13" s="21"/>
      <c r="Q13" s="28"/>
      <c r="R13" s="35"/>
      <c r="S13" s="30"/>
      <c r="U13" s="28"/>
      <c r="W13" s="30"/>
      <c r="Z13" s="28"/>
      <c r="AB13" s="30"/>
      <c r="AE13" s="28"/>
      <c r="AG13" s="30"/>
      <c r="AJ13" s="28"/>
      <c r="AL13" s="30"/>
    </row>
    <row r="14" spans="2:38" ht="15" customHeight="1" x14ac:dyDescent="0.25">
      <c r="B14" s="20"/>
      <c r="C14" s="113" t="s">
        <v>233</v>
      </c>
      <c r="D14" s="113"/>
      <c r="E14" s="113"/>
      <c r="F14" s="113"/>
      <c r="G14" s="113"/>
      <c r="H14" s="113"/>
      <c r="I14" s="113"/>
      <c r="J14" s="113"/>
      <c r="K14" s="113"/>
      <c r="L14" s="113"/>
      <c r="M14" s="113"/>
      <c r="N14" s="113"/>
      <c r="O14" s="21"/>
      <c r="Q14" s="28"/>
      <c r="R14" s="44"/>
      <c r="S14" s="30"/>
      <c r="U14" s="28"/>
      <c r="W14" s="34"/>
      <c r="X14" s="35"/>
      <c r="Y14" s="35"/>
      <c r="Z14" s="36"/>
      <c r="AA14" s="35"/>
      <c r="AB14" s="30"/>
      <c r="AD14" s="35"/>
      <c r="AE14" s="36"/>
      <c r="AF14" s="35"/>
      <c r="AG14" s="30"/>
      <c r="AJ14" s="28"/>
      <c r="AK14" s="55"/>
      <c r="AL14" s="30"/>
    </row>
    <row r="15" spans="2:38" ht="50.25" customHeight="1" x14ac:dyDescent="0.25">
      <c r="B15" s="20"/>
      <c r="C15" s="195" t="s">
        <v>163</v>
      </c>
      <c r="D15" s="195"/>
      <c r="E15" s="195"/>
      <c r="F15" s="195"/>
      <c r="G15" s="195"/>
      <c r="H15" s="195"/>
      <c r="I15" s="195"/>
      <c r="J15" s="195"/>
      <c r="K15" s="195"/>
      <c r="L15" s="195"/>
      <c r="M15" s="195"/>
      <c r="N15" s="195"/>
      <c r="O15" s="21"/>
      <c r="Q15" s="28"/>
      <c r="R15" s="44"/>
      <c r="S15" s="30"/>
      <c r="U15" s="28"/>
      <c r="W15" s="34"/>
      <c r="X15" s="35"/>
      <c r="Y15" s="35"/>
      <c r="Z15" s="36"/>
      <c r="AA15" s="35"/>
      <c r="AB15" s="30"/>
      <c r="AD15" s="35"/>
      <c r="AE15" s="36"/>
      <c r="AF15" s="35"/>
      <c r="AG15" s="30"/>
      <c r="AJ15" s="28"/>
      <c r="AK15" s="55"/>
      <c r="AL15" s="30"/>
    </row>
    <row r="16" spans="2:38" ht="41.25" customHeight="1" x14ac:dyDescent="0.25">
      <c r="B16" s="20"/>
      <c r="C16" s="67" t="s">
        <v>174</v>
      </c>
      <c r="D16" s="200" t="s">
        <v>164</v>
      </c>
      <c r="E16" s="200"/>
      <c r="F16" s="200"/>
      <c r="G16" s="200"/>
      <c r="H16" s="200"/>
      <c r="I16" s="200"/>
      <c r="J16" s="200"/>
      <c r="K16" s="200"/>
      <c r="L16" s="200"/>
      <c r="M16" s="200"/>
      <c r="N16" s="200"/>
      <c r="O16" s="21"/>
      <c r="Q16" s="28"/>
      <c r="R16" s="44"/>
      <c r="S16" s="30"/>
      <c r="U16" s="28"/>
      <c r="W16" s="34"/>
      <c r="X16" s="35"/>
      <c r="Y16" s="35"/>
      <c r="Z16" s="36"/>
      <c r="AA16" s="35"/>
      <c r="AB16" s="30"/>
      <c r="AD16" s="35"/>
      <c r="AE16" s="36"/>
      <c r="AF16" s="35"/>
      <c r="AG16" s="30"/>
      <c r="AJ16" s="28"/>
      <c r="AK16" s="55"/>
      <c r="AL16" s="30"/>
    </row>
    <row r="17" spans="2:38" ht="52.5" customHeight="1" x14ac:dyDescent="0.25">
      <c r="B17" s="20"/>
      <c r="C17" s="67" t="s">
        <v>35</v>
      </c>
      <c r="D17" s="200" t="s">
        <v>165</v>
      </c>
      <c r="E17" s="200"/>
      <c r="F17" s="200"/>
      <c r="G17" s="200"/>
      <c r="H17" s="200"/>
      <c r="I17" s="200"/>
      <c r="J17" s="200"/>
      <c r="K17" s="200"/>
      <c r="L17" s="200"/>
      <c r="M17" s="200"/>
      <c r="N17" s="200"/>
      <c r="O17" s="21"/>
      <c r="Q17" s="28"/>
      <c r="R17" s="44"/>
      <c r="S17" s="30"/>
      <c r="U17" s="28"/>
      <c r="W17" s="34"/>
      <c r="X17" s="35"/>
      <c r="Y17" s="35"/>
      <c r="Z17" s="36"/>
      <c r="AA17" s="35"/>
      <c r="AB17" s="30"/>
      <c r="AD17" s="35"/>
      <c r="AE17" s="36"/>
      <c r="AF17" s="35"/>
      <c r="AG17" s="30"/>
      <c r="AJ17" s="28"/>
      <c r="AK17" s="55"/>
      <c r="AL17" s="30"/>
    </row>
    <row r="18" spans="2:38" ht="26.25" customHeight="1" x14ac:dyDescent="0.25">
      <c r="B18" s="20"/>
      <c r="C18" s="67" t="s">
        <v>39</v>
      </c>
      <c r="D18" s="200" t="s">
        <v>166</v>
      </c>
      <c r="E18" s="200"/>
      <c r="F18" s="200"/>
      <c r="G18" s="200"/>
      <c r="H18" s="200"/>
      <c r="I18" s="200"/>
      <c r="J18" s="200"/>
      <c r="K18" s="200"/>
      <c r="L18" s="200"/>
      <c r="M18" s="200"/>
      <c r="N18" s="200"/>
      <c r="O18" s="21"/>
      <c r="Q18" s="28"/>
      <c r="R18" s="44"/>
      <c r="S18" s="30"/>
      <c r="U18" s="28"/>
      <c r="W18" s="34"/>
      <c r="X18" s="35"/>
      <c r="Y18" s="35"/>
      <c r="Z18" s="36"/>
      <c r="AA18" s="35"/>
      <c r="AB18" s="30"/>
      <c r="AD18" s="35"/>
      <c r="AE18" s="36"/>
      <c r="AF18" s="35"/>
      <c r="AG18" s="30"/>
      <c r="AJ18" s="28"/>
      <c r="AK18" s="55"/>
      <c r="AL18" s="30"/>
    </row>
    <row r="19" spans="2:38" ht="41.25" customHeight="1" x14ac:dyDescent="0.25">
      <c r="B19" s="20"/>
      <c r="C19" s="67" t="s">
        <v>40</v>
      </c>
      <c r="D19" s="200" t="s">
        <v>167</v>
      </c>
      <c r="E19" s="200"/>
      <c r="F19" s="200"/>
      <c r="G19" s="200"/>
      <c r="H19" s="200"/>
      <c r="I19" s="200"/>
      <c r="J19" s="200"/>
      <c r="K19" s="200"/>
      <c r="L19" s="200"/>
      <c r="M19" s="200"/>
      <c r="N19" s="200"/>
      <c r="O19" s="21"/>
      <c r="Q19" s="28"/>
      <c r="R19" s="44"/>
      <c r="S19" s="30"/>
      <c r="U19" s="28"/>
      <c r="W19" s="34"/>
      <c r="X19" s="35"/>
      <c r="Y19" s="35"/>
      <c r="Z19" s="36"/>
      <c r="AA19" s="35"/>
      <c r="AB19" s="30"/>
      <c r="AD19" s="35"/>
      <c r="AE19" s="36"/>
      <c r="AF19" s="35"/>
      <c r="AG19" s="30"/>
      <c r="AJ19" s="28"/>
      <c r="AK19" s="55"/>
      <c r="AL19" s="30"/>
    </row>
    <row r="20" spans="2:38" ht="41.25" customHeight="1" x14ac:dyDescent="0.25">
      <c r="B20" s="20"/>
      <c r="C20" s="67" t="s">
        <v>41</v>
      </c>
      <c r="D20" s="200" t="s">
        <v>168</v>
      </c>
      <c r="E20" s="200"/>
      <c r="F20" s="200"/>
      <c r="G20" s="200"/>
      <c r="H20" s="200"/>
      <c r="I20" s="200"/>
      <c r="J20" s="200"/>
      <c r="K20" s="200"/>
      <c r="L20" s="200"/>
      <c r="M20" s="200"/>
      <c r="N20" s="200"/>
      <c r="O20" s="21"/>
      <c r="Q20" s="28"/>
      <c r="R20" s="44"/>
      <c r="S20" s="30"/>
      <c r="U20" s="28"/>
      <c r="W20" s="34"/>
      <c r="X20" s="35"/>
      <c r="Y20" s="35"/>
      <c r="Z20" s="36"/>
      <c r="AA20" s="35"/>
      <c r="AB20" s="30"/>
      <c r="AD20" s="35"/>
      <c r="AE20" s="36"/>
      <c r="AF20" s="35"/>
      <c r="AG20" s="30"/>
      <c r="AJ20" s="28"/>
      <c r="AK20" s="55"/>
      <c r="AL20" s="30"/>
    </row>
    <row r="21" spans="2:38" ht="26.25" customHeight="1" x14ac:dyDescent="0.25">
      <c r="B21" s="20"/>
      <c r="C21" s="67" t="s">
        <v>42</v>
      </c>
      <c r="D21" s="200" t="s">
        <v>169</v>
      </c>
      <c r="E21" s="200"/>
      <c r="F21" s="200"/>
      <c r="G21" s="200"/>
      <c r="H21" s="200"/>
      <c r="I21" s="200"/>
      <c r="J21" s="200"/>
      <c r="K21" s="200"/>
      <c r="L21" s="200"/>
      <c r="M21" s="200"/>
      <c r="N21" s="200"/>
      <c r="O21" s="21"/>
      <c r="Q21" s="28"/>
      <c r="R21" s="44"/>
      <c r="S21" s="30"/>
      <c r="U21" s="28"/>
      <c r="W21" s="34"/>
      <c r="X21" s="35"/>
      <c r="Y21" s="35"/>
      <c r="Z21" s="36"/>
      <c r="AA21" s="35"/>
      <c r="AB21" s="30"/>
      <c r="AD21" s="35"/>
      <c r="AE21" s="36"/>
      <c r="AF21" s="35"/>
      <c r="AG21" s="30"/>
      <c r="AJ21" s="28"/>
      <c r="AK21" s="55"/>
      <c r="AL21" s="30"/>
    </row>
    <row r="22" spans="2:38" ht="26.25" customHeight="1" x14ac:dyDescent="0.25">
      <c r="B22" s="20"/>
      <c r="C22" s="67" t="s">
        <v>43</v>
      </c>
      <c r="D22" s="200" t="s">
        <v>170</v>
      </c>
      <c r="E22" s="200"/>
      <c r="F22" s="200"/>
      <c r="G22" s="200"/>
      <c r="H22" s="200"/>
      <c r="I22" s="200"/>
      <c r="J22" s="200"/>
      <c r="K22" s="200"/>
      <c r="L22" s="200"/>
      <c r="M22" s="200"/>
      <c r="N22" s="200"/>
      <c r="O22" s="21"/>
      <c r="Q22" s="28"/>
      <c r="R22" s="44"/>
      <c r="S22" s="30"/>
      <c r="U22" s="28"/>
      <c r="W22" s="34"/>
      <c r="X22" s="35"/>
      <c r="Y22" s="35"/>
      <c r="Z22" s="36"/>
      <c r="AA22" s="35"/>
      <c r="AB22" s="30"/>
      <c r="AD22" s="35"/>
      <c r="AE22" s="36"/>
      <c r="AF22" s="35"/>
      <c r="AG22" s="30"/>
      <c r="AJ22" s="28"/>
      <c r="AK22" s="55"/>
      <c r="AL22" s="30"/>
    </row>
    <row r="23" spans="2:38" ht="26.25" customHeight="1" x14ac:dyDescent="0.25">
      <c r="B23" s="20"/>
      <c r="C23" s="67" t="s">
        <v>44</v>
      </c>
      <c r="D23" s="200" t="s">
        <v>171</v>
      </c>
      <c r="E23" s="200"/>
      <c r="F23" s="200"/>
      <c r="G23" s="200"/>
      <c r="H23" s="200"/>
      <c r="I23" s="200"/>
      <c r="J23" s="200"/>
      <c r="K23" s="200"/>
      <c r="L23" s="200"/>
      <c r="M23" s="200"/>
      <c r="N23" s="200"/>
      <c r="O23" s="21"/>
      <c r="Q23" s="28"/>
      <c r="R23" s="44"/>
      <c r="S23" s="30"/>
      <c r="U23" s="28"/>
      <c r="W23" s="34"/>
      <c r="X23" s="35"/>
      <c r="Y23" s="35"/>
      <c r="Z23" s="36"/>
      <c r="AA23" s="35"/>
      <c r="AB23" s="30"/>
      <c r="AD23" s="35"/>
      <c r="AE23" s="36"/>
      <c r="AF23" s="35"/>
      <c r="AG23" s="30"/>
      <c r="AJ23" s="28"/>
      <c r="AK23" s="55"/>
      <c r="AL23" s="30"/>
    </row>
    <row r="24" spans="2:38" ht="26.25" customHeight="1" x14ac:dyDescent="0.25">
      <c r="B24" s="20"/>
      <c r="C24" s="67" t="s">
        <v>45</v>
      </c>
      <c r="D24" s="200" t="s">
        <v>172</v>
      </c>
      <c r="E24" s="200"/>
      <c r="F24" s="200"/>
      <c r="G24" s="200"/>
      <c r="H24" s="200"/>
      <c r="I24" s="200"/>
      <c r="J24" s="200"/>
      <c r="K24" s="200"/>
      <c r="L24" s="200"/>
      <c r="M24" s="200"/>
      <c r="N24" s="200"/>
      <c r="O24" s="21"/>
      <c r="Q24" s="28"/>
      <c r="R24" s="44"/>
      <c r="S24" s="30"/>
      <c r="U24" s="28"/>
      <c r="W24" s="34"/>
      <c r="X24" s="35"/>
      <c r="Y24" s="35"/>
      <c r="Z24" s="36"/>
      <c r="AA24" s="35"/>
      <c r="AB24" s="30"/>
      <c r="AD24" s="35"/>
      <c r="AE24" s="36"/>
      <c r="AF24" s="35"/>
      <c r="AG24" s="30"/>
      <c r="AJ24" s="28"/>
      <c r="AK24" s="55" t="s">
        <v>105</v>
      </c>
      <c r="AL24" s="30"/>
    </row>
    <row r="25" spans="2:38" ht="26.25" customHeight="1" x14ac:dyDescent="0.25">
      <c r="B25" s="20"/>
      <c r="C25" s="67" t="s">
        <v>54</v>
      </c>
      <c r="D25" s="200" t="s">
        <v>173</v>
      </c>
      <c r="E25" s="200"/>
      <c r="F25" s="200"/>
      <c r="G25" s="200"/>
      <c r="H25" s="200"/>
      <c r="I25" s="200"/>
      <c r="J25" s="200"/>
      <c r="K25" s="200"/>
      <c r="L25" s="200"/>
      <c r="M25" s="200"/>
      <c r="N25" s="200"/>
      <c r="O25" s="21"/>
      <c r="Q25" s="28"/>
      <c r="R25" s="44"/>
      <c r="S25" s="30"/>
      <c r="U25" s="28"/>
      <c r="W25" s="34"/>
      <c r="X25" s="35"/>
      <c r="Y25" s="35"/>
      <c r="Z25" s="36"/>
      <c r="AA25" s="35"/>
      <c r="AB25" s="30"/>
      <c r="AD25" s="35"/>
      <c r="AE25" s="36"/>
      <c r="AF25" s="35"/>
      <c r="AG25" s="30"/>
      <c r="AJ25" s="28"/>
      <c r="AK25" s="55" t="s">
        <v>178</v>
      </c>
      <c r="AL25" s="30"/>
    </row>
    <row r="26" spans="2:38" ht="30" customHeight="1" x14ac:dyDescent="0.25">
      <c r="B26" s="20"/>
      <c r="C26" s="199" t="s">
        <v>175</v>
      </c>
      <c r="D26" s="199"/>
      <c r="E26" s="199"/>
      <c r="F26" s="199"/>
      <c r="G26" s="199"/>
      <c r="H26" s="199"/>
      <c r="I26" s="199"/>
      <c r="J26" s="199"/>
      <c r="K26" s="174" t="s">
        <v>105</v>
      </c>
      <c r="L26" s="175"/>
      <c r="M26" s="175"/>
      <c r="N26" s="175"/>
      <c r="O26" s="21"/>
      <c r="Q26" s="28"/>
      <c r="R26" s="44" t="s">
        <v>117</v>
      </c>
      <c r="S26" s="30"/>
      <c r="U26" s="28"/>
      <c r="V26" s="33" t="str">
        <f>IF(K26="Bitte Auswahl treffen","Angaben unvollständig","Angaben vollständig")</f>
        <v>Angaben unvollständig</v>
      </c>
      <c r="W26" s="34"/>
      <c r="X26" s="35"/>
      <c r="Y26" s="35"/>
      <c r="Z26" s="36"/>
      <c r="AA26" s="35">
        <f t="shared" ref="AA26" si="0">IF(V26="Angaben unvollständig",1,0)</f>
        <v>1</v>
      </c>
      <c r="AB26" s="30"/>
      <c r="AD26" s="35"/>
      <c r="AE26" s="36"/>
      <c r="AF26" s="35">
        <f>IF(K26=AK25,1,0)</f>
        <v>0</v>
      </c>
      <c r="AG26" s="30"/>
      <c r="AJ26" s="28"/>
      <c r="AK26" s="55" t="s">
        <v>179</v>
      </c>
      <c r="AL26" s="30"/>
    </row>
    <row r="27" spans="2:38" ht="11.25" customHeight="1" x14ac:dyDescent="0.25">
      <c r="B27" s="20"/>
      <c r="C27" s="52"/>
      <c r="D27" s="52"/>
      <c r="E27" s="52"/>
      <c r="F27" s="52"/>
      <c r="G27" s="52"/>
      <c r="H27" s="52"/>
      <c r="I27" s="52"/>
      <c r="J27" s="52"/>
      <c r="K27" s="52"/>
      <c r="L27" s="52"/>
      <c r="M27" s="52"/>
      <c r="N27" s="52"/>
      <c r="O27" s="21"/>
      <c r="Q27" s="28"/>
      <c r="R27" s="44"/>
      <c r="S27" s="30"/>
      <c r="U27" s="28"/>
      <c r="W27" s="34"/>
      <c r="X27" s="35"/>
      <c r="Y27" s="35"/>
      <c r="Z27" s="36"/>
      <c r="AA27" s="35"/>
      <c r="AB27" s="30"/>
      <c r="AD27" s="35"/>
      <c r="AE27" s="36"/>
      <c r="AF27" s="35"/>
      <c r="AG27" s="30"/>
      <c r="AJ27" s="28"/>
      <c r="AK27" s="55"/>
      <c r="AL27" s="30"/>
    </row>
    <row r="28" spans="2:38" ht="15" customHeight="1" x14ac:dyDescent="0.25">
      <c r="B28" s="20"/>
      <c r="C28" s="113" t="s">
        <v>234</v>
      </c>
      <c r="D28" s="113"/>
      <c r="E28" s="113"/>
      <c r="F28" s="113"/>
      <c r="G28" s="113"/>
      <c r="H28" s="113"/>
      <c r="I28" s="113"/>
      <c r="J28" s="113"/>
      <c r="K28" s="113"/>
      <c r="L28" s="113"/>
      <c r="M28" s="113"/>
      <c r="N28" s="113"/>
      <c r="O28" s="21"/>
      <c r="Q28" s="28"/>
      <c r="R28" s="44"/>
      <c r="S28" s="30"/>
      <c r="U28" s="28"/>
      <c r="W28" s="34"/>
      <c r="X28" s="35"/>
      <c r="Y28" s="35"/>
      <c r="Z28" s="36"/>
      <c r="AA28" s="35"/>
      <c r="AB28" s="30"/>
      <c r="AD28" s="35"/>
      <c r="AE28" s="36"/>
      <c r="AF28" s="35"/>
      <c r="AG28" s="30"/>
      <c r="AJ28" s="28"/>
      <c r="AK28" s="55" t="s">
        <v>105</v>
      </c>
      <c r="AL28" s="30"/>
    </row>
    <row r="29" spans="2:38" ht="50.25" customHeight="1" x14ac:dyDescent="0.25">
      <c r="B29" s="20"/>
      <c r="C29" s="195" t="s">
        <v>449</v>
      </c>
      <c r="D29" s="195"/>
      <c r="E29" s="195"/>
      <c r="F29" s="195"/>
      <c r="G29" s="195"/>
      <c r="H29" s="195"/>
      <c r="I29" s="195"/>
      <c r="J29" s="195"/>
      <c r="K29" s="195"/>
      <c r="L29" s="195"/>
      <c r="M29" s="195"/>
      <c r="N29" s="195"/>
      <c r="O29" s="21"/>
      <c r="Q29" s="28"/>
      <c r="R29" s="44"/>
      <c r="S29" s="30"/>
      <c r="U29" s="28"/>
      <c r="W29" s="34"/>
      <c r="X29" s="35"/>
      <c r="Y29" s="35"/>
      <c r="Z29" s="36"/>
      <c r="AA29" s="35"/>
      <c r="AB29" s="30"/>
      <c r="AD29" s="35"/>
      <c r="AE29" s="36"/>
      <c r="AF29" s="35"/>
      <c r="AG29" s="30"/>
      <c r="AJ29" s="28"/>
      <c r="AK29" s="55" t="s">
        <v>178</v>
      </c>
      <c r="AL29" s="30"/>
    </row>
    <row r="30" spans="2:38" ht="30" customHeight="1" x14ac:dyDescent="0.25">
      <c r="B30" s="20"/>
      <c r="C30" s="199" t="s">
        <v>177</v>
      </c>
      <c r="D30" s="199"/>
      <c r="E30" s="199"/>
      <c r="F30" s="199"/>
      <c r="G30" s="199"/>
      <c r="H30" s="199"/>
      <c r="I30" s="199"/>
      <c r="J30" s="199"/>
      <c r="K30" s="174" t="s">
        <v>105</v>
      </c>
      <c r="L30" s="175"/>
      <c r="M30" s="175"/>
      <c r="N30" s="175"/>
      <c r="O30" s="21"/>
      <c r="Q30" s="28"/>
      <c r="R30" s="44" t="s">
        <v>117</v>
      </c>
      <c r="S30" s="30"/>
      <c r="U30" s="28"/>
      <c r="V30" s="33" t="str">
        <f>IF(K30="Bitte Auswahl treffen","Angaben unvollständig","Angaben vollständig")</f>
        <v>Angaben unvollständig</v>
      </c>
      <c r="W30" s="34"/>
      <c r="X30" s="35"/>
      <c r="Y30" s="35"/>
      <c r="Z30" s="36"/>
      <c r="AA30" s="35">
        <f t="shared" ref="AA30" si="1">IF(V30="Angaben unvollständig",1,0)</f>
        <v>1</v>
      </c>
      <c r="AB30" s="30"/>
      <c r="AD30" s="35"/>
      <c r="AE30" s="36"/>
      <c r="AF30" s="35">
        <f>IF(K30=AK29,1,0)</f>
        <v>0</v>
      </c>
      <c r="AG30" s="30"/>
      <c r="AJ30" s="28"/>
      <c r="AK30" s="55" t="s">
        <v>179</v>
      </c>
      <c r="AL30" s="30"/>
    </row>
    <row r="31" spans="2:38" ht="11.25" customHeight="1" x14ac:dyDescent="0.25">
      <c r="B31" s="20"/>
      <c r="C31" s="52"/>
      <c r="D31" s="52"/>
      <c r="E31" s="52"/>
      <c r="F31" s="52"/>
      <c r="G31" s="52"/>
      <c r="H31" s="52"/>
      <c r="I31" s="52"/>
      <c r="J31" s="52"/>
      <c r="K31" s="52"/>
      <c r="L31" s="52"/>
      <c r="M31" s="52"/>
      <c r="N31" s="52"/>
      <c r="O31" s="21"/>
      <c r="Q31" s="28"/>
      <c r="R31" s="44"/>
      <c r="S31" s="30"/>
      <c r="U31" s="28"/>
      <c r="W31" s="34"/>
      <c r="X31" s="35"/>
      <c r="Y31" s="35"/>
      <c r="Z31" s="36"/>
      <c r="AA31" s="35"/>
      <c r="AB31" s="30"/>
      <c r="AD31" s="35"/>
      <c r="AE31" s="36"/>
      <c r="AF31" s="35"/>
      <c r="AG31" s="30"/>
      <c r="AJ31" s="28"/>
      <c r="AK31" s="55"/>
      <c r="AL31" s="30"/>
    </row>
    <row r="32" spans="2:38" ht="15" customHeight="1" x14ac:dyDescent="0.25">
      <c r="B32" s="20"/>
      <c r="C32" s="113" t="s">
        <v>235</v>
      </c>
      <c r="D32" s="113"/>
      <c r="E32" s="113"/>
      <c r="F32" s="113"/>
      <c r="G32" s="113"/>
      <c r="H32" s="113"/>
      <c r="I32" s="113"/>
      <c r="J32" s="113"/>
      <c r="K32" s="113"/>
      <c r="L32" s="113"/>
      <c r="M32" s="113"/>
      <c r="N32" s="113"/>
      <c r="O32" s="21"/>
      <c r="Q32" s="28"/>
      <c r="R32" s="44"/>
      <c r="S32" s="30"/>
      <c r="U32" s="28"/>
      <c r="W32" s="34"/>
      <c r="X32" s="35"/>
      <c r="Y32" s="35"/>
      <c r="Z32" s="36"/>
      <c r="AA32" s="35"/>
      <c r="AB32" s="30"/>
      <c r="AD32" s="35"/>
      <c r="AE32" s="36"/>
      <c r="AF32" s="35"/>
      <c r="AG32" s="30"/>
      <c r="AJ32" s="28"/>
      <c r="AK32" s="55" t="s">
        <v>105</v>
      </c>
      <c r="AL32" s="30"/>
    </row>
    <row r="33" spans="2:38" ht="50.25" customHeight="1" x14ac:dyDescent="0.25">
      <c r="B33" s="20"/>
      <c r="C33" s="195" t="s">
        <v>180</v>
      </c>
      <c r="D33" s="195"/>
      <c r="E33" s="195"/>
      <c r="F33" s="195"/>
      <c r="G33" s="195"/>
      <c r="H33" s="195"/>
      <c r="I33" s="195"/>
      <c r="J33" s="195"/>
      <c r="K33" s="195"/>
      <c r="L33" s="195"/>
      <c r="M33" s="195"/>
      <c r="N33" s="195"/>
      <c r="O33" s="21"/>
      <c r="Q33" s="28"/>
      <c r="R33" s="44"/>
      <c r="S33" s="30"/>
      <c r="U33" s="28"/>
      <c r="W33" s="34"/>
      <c r="X33" s="35"/>
      <c r="Y33" s="35"/>
      <c r="Z33" s="36"/>
      <c r="AA33" s="35"/>
      <c r="AB33" s="30"/>
      <c r="AD33" s="35"/>
      <c r="AE33" s="36"/>
      <c r="AF33" s="35"/>
      <c r="AG33" s="30"/>
      <c r="AJ33" s="28"/>
      <c r="AK33" s="55" t="s">
        <v>178</v>
      </c>
      <c r="AL33" s="30"/>
    </row>
    <row r="34" spans="2:38" ht="30" customHeight="1" x14ac:dyDescent="0.25">
      <c r="B34" s="20"/>
      <c r="C34" s="199" t="s">
        <v>181</v>
      </c>
      <c r="D34" s="199"/>
      <c r="E34" s="199"/>
      <c r="F34" s="199"/>
      <c r="G34" s="199"/>
      <c r="H34" s="199"/>
      <c r="I34" s="199"/>
      <c r="J34" s="199"/>
      <c r="K34" s="174" t="s">
        <v>105</v>
      </c>
      <c r="L34" s="175"/>
      <c r="M34" s="175"/>
      <c r="N34" s="175"/>
      <c r="O34" s="21"/>
      <c r="Q34" s="28"/>
      <c r="R34" s="44" t="s">
        <v>117</v>
      </c>
      <c r="S34" s="30"/>
      <c r="U34" s="28"/>
      <c r="V34" s="33" t="str">
        <f>IF(K34="Bitte Auswahl treffen","Angaben unvollständig","Angaben vollständig")</f>
        <v>Angaben unvollständig</v>
      </c>
      <c r="W34" s="34"/>
      <c r="X34" s="35"/>
      <c r="Y34" s="35"/>
      <c r="Z34" s="36"/>
      <c r="AA34" s="35">
        <f t="shared" ref="AA34" si="2">IF(V34="Angaben unvollständig",1,0)</f>
        <v>1</v>
      </c>
      <c r="AB34" s="30"/>
      <c r="AD34" s="35"/>
      <c r="AE34" s="36"/>
      <c r="AF34" s="35">
        <f>IF(K34=AK33,1,0)</f>
        <v>0</v>
      </c>
      <c r="AG34" s="30"/>
      <c r="AJ34" s="28"/>
      <c r="AK34" s="55" t="s">
        <v>179</v>
      </c>
      <c r="AL34" s="30"/>
    </row>
    <row r="35" spans="2:38" ht="11.25" customHeight="1" x14ac:dyDescent="0.25">
      <c r="B35" s="20"/>
      <c r="C35" s="52"/>
      <c r="D35" s="52"/>
      <c r="E35" s="52"/>
      <c r="F35" s="52"/>
      <c r="G35" s="52"/>
      <c r="H35" s="52"/>
      <c r="I35" s="52"/>
      <c r="J35" s="52"/>
      <c r="K35" s="52"/>
      <c r="L35" s="52"/>
      <c r="M35" s="52"/>
      <c r="N35" s="52"/>
      <c r="O35" s="21"/>
      <c r="Q35" s="28"/>
      <c r="R35" s="44"/>
      <c r="S35" s="30"/>
      <c r="U35" s="28"/>
      <c r="W35" s="34"/>
      <c r="X35" s="35"/>
      <c r="Y35" s="35"/>
      <c r="Z35" s="36"/>
      <c r="AA35" s="35"/>
      <c r="AB35" s="30"/>
      <c r="AD35" s="35"/>
      <c r="AE35" s="36"/>
      <c r="AF35" s="35"/>
      <c r="AG35" s="30"/>
      <c r="AJ35" s="28"/>
      <c r="AK35" s="55"/>
      <c r="AL35" s="30"/>
    </row>
    <row r="36" spans="2:38" ht="15" customHeight="1" x14ac:dyDescent="0.25">
      <c r="B36" s="20"/>
      <c r="C36" s="113" t="s">
        <v>236</v>
      </c>
      <c r="D36" s="113"/>
      <c r="E36" s="113"/>
      <c r="F36" s="113"/>
      <c r="G36" s="113"/>
      <c r="H36" s="113"/>
      <c r="I36" s="113"/>
      <c r="J36" s="113"/>
      <c r="K36" s="113"/>
      <c r="L36" s="113"/>
      <c r="M36" s="113"/>
      <c r="N36" s="113"/>
      <c r="O36" s="21"/>
      <c r="Q36" s="28"/>
      <c r="R36" s="44"/>
      <c r="S36" s="30"/>
      <c r="U36" s="28"/>
      <c r="W36" s="34"/>
      <c r="X36" s="35"/>
      <c r="Y36" s="35"/>
      <c r="Z36" s="36"/>
      <c r="AA36" s="35"/>
      <c r="AB36" s="30"/>
      <c r="AD36" s="35"/>
      <c r="AE36" s="36"/>
      <c r="AF36" s="35"/>
      <c r="AG36" s="30"/>
      <c r="AJ36" s="28"/>
      <c r="AK36" s="55" t="s">
        <v>105</v>
      </c>
      <c r="AL36" s="30"/>
    </row>
    <row r="37" spans="2:38" ht="50.25" customHeight="1" x14ac:dyDescent="0.25">
      <c r="B37" s="20"/>
      <c r="C37" s="195" t="s">
        <v>182</v>
      </c>
      <c r="D37" s="195"/>
      <c r="E37" s="195"/>
      <c r="F37" s="195"/>
      <c r="G37" s="195"/>
      <c r="H37" s="195"/>
      <c r="I37" s="195"/>
      <c r="J37" s="195"/>
      <c r="K37" s="195"/>
      <c r="L37" s="195"/>
      <c r="M37" s="195"/>
      <c r="N37" s="195"/>
      <c r="O37" s="21"/>
      <c r="Q37" s="28"/>
      <c r="R37" s="44"/>
      <c r="S37" s="30"/>
      <c r="U37" s="28"/>
      <c r="W37" s="34"/>
      <c r="X37" s="35"/>
      <c r="Y37" s="35"/>
      <c r="Z37" s="36"/>
      <c r="AA37" s="35"/>
      <c r="AB37" s="30"/>
      <c r="AD37" s="35"/>
      <c r="AE37" s="36"/>
      <c r="AF37" s="35"/>
      <c r="AG37" s="30"/>
      <c r="AJ37" s="28"/>
      <c r="AK37" s="55" t="s">
        <v>178</v>
      </c>
      <c r="AL37" s="30"/>
    </row>
    <row r="38" spans="2:38" ht="30" customHeight="1" x14ac:dyDescent="0.25">
      <c r="B38" s="20"/>
      <c r="C38" s="199" t="s">
        <v>183</v>
      </c>
      <c r="D38" s="199"/>
      <c r="E38" s="199"/>
      <c r="F38" s="199"/>
      <c r="G38" s="199"/>
      <c r="H38" s="199"/>
      <c r="I38" s="199"/>
      <c r="J38" s="199"/>
      <c r="K38" s="174" t="s">
        <v>105</v>
      </c>
      <c r="L38" s="175"/>
      <c r="M38" s="175"/>
      <c r="N38" s="175"/>
      <c r="O38" s="21"/>
      <c r="Q38" s="28"/>
      <c r="R38" s="44" t="s">
        <v>117</v>
      </c>
      <c r="S38" s="30"/>
      <c r="U38" s="28"/>
      <c r="V38" s="33" t="str">
        <f>IF(K38="Bitte Auswahl treffen","Angaben unvollständig","Angaben vollständig")</f>
        <v>Angaben unvollständig</v>
      </c>
      <c r="W38" s="34"/>
      <c r="X38" s="35"/>
      <c r="Y38" s="35"/>
      <c r="Z38" s="36"/>
      <c r="AA38" s="35">
        <f t="shared" ref="AA38" si="3">IF(V38="Angaben unvollständig",1,0)</f>
        <v>1</v>
      </c>
      <c r="AB38" s="30"/>
      <c r="AD38" s="35"/>
      <c r="AE38" s="36"/>
      <c r="AF38" s="35">
        <f>IF(K38=AK37,1,0)</f>
        <v>0</v>
      </c>
      <c r="AG38" s="30"/>
      <c r="AJ38" s="28"/>
      <c r="AK38" s="55" t="s">
        <v>179</v>
      </c>
      <c r="AL38" s="30"/>
    </row>
    <row r="39" spans="2:38" ht="11.25" customHeight="1" x14ac:dyDescent="0.25">
      <c r="B39" s="20"/>
      <c r="C39" s="52"/>
      <c r="D39" s="52"/>
      <c r="E39" s="52"/>
      <c r="F39" s="52"/>
      <c r="G39" s="52"/>
      <c r="H39" s="52"/>
      <c r="I39" s="52"/>
      <c r="J39" s="52"/>
      <c r="K39" s="52"/>
      <c r="L39" s="52"/>
      <c r="M39" s="52"/>
      <c r="N39" s="52"/>
      <c r="O39" s="21"/>
      <c r="Q39" s="28"/>
      <c r="R39" s="44"/>
      <c r="S39" s="30"/>
      <c r="U39" s="28"/>
      <c r="W39" s="34"/>
      <c r="X39" s="35"/>
      <c r="Y39" s="35"/>
      <c r="Z39" s="36"/>
      <c r="AA39" s="35"/>
      <c r="AB39" s="30"/>
      <c r="AD39" s="35"/>
      <c r="AE39" s="36"/>
      <c r="AF39" s="35"/>
      <c r="AG39" s="30"/>
      <c r="AJ39" s="28"/>
      <c r="AK39" s="55"/>
      <c r="AL39" s="30"/>
    </row>
    <row r="40" spans="2:38" ht="15" customHeight="1" x14ac:dyDescent="0.25">
      <c r="B40" s="20"/>
      <c r="C40" s="113" t="s">
        <v>238</v>
      </c>
      <c r="D40" s="113"/>
      <c r="E40" s="113"/>
      <c r="F40" s="113"/>
      <c r="G40" s="113"/>
      <c r="H40" s="113"/>
      <c r="I40" s="113"/>
      <c r="J40" s="113"/>
      <c r="K40" s="113"/>
      <c r="L40" s="113"/>
      <c r="M40" s="113"/>
      <c r="N40" s="113"/>
      <c r="O40" s="21"/>
      <c r="Q40" s="28"/>
      <c r="R40" s="44"/>
      <c r="S40" s="30"/>
      <c r="U40" s="28"/>
      <c r="W40" s="34"/>
      <c r="X40" s="35"/>
      <c r="Y40" s="35"/>
      <c r="Z40" s="36"/>
      <c r="AA40" s="35"/>
      <c r="AB40" s="30"/>
      <c r="AD40" s="35"/>
      <c r="AE40" s="36"/>
      <c r="AF40" s="35"/>
      <c r="AG40" s="30"/>
      <c r="AJ40" s="28"/>
      <c r="AK40" s="55" t="s">
        <v>105</v>
      </c>
      <c r="AL40" s="30"/>
    </row>
    <row r="41" spans="2:38" ht="50.25" customHeight="1" x14ac:dyDescent="0.25">
      <c r="B41" s="20"/>
      <c r="C41" s="195" t="s">
        <v>184</v>
      </c>
      <c r="D41" s="195"/>
      <c r="E41" s="195"/>
      <c r="F41" s="195"/>
      <c r="G41" s="195"/>
      <c r="H41" s="195"/>
      <c r="I41" s="195"/>
      <c r="J41" s="195"/>
      <c r="K41" s="195"/>
      <c r="L41" s="195"/>
      <c r="M41" s="195"/>
      <c r="N41" s="195"/>
      <c r="O41" s="21"/>
      <c r="Q41" s="28"/>
      <c r="R41" s="44"/>
      <c r="S41" s="30"/>
      <c r="U41" s="28"/>
      <c r="W41" s="34"/>
      <c r="X41" s="35"/>
      <c r="Y41" s="35"/>
      <c r="Z41" s="36"/>
      <c r="AA41" s="35"/>
      <c r="AB41" s="30"/>
      <c r="AD41" s="35"/>
      <c r="AE41" s="36"/>
      <c r="AF41" s="35"/>
      <c r="AG41" s="30"/>
      <c r="AJ41" s="28"/>
      <c r="AK41" s="55" t="s">
        <v>178</v>
      </c>
      <c r="AL41" s="30"/>
    </row>
    <row r="42" spans="2:38" ht="30" customHeight="1" x14ac:dyDescent="0.25">
      <c r="B42" s="20"/>
      <c r="C42" s="199" t="s">
        <v>189</v>
      </c>
      <c r="D42" s="199"/>
      <c r="E42" s="199"/>
      <c r="F42" s="199"/>
      <c r="G42" s="199"/>
      <c r="H42" s="199"/>
      <c r="I42" s="199"/>
      <c r="J42" s="199"/>
      <c r="K42" s="174" t="s">
        <v>105</v>
      </c>
      <c r="L42" s="175"/>
      <c r="M42" s="175"/>
      <c r="N42" s="175"/>
      <c r="O42" s="21"/>
      <c r="Q42" s="28"/>
      <c r="R42" s="44" t="s">
        <v>117</v>
      </c>
      <c r="S42" s="30"/>
      <c r="U42" s="28"/>
      <c r="V42" s="33" t="str">
        <f>IF(K42="Bitte Auswahl treffen","Angaben unvollständig","Angaben vollständig")</f>
        <v>Angaben unvollständig</v>
      </c>
      <c r="W42" s="34"/>
      <c r="X42" s="35"/>
      <c r="Y42" s="35"/>
      <c r="Z42" s="36"/>
      <c r="AA42" s="35">
        <f t="shared" ref="AA42" si="4">IF(V42="Angaben unvollständig",1,0)</f>
        <v>1</v>
      </c>
      <c r="AB42" s="30"/>
      <c r="AD42" s="35"/>
      <c r="AE42" s="36"/>
      <c r="AF42" s="35">
        <f>IF(K42=AK41,1,0)</f>
        <v>0</v>
      </c>
      <c r="AG42" s="30"/>
      <c r="AJ42" s="28"/>
      <c r="AK42" s="55" t="s">
        <v>179</v>
      </c>
      <c r="AL42" s="30"/>
    </row>
    <row r="43" spans="2:38" ht="11.25" customHeight="1" x14ac:dyDescent="0.25">
      <c r="B43" s="20"/>
      <c r="C43" s="52"/>
      <c r="D43" s="52"/>
      <c r="E43" s="52"/>
      <c r="F43" s="52"/>
      <c r="G43" s="52"/>
      <c r="H43" s="52"/>
      <c r="I43" s="52"/>
      <c r="J43" s="52"/>
      <c r="K43" s="52"/>
      <c r="L43" s="52"/>
      <c r="M43" s="52"/>
      <c r="N43" s="52"/>
      <c r="O43" s="21"/>
      <c r="Q43" s="28"/>
      <c r="R43" s="44"/>
      <c r="S43" s="30"/>
      <c r="U43" s="28"/>
      <c r="W43" s="34"/>
      <c r="X43" s="35"/>
      <c r="Y43" s="35"/>
      <c r="Z43" s="36"/>
      <c r="AA43" s="35"/>
      <c r="AB43" s="30"/>
      <c r="AD43" s="35"/>
      <c r="AE43" s="36"/>
      <c r="AF43" s="35"/>
      <c r="AG43" s="30"/>
      <c r="AJ43" s="28"/>
      <c r="AK43" s="55"/>
      <c r="AL43" s="30"/>
    </row>
    <row r="44" spans="2:38" ht="15" customHeight="1" x14ac:dyDescent="0.25">
      <c r="B44" s="20"/>
      <c r="C44" s="113" t="s">
        <v>237</v>
      </c>
      <c r="D44" s="113"/>
      <c r="E44" s="113"/>
      <c r="F44" s="113"/>
      <c r="G44" s="113"/>
      <c r="H44" s="113"/>
      <c r="I44" s="113"/>
      <c r="J44" s="113"/>
      <c r="K44" s="113"/>
      <c r="L44" s="113"/>
      <c r="M44" s="113"/>
      <c r="N44" s="113"/>
      <c r="O44" s="21"/>
      <c r="Q44" s="28"/>
      <c r="R44" s="44"/>
      <c r="S44" s="30"/>
      <c r="U44" s="28"/>
      <c r="W44" s="34"/>
      <c r="X44" s="35"/>
      <c r="Y44" s="35"/>
      <c r="Z44" s="36"/>
      <c r="AA44" s="35"/>
      <c r="AB44" s="30"/>
      <c r="AD44" s="35"/>
      <c r="AE44" s="36"/>
      <c r="AF44" s="35"/>
      <c r="AG44" s="30"/>
      <c r="AJ44" s="28"/>
      <c r="AK44" s="55" t="s">
        <v>105</v>
      </c>
      <c r="AL44" s="30"/>
    </row>
    <row r="45" spans="2:38" ht="50.25" customHeight="1" x14ac:dyDescent="0.25">
      <c r="B45" s="20"/>
      <c r="C45" s="195" t="s">
        <v>185</v>
      </c>
      <c r="D45" s="195"/>
      <c r="E45" s="195"/>
      <c r="F45" s="195"/>
      <c r="G45" s="195"/>
      <c r="H45" s="195"/>
      <c r="I45" s="195"/>
      <c r="J45" s="195"/>
      <c r="K45" s="195"/>
      <c r="L45" s="195"/>
      <c r="M45" s="195"/>
      <c r="N45" s="195"/>
      <c r="O45" s="21"/>
      <c r="Q45" s="28"/>
      <c r="R45" s="44"/>
      <c r="S45" s="30"/>
      <c r="U45" s="28"/>
      <c r="W45" s="34"/>
      <c r="X45" s="35"/>
      <c r="Y45" s="35"/>
      <c r="Z45" s="36"/>
      <c r="AA45" s="35"/>
      <c r="AB45" s="30"/>
      <c r="AD45" s="35"/>
      <c r="AE45" s="36"/>
      <c r="AF45" s="35"/>
      <c r="AG45" s="30"/>
      <c r="AJ45" s="28"/>
      <c r="AK45" s="55" t="s">
        <v>178</v>
      </c>
      <c r="AL45" s="30"/>
    </row>
    <row r="46" spans="2:38" ht="30" customHeight="1" x14ac:dyDescent="0.25">
      <c r="B46" s="20"/>
      <c r="C46" s="199" t="s">
        <v>190</v>
      </c>
      <c r="D46" s="199"/>
      <c r="E46" s="199"/>
      <c r="F46" s="199"/>
      <c r="G46" s="199"/>
      <c r="H46" s="199"/>
      <c r="I46" s="199"/>
      <c r="J46" s="199"/>
      <c r="K46" s="174" t="s">
        <v>105</v>
      </c>
      <c r="L46" s="175"/>
      <c r="M46" s="175"/>
      <c r="N46" s="175"/>
      <c r="O46" s="21"/>
      <c r="Q46" s="28"/>
      <c r="R46" s="44" t="s">
        <v>117</v>
      </c>
      <c r="S46" s="30"/>
      <c r="U46" s="28"/>
      <c r="V46" s="33" t="str">
        <f>IF(K46="Bitte Auswahl treffen","Angaben unvollständig","Angaben vollständig")</f>
        <v>Angaben unvollständig</v>
      </c>
      <c r="W46" s="34"/>
      <c r="X46" s="35"/>
      <c r="Y46" s="35"/>
      <c r="Z46" s="36"/>
      <c r="AA46" s="35">
        <f t="shared" ref="AA46" si="5">IF(V46="Angaben unvollständig",1,0)</f>
        <v>1</v>
      </c>
      <c r="AB46" s="30"/>
      <c r="AD46" s="35"/>
      <c r="AE46" s="36"/>
      <c r="AF46" s="35">
        <f>IF(K46=AK45,1,0)</f>
        <v>0</v>
      </c>
      <c r="AG46" s="30"/>
      <c r="AJ46" s="28"/>
      <c r="AK46" s="55" t="s">
        <v>179</v>
      </c>
      <c r="AL46" s="30"/>
    </row>
    <row r="47" spans="2:38" ht="11.25" customHeight="1" x14ac:dyDescent="0.25">
      <c r="B47" s="20"/>
      <c r="C47" s="52"/>
      <c r="D47" s="52"/>
      <c r="E47" s="52"/>
      <c r="F47" s="52"/>
      <c r="G47" s="52"/>
      <c r="H47" s="52"/>
      <c r="I47" s="52"/>
      <c r="J47" s="52"/>
      <c r="K47" s="52"/>
      <c r="L47" s="52"/>
      <c r="M47" s="52"/>
      <c r="N47" s="52"/>
      <c r="O47" s="21"/>
      <c r="Q47" s="28"/>
      <c r="R47" s="44"/>
      <c r="S47" s="30"/>
      <c r="U47" s="28"/>
      <c r="W47" s="34"/>
      <c r="X47" s="35"/>
      <c r="Y47" s="35"/>
      <c r="Z47" s="36"/>
      <c r="AA47" s="35"/>
      <c r="AB47" s="30"/>
      <c r="AD47" s="35"/>
      <c r="AE47" s="36"/>
      <c r="AF47" s="35"/>
      <c r="AG47" s="30"/>
      <c r="AJ47" s="28"/>
      <c r="AK47" s="55"/>
      <c r="AL47" s="30"/>
    </row>
    <row r="48" spans="2:38" ht="15" customHeight="1" x14ac:dyDescent="0.25">
      <c r="B48" s="20"/>
      <c r="C48" s="113" t="s">
        <v>239</v>
      </c>
      <c r="D48" s="113"/>
      <c r="E48" s="113"/>
      <c r="F48" s="113"/>
      <c r="G48" s="113"/>
      <c r="H48" s="113"/>
      <c r="I48" s="113"/>
      <c r="J48" s="113"/>
      <c r="K48" s="113"/>
      <c r="L48" s="113"/>
      <c r="M48" s="113"/>
      <c r="N48" s="113"/>
      <c r="O48" s="21"/>
      <c r="Q48" s="28"/>
      <c r="R48" s="44"/>
      <c r="S48" s="30"/>
      <c r="U48" s="28"/>
      <c r="W48" s="34"/>
      <c r="X48" s="35"/>
      <c r="Y48" s="35"/>
      <c r="Z48" s="36"/>
      <c r="AA48" s="35"/>
      <c r="AB48" s="30"/>
      <c r="AD48" s="35"/>
      <c r="AE48" s="36"/>
      <c r="AF48" s="35"/>
      <c r="AG48" s="30"/>
      <c r="AJ48" s="28"/>
      <c r="AK48" s="55" t="s">
        <v>105</v>
      </c>
      <c r="AL48" s="30"/>
    </row>
    <row r="49" spans="2:38" ht="50.25" customHeight="1" x14ac:dyDescent="0.25">
      <c r="B49" s="20"/>
      <c r="C49" s="195" t="s">
        <v>186</v>
      </c>
      <c r="D49" s="195"/>
      <c r="E49" s="195"/>
      <c r="F49" s="195"/>
      <c r="G49" s="195"/>
      <c r="H49" s="195"/>
      <c r="I49" s="195"/>
      <c r="J49" s="195"/>
      <c r="K49" s="195"/>
      <c r="L49" s="195"/>
      <c r="M49" s="195"/>
      <c r="N49" s="195"/>
      <c r="O49" s="21"/>
      <c r="Q49" s="28"/>
      <c r="R49" s="44"/>
      <c r="S49" s="30"/>
      <c r="U49" s="28"/>
      <c r="W49" s="34"/>
      <c r="X49" s="35"/>
      <c r="Y49" s="35"/>
      <c r="Z49" s="36"/>
      <c r="AA49" s="35"/>
      <c r="AB49" s="30"/>
      <c r="AD49" s="35"/>
      <c r="AE49" s="36"/>
      <c r="AF49" s="35"/>
      <c r="AG49" s="30"/>
      <c r="AJ49" s="28"/>
      <c r="AK49" s="55" t="s">
        <v>178</v>
      </c>
      <c r="AL49" s="30"/>
    </row>
    <row r="50" spans="2:38" ht="30" customHeight="1" x14ac:dyDescent="0.25">
      <c r="B50" s="20"/>
      <c r="C50" s="199" t="s">
        <v>188</v>
      </c>
      <c r="D50" s="199"/>
      <c r="E50" s="199"/>
      <c r="F50" s="199"/>
      <c r="G50" s="199"/>
      <c r="H50" s="199"/>
      <c r="I50" s="199"/>
      <c r="J50" s="199"/>
      <c r="K50" s="174" t="s">
        <v>105</v>
      </c>
      <c r="L50" s="175"/>
      <c r="M50" s="175"/>
      <c r="N50" s="175"/>
      <c r="O50" s="21"/>
      <c r="Q50" s="28"/>
      <c r="R50" s="44" t="s">
        <v>117</v>
      </c>
      <c r="S50" s="30"/>
      <c r="U50" s="28"/>
      <c r="V50" s="33" t="str">
        <f>IF(K50="Bitte Auswahl treffen","Angaben unvollständig","Angaben vollständig")</f>
        <v>Angaben unvollständig</v>
      </c>
      <c r="W50" s="34"/>
      <c r="X50" s="35"/>
      <c r="Y50" s="35"/>
      <c r="Z50" s="36"/>
      <c r="AA50" s="35">
        <f t="shared" ref="AA50" si="6">IF(V50="Angaben unvollständig",1,0)</f>
        <v>1</v>
      </c>
      <c r="AB50" s="30"/>
      <c r="AD50" s="35"/>
      <c r="AE50" s="36"/>
      <c r="AF50" s="35">
        <f>IF(K50=AK49,1,0)</f>
        <v>0</v>
      </c>
      <c r="AG50" s="30"/>
      <c r="AJ50" s="28"/>
      <c r="AK50" s="55" t="s">
        <v>179</v>
      </c>
      <c r="AL50" s="30"/>
    </row>
    <row r="51" spans="2:38" ht="11.25" customHeight="1" x14ac:dyDescent="0.25">
      <c r="B51" s="20"/>
      <c r="C51" s="52"/>
      <c r="D51" s="52"/>
      <c r="E51" s="52"/>
      <c r="F51" s="52"/>
      <c r="G51" s="52"/>
      <c r="H51" s="52"/>
      <c r="I51" s="52"/>
      <c r="J51" s="52"/>
      <c r="K51" s="52"/>
      <c r="L51" s="52"/>
      <c r="M51" s="52"/>
      <c r="N51" s="52"/>
      <c r="O51" s="21"/>
      <c r="Q51" s="28"/>
      <c r="R51" s="44"/>
      <c r="S51" s="30"/>
      <c r="U51" s="28"/>
      <c r="W51" s="34"/>
      <c r="X51" s="35"/>
      <c r="Y51" s="35"/>
      <c r="Z51" s="36"/>
      <c r="AA51" s="35"/>
      <c r="AB51" s="30"/>
      <c r="AD51" s="35"/>
      <c r="AE51" s="36"/>
      <c r="AF51" s="35"/>
      <c r="AG51" s="30"/>
      <c r="AJ51" s="28"/>
      <c r="AK51" s="55"/>
      <c r="AL51" s="30"/>
    </row>
    <row r="52" spans="2:38" ht="15" customHeight="1" x14ac:dyDescent="0.25">
      <c r="B52" s="20"/>
      <c r="C52" s="113" t="s">
        <v>240</v>
      </c>
      <c r="D52" s="113"/>
      <c r="E52" s="113"/>
      <c r="F52" s="113"/>
      <c r="G52" s="113"/>
      <c r="H52" s="113"/>
      <c r="I52" s="113"/>
      <c r="J52" s="113"/>
      <c r="K52" s="113"/>
      <c r="L52" s="113"/>
      <c r="M52" s="113"/>
      <c r="N52" s="113"/>
      <c r="O52" s="21"/>
      <c r="Q52" s="28"/>
      <c r="R52" s="44"/>
      <c r="S52" s="30"/>
      <c r="U52" s="28"/>
      <c r="W52" s="34"/>
      <c r="X52" s="35"/>
      <c r="Y52" s="35"/>
      <c r="Z52" s="36"/>
      <c r="AA52" s="35"/>
      <c r="AB52" s="30"/>
      <c r="AD52" s="35"/>
      <c r="AE52" s="36"/>
      <c r="AF52" s="35"/>
      <c r="AG52" s="30"/>
      <c r="AJ52" s="28"/>
      <c r="AK52" s="55" t="s">
        <v>105</v>
      </c>
      <c r="AL52" s="30"/>
    </row>
    <row r="53" spans="2:38" ht="50.25" customHeight="1" x14ac:dyDescent="0.25">
      <c r="B53" s="20"/>
      <c r="C53" s="195" t="s">
        <v>187</v>
      </c>
      <c r="D53" s="195"/>
      <c r="E53" s="195"/>
      <c r="F53" s="195"/>
      <c r="G53" s="195"/>
      <c r="H53" s="195"/>
      <c r="I53" s="195"/>
      <c r="J53" s="195"/>
      <c r="K53" s="195"/>
      <c r="L53" s="195"/>
      <c r="M53" s="195"/>
      <c r="N53" s="195"/>
      <c r="O53" s="21"/>
      <c r="Q53" s="28"/>
      <c r="R53" s="44"/>
      <c r="S53" s="30"/>
      <c r="U53" s="28"/>
      <c r="W53" s="34"/>
      <c r="X53" s="35"/>
      <c r="Y53" s="35"/>
      <c r="Z53" s="36"/>
      <c r="AA53" s="35"/>
      <c r="AB53" s="30"/>
      <c r="AD53" s="35"/>
      <c r="AE53" s="36"/>
      <c r="AF53" s="35"/>
      <c r="AG53" s="30"/>
      <c r="AJ53" s="28"/>
      <c r="AK53" s="55" t="s">
        <v>178</v>
      </c>
      <c r="AL53" s="30"/>
    </row>
    <row r="54" spans="2:38" ht="30" customHeight="1" x14ac:dyDescent="0.25">
      <c r="B54" s="20"/>
      <c r="C54" s="199" t="s">
        <v>191</v>
      </c>
      <c r="D54" s="199"/>
      <c r="E54" s="199"/>
      <c r="F54" s="199"/>
      <c r="G54" s="199"/>
      <c r="H54" s="199"/>
      <c r="I54" s="199"/>
      <c r="J54" s="199"/>
      <c r="K54" s="174" t="s">
        <v>105</v>
      </c>
      <c r="L54" s="175"/>
      <c r="M54" s="175"/>
      <c r="N54" s="175"/>
      <c r="O54" s="21"/>
      <c r="Q54" s="28"/>
      <c r="R54" s="44" t="s">
        <v>117</v>
      </c>
      <c r="S54" s="30"/>
      <c r="U54" s="28"/>
      <c r="V54" s="33" t="str">
        <f>IF(K54="Bitte Auswahl treffen","Angaben unvollständig","Angaben vollständig")</f>
        <v>Angaben unvollständig</v>
      </c>
      <c r="W54" s="34"/>
      <c r="X54" s="35"/>
      <c r="Y54" s="35"/>
      <c r="Z54" s="36"/>
      <c r="AA54" s="35">
        <f t="shared" ref="AA54" si="7">IF(V54="Angaben unvollständig",1,0)</f>
        <v>1</v>
      </c>
      <c r="AB54" s="30"/>
      <c r="AD54" s="35"/>
      <c r="AE54" s="36"/>
      <c r="AF54" s="35">
        <f>IF(K54=AK53,1,0)</f>
        <v>0</v>
      </c>
      <c r="AG54" s="30"/>
      <c r="AJ54" s="28"/>
      <c r="AK54" s="55" t="s">
        <v>179</v>
      </c>
      <c r="AL54" s="30"/>
    </row>
    <row r="55" spans="2:38" ht="11.25" customHeight="1" x14ac:dyDescent="0.25">
      <c r="B55" s="20"/>
      <c r="C55" s="52"/>
      <c r="D55" s="52"/>
      <c r="E55" s="52"/>
      <c r="F55" s="52"/>
      <c r="G55" s="52"/>
      <c r="H55" s="52"/>
      <c r="I55" s="52"/>
      <c r="J55" s="52"/>
      <c r="K55" s="52"/>
      <c r="L55" s="52"/>
      <c r="M55" s="52"/>
      <c r="N55" s="52"/>
      <c r="O55" s="21"/>
      <c r="Q55" s="28"/>
      <c r="R55" s="44"/>
      <c r="S55" s="30"/>
      <c r="U55" s="28"/>
      <c r="W55" s="34"/>
      <c r="X55" s="35"/>
      <c r="Y55" s="35"/>
      <c r="Z55" s="36"/>
      <c r="AA55" s="35"/>
      <c r="AB55" s="30"/>
      <c r="AD55" s="35"/>
      <c r="AE55" s="36"/>
      <c r="AF55" s="35"/>
      <c r="AG55" s="30"/>
      <c r="AJ55" s="28"/>
      <c r="AK55" s="55"/>
      <c r="AL55" s="30"/>
    </row>
    <row r="56" spans="2:38" ht="15" customHeight="1" x14ac:dyDescent="0.25">
      <c r="B56" s="20"/>
      <c r="C56" s="113" t="s">
        <v>241</v>
      </c>
      <c r="D56" s="113"/>
      <c r="E56" s="113"/>
      <c r="F56" s="113"/>
      <c r="G56" s="113"/>
      <c r="H56" s="113"/>
      <c r="I56" s="113"/>
      <c r="J56" s="113"/>
      <c r="K56" s="113"/>
      <c r="L56" s="113"/>
      <c r="M56" s="113"/>
      <c r="N56" s="113"/>
      <c r="O56" s="21"/>
      <c r="Q56" s="28"/>
      <c r="R56" s="44"/>
      <c r="S56" s="30"/>
      <c r="U56" s="28"/>
      <c r="W56" s="34"/>
      <c r="X56" s="35"/>
      <c r="Y56" s="35"/>
      <c r="Z56" s="36"/>
      <c r="AA56" s="35"/>
      <c r="AB56" s="30"/>
      <c r="AD56" s="35"/>
      <c r="AE56" s="36"/>
      <c r="AF56" s="35"/>
      <c r="AG56" s="30"/>
      <c r="AJ56" s="28"/>
      <c r="AK56" s="55" t="s">
        <v>105</v>
      </c>
      <c r="AL56" s="30"/>
    </row>
    <row r="57" spans="2:38" ht="86.25" customHeight="1" x14ac:dyDescent="0.25">
      <c r="B57" s="20"/>
      <c r="C57" s="195" t="s">
        <v>192</v>
      </c>
      <c r="D57" s="195"/>
      <c r="E57" s="195"/>
      <c r="F57" s="195"/>
      <c r="G57" s="195"/>
      <c r="H57" s="195"/>
      <c r="I57" s="195"/>
      <c r="J57" s="195"/>
      <c r="K57" s="195"/>
      <c r="L57" s="195"/>
      <c r="M57" s="195"/>
      <c r="N57" s="195"/>
      <c r="O57" s="21"/>
      <c r="Q57" s="28"/>
      <c r="R57" s="44"/>
      <c r="S57" s="30"/>
      <c r="U57" s="28"/>
      <c r="W57" s="34"/>
      <c r="X57" s="35"/>
      <c r="Y57" s="35"/>
      <c r="Z57" s="36"/>
      <c r="AA57" s="35"/>
      <c r="AB57" s="30"/>
      <c r="AD57" s="35"/>
      <c r="AE57" s="36"/>
      <c r="AF57" s="35"/>
      <c r="AG57" s="30"/>
      <c r="AJ57" s="28"/>
      <c r="AK57" s="55" t="s">
        <v>178</v>
      </c>
      <c r="AL57" s="30"/>
    </row>
    <row r="58" spans="2:38" ht="30" customHeight="1" x14ac:dyDescent="0.25">
      <c r="B58" s="20"/>
      <c r="C58" s="199" t="s">
        <v>193</v>
      </c>
      <c r="D58" s="199"/>
      <c r="E58" s="199"/>
      <c r="F58" s="199"/>
      <c r="G58" s="199"/>
      <c r="H58" s="199"/>
      <c r="I58" s="199"/>
      <c r="J58" s="199"/>
      <c r="K58" s="174" t="s">
        <v>105</v>
      </c>
      <c r="L58" s="175"/>
      <c r="M58" s="175"/>
      <c r="N58" s="175"/>
      <c r="O58" s="21"/>
      <c r="Q58" s="28"/>
      <c r="R58" s="44" t="s">
        <v>117</v>
      </c>
      <c r="S58" s="30"/>
      <c r="U58" s="28"/>
      <c r="V58" s="33" t="str">
        <f>IF(K58="Bitte Auswahl treffen","Angaben unvollständig","Angaben vollständig")</f>
        <v>Angaben unvollständig</v>
      </c>
      <c r="W58" s="34"/>
      <c r="X58" s="35"/>
      <c r="Y58" s="35"/>
      <c r="Z58" s="36"/>
      <c r="AA58" s="35">
        <f t="shared" ref="AA58" si="8">IF(V58="Angaben unvollständig",1,0)</f>
        <v>1</v>
      </c>
      <c r="AB58" s="30"/>
      <c r="AD58" s="35"/>
      <c r="AE58" s="36"/>
      <c r="AF58" s="35">
        <f>IF(K58=AK57,1,0)</f>
        <v>0</v>
      </c>
      <c r="AG58" s="30"/>
      <c r="AJ58" s="28"/>
      <c r="AK58" s="55" t="s">
        <v>179</v>
      </c>
      <c r="AL58" s="30"/>
    </row>
    <row r="59" spans="2:38" ht="11.25" customHeight="1" x14ac:dyDescent="0.25">
      <c r="B59" s="20"/>
      <c r="C59" s="52"/>
      <c r="D59" s="52"/>
      <c r="E59" s="52"/>
      <c r="F59" s="52"/>
      <c r="G59" s="52"/>
      <c r="H59" s="52"/>
      <c r="I59" s="52"/>
      <c r="J59" s="52"/>
      <c r="K59" s="52"/>
      <c r="L59" s="52"/>
      <c r="M59" s="52"/>
      <c r="N59" s="52"/>
      <c r="O59" s="21"/>
      <c r="Q59" s="28"/>
      <c r="R59" s="44"/>
      <c r="S59" s="30"/>
      <c r="U59" s="28"/>
      <c r="W59" s="34"/>
      <c r="X59" s="35"/>
      <c r="Y59" s="35"/>
      <c r="Z59" s="36"/>
      <c r="AA59" s="35"/>
      <c r="AB59" s="30"/>
      <c r="AD59" s="35"/>
      <c r="AE59" s="36"/>
      <c r="AF59" s="35"/>
      <c r="AG59" s="30"/>
      <c r="AJ59" s="28"/>
      <c r="AK59" s="55"/>
      <c r="AL59" s="30"/>
    </row>
    <row r="60" spans="2:38" ht="15" customHeight="1" x14ac:dyDescent="0.25">
      <c r="B60" s="20"/>
      <c r="C60" s="113" t="s">
        <v>242</v>
      </c>
      <c r="D60" s="113"/>
      <c r="E60" s="113"/>
      <c r="F60" s="113"/>
      <c r="G60" s="113"/>
      <c r="H60" s="113"/>
      <c r="I60" s="113"/>
      <c r="J60" s="113"/>
      <c r="K60" s="113"/>
      <c r="L60" s="113"/>
      <c r="M60" s="113"/>
      <c r="N60" s="113"/>
      <c r="O60" s="21"/>
      <c r="Q60" s="28"/>
      <c r="R60" s="44"/>
      <c r="S60" s="30"/>
      <c r="U60" s="28"/>
      <c r="W60" s="34"/>
      <c r="X60" s="35"/>
      <c r="Y60" s="35"/>
      <c r="Z60" s="36"/>
      <c r="AA60" s="35"/>
      <c r="AB60" s="30"/>
      <c r="AD60" s="35"/>
      <c r="AE60" s="36"/>
      <c r="AF60" s="35"/>
      <c r="AG60" s="30"/>
      <c r="AJ60" s="28"/>
      <c r="AK60" s="55" t="s">
        <v>105</v>
      </c>
      <c r="AL60" s="30"/>
    </row>
    <row r="61" spans="2:38" ht="50.25" customHeight="1" x14ac:dyDescent="0.25">
      <c r="B61" s="20"/>
      <c r="C61" s="195" t="s">
        <v>450</v>
      </c>
      <c r="D61" s="195"/>
      <c r="E61" s="195"/>
      <c r="F61" s="195"/>
      <c r="G61" s="195"/>
      <c r="H61" s="195"/>
      <c r="I61" s="195"/>
      <c r="J61" s="195"/>
      <c r="K61" s="195"/>
      <c r="L61" s="195"/>
      <c r="M61" s="195"/>
      <c r="N61" s="195"/>
      <c r="O61" s="21"/>
      <c r="Q61" s="28"/>
      <c r="R61" s="44"/>
      <c r="S61" s="30"/>
      <c r="U61" s="28"/>
      <c r="W61" s="34"/>
      <c r="X61" s="35"/>
      <c r="Y61" s="35"/>
      <c r="Z61" s="36"/>
      <c r="AA61" s="35"/>
      <c r="AB61" s="30"/>
      <c r="AD61" s="35"/>
      <c r="AE61" s="36"/>
      <c r="AF61" s="35"/>
      <c r="AG61" s="30"/>
      <c r="AJ61" s="28"/>
      <c r="AK61" s="55" t="s">
        <v>178</v>
      </c>
      <c r="AL61" s="30"/>
    </row>
    <row r="62" spans="2:38" ht="30" customHeight="1" x14ac:dyDescent="0.25">
      <c r="B62" s="20"/>
      <c r="C62" s="199" t="s">
        <v>194</v>
      </c>
      <c r="D62" s="199"/>
      <c r="E62" s="199"/>
      <c r="F62" s="199"/>
      <c r="G62" s="199"/>
      <c r="H62" s="199"/>
      <c r="I62" s="199"/>
      <c r="J62" s="199"/>
      <c r="K62" s="174" t="s">
        <v>105</v>
      </c>
      <c r="L62" s="175"/>
      <c r="M62" s="175"/>
      <c r="N62" s="175"/>
      <c r="O62" s="21"/>
      <c r="Q62" s="28"/>
      <c r="R62" s="44" t="s">
        <v>117</v>
      </c>
      <c r="S62" s="30"/>
      <c r="U62" s="28"/>
      <c r="V62" s="33" t="str">
        <f>IF(K62="Bitte Auswahl treffen","Angaben unvollständig","Angaben vollständig")</f>
        <v>Angaben unvollständig</v>
      </c>
      <c r="W62" s="34"/>
      <c r="X62" s="35"/>
      <c r="Y62" s="35"/>
      <c r="Z62" s="36"/>
      <c r="AA62" s="35">
        <f t="shared" ref="AA62" si="9">IF(V62="Angaben unvollständig",1,0)</f>
        <v>1</v>
      </c>
      <c r="AB62" s="68">
        <f>SUM(AA26:AA62)</f>
        <v>10</v>
      </c>
      <c r="AD62" s="35"/>
      <c r="AE62" s="36"/>
      <c r="AF62" s="35">
        <f>IF(K62=AK61,1,0)</f>
        <v>0</v>
      </c>
      <c r="AG62" s="30"/>
      <c r="AJ62" s="28"/>
      <c r="AK62" s="55" t="s">
        <v>179</v>
      </c>
      <c r="AL62" s="30"/>
    </row>
    <row r="63" spans="2:38" ht="11.25" customHeight="1" x14ac:dyDescent="0.25">
      <c r="B63" s="20"/>
      <c r="C63" s="52"/>
      <c r="D63" s="52"/>
      <c r="E63" s="52"/>
      <c r="F63" s="52"/>
      <c r="G63" s="52"/>
      <c r="H63" s="52"/>
      <c r="I63" s="52"/>
      <c r="J63" s="52"/>
      <c r="K63" s="52"/>
      <c r="L63" s="52"/>
      <c r="M63" s="52"/>
      <c r="N63" s="52"/>
      <c r="O63" s="21"/>
      <c r="Q63" s="28"/>
      <c r="R63" s="44"/>
      <c r="S63" s="30"/>
      <c r="U63" s="28"/>
      <c r="W63" s="34"/>
      <c r="X63" s="35"/>
      <c r="Y63" s="35"/>
      <c r="Z63" s="36"/>
      <c r="AA63" s="35"/>
      <c r="AB63" s="30"/>
      <c r="AD63" s="35"/>
      <c r="AE63" s="36"/>
      <c r="AF63" s="35"/>
      <c r="AG63" s="30"/>
      <c r="AJ63" s="28"/>
      <c r="AK63" s="55"/>
      <c r="AL63" s="30"/>
    </row>
    <row r="64" spans="2:38" ht="15" customHeight="1" x14ac:dyDescent="0.25">
      <c r="B64" s="20"/>
      <c r="C64" s="113" t="s">
        <v>243</v>
      </c>
      <c r="D64" s="113"/>
      <c r="E64" s="113"/>
      <c r="F64" s="113"/>
      <c r="G64" s="113"/>
      <c r="H64" s="113"/>
      <c r="I64" s="113"/>
      <c r="J64" s="113"/>
      <c r="K64" s="113"/>
      <c r="L64" s="113"/>
      <c r="M64" s="113"/>
      <c r="N64" s="113"/>
      <c r="O64" s="21"/>
      <c r="Q64" s="28"/>
      <c r="R64" s="44"/>
      <c r="S64" s="30"/>
      <c r="U64" s="28"/>
      <c r="W64" s="34"/>
      <c r="X64" s="35"/>
      <c r="Y64" s="35"/>
      <c r="Z64" s="36"/>
      <c r="AA64" s="35"/>
      <c r="AB64" s="30"/>
      <c r="AD64" s="35"/>
      <c r="AE64" s="36"/>
      <c r="AF64" s="35"/>
      <c r="AG64" s="30"/>
      <c r="AJ64" s="28"/>
      <c r="AK64" s="55"/>
      <c r="AL64" s="30"/>
    </row>
    <row r="65" spans="2:38" ht="30" customHeight="1" x14ac:dyDescent="0.25">
      <c r="B65" s="20"/>
      <c r="C65" s="138" t="s">
        <v>195</v>
      </c>
      <c r="D65" s="138"/>
      <c r="E65" s="138"/>
      <c r="F65" s="138"/>
      <c r="G65" s="138"/>
      <c r="H65" s="138"/>
      <c r="I65" s="138"/>
      <c r="J65" s="138"/>
      <c r="K65" s="138"/>
      <c r="L65" s="138"/>
      <c r="M65" s="138"/>
      <c r="N65" s="138"/>
      <c r="O65" s="21"/>
      <c r="Q65" s="28"/>
      <c r="R65" s="44"/>
      <c r="S65" s="30"/>
      <c r="U65" s="28"/>
      <c r="W65" s="34"/>
      <c r="X65" s="35"/>
      <c r="Y65" s="35"/>
      <c r="Z65" s="36"/>
      <c r="AA65" s="35"/>
      <c r="AB65" s="30"/>
      <c r="AD65" s="35"/>
      <c r="AE65" s="36"/>
      <c r="AF65" s="35">
        <f>SUM(AF26:AF62)</f>
        <v>0</v>
      </c>
      <c r="AG65" s="30"/>
      <c r="AJ65" s="28"/>
      <c r="AK65" s="55" t="s">
        <v>198</v>
      </c>
      <c r="AL65" s="30"/>
    </row>
    <row r="66" spans="2:38" ht="30" customHeight="1" x14ac:dyDescent="0.25">
      <c r="B66" s="20"/>
      <c r="C66" s="196" t="str">
        <f>IF(AF65&gt;0,"ACHTUNG: Es sind weitere Erklärungen und Nachweise erforderlich!","Es sind KEINE weiteren Erklärungen und Nachweise erforderlich.")</f>
        <v>Es sind KEINE weiteren Erklärungen und Nachweise erforderlich.</v>
      </c>
      <c r="D66" s="197"/>
      <c r="E66" s="197"/>
      <c r="F66" s="197"/>
      <c r="G66" s="197"/>
      <c r="H66" s="197"/>
      <c r="I66" s="197"/>
      <c r="J66" s="197"/>
      <c r="K66" s="197"/>
      <c r="L66" s="197"/>
      <c r="M66" s="197"/>
      <c r="N66" s="198"/>
      <c r="O66" s="21"/>
      <c r="Q66" s="28"/>
      <c r="R66" s="44"/>
      <c r="S66" s="30"/>
      <c r="U66" s="28"/>
      <c r="W66" s="34"/>
      <c r="X66" s="35"/>
      <c r="Y66" s="35"/>
      <c r="Z66" s="36"/>
      <c r="AA66" s="35"/>
      <c r="AB66" s="30"/>
      <c r="AD66" s="35"/>
      <c r="AE66" s="36"/>
      <c r="AF66" s="35"/>
      <c r="AG66" s="30"/>
      <c r="AJ66" s="28"/>
      <c r="AK66" s="55" t="s">
        <v>196</v>
      </c>
      <c r="AL66" s="30"/>
    </row>
    <row r="67" spans="2:38" ht="30" customHeight="1" x14ac:dyDescent="0.25">
      <c r="B67" s="20"/>
      <c r="C67" s="181" t="s">
        <v>197</v>
      </c>
      <c r="D67" s="182"/>
      <c r="E67" s="182"/>
      <c r="F67" s="182"/>
      <c r="G67" s="182"/>
      <c r="H67" s="182"/>
      <c r="I67" s="182"/>
      <c r="J67" s="182"/>
      <c r="K67" s="182"/>
      <c r="L67" s="182"/>
      <c r="M67" s="182"/>
      <c r="N67" s="183"/>
      <c r="O67" s="21"/>
      <c r="Q67" s="28"/>
      <c r="R67" s="44"/>
      <c r="S67" s="30"/>
      <c r="U67" s="28"/>
      <c r="W67" s="34"/>
      <c r="X67" s="35"/>
      <c r="Y67" s="35"/>
      <c r="Z67" s="36"/>
      <c r="AA67" s="35"/>
      <c r="AB67" s="30"/>
      <c r="AD67" s="35"/>
      <c r="AE67" s="36"/>
      <c r="AF67" s="35"/>
      <c r="AG67" s="30"/>
      <c r="AJ67" s="28"/>
      <c r="AK67" s="55"/>
      <c r="AL67" s="30"/>
    </row>
    <row r="68" spans="2:38" ht="30" customHeight="1" x14ac:dyDescent="0.25">
      <c r="B68" s="20"/>
      <c r="C68" s="184" t="s">
        <v>199</v>
      </c>
      <c r="D68" s="185"/>
      <c r="E68" s="185"/>
      <c r="F68" s="185"/>
      <c r="G68" s="185"/>
      <c r="H68" s="179"/>
      <c r="I68" s="179"/>
      <c r="J68" s="179"/>
      <c r="K68" s="179"/>
      <c r="L68" s="179"/>
      <c r="M68" s="179"/>
      <c r="N68" s="174"/>
      <c r="O68" s="21"/>
      <c r="Q68" s="28"/>
      <c r="R68" s="44" t="s">
        <v>117</v>
      </c>
      <c r="S68" s="30"/>
      <c r="U68" s="28"/>
      <c r="V68" s="33" t="str">
        <f>IF(C66=AK65,IF(H68="","Angaben unvollständig","Angaben vollständig"),"Angaben vollständig")</f>
        <v>Angaben vollständig</v>
      </c>
      <c r="W68" s="34"/>
      <c r="X68" s="35"/>
      <c r="Y68" s="35"/>
      <c r="Z68" s="36"/>
      <c r="AA68" s="35">
        <f>IF(V68="Angaben unvollständig",1,0)</f>
        <v>0</v>
      </c>
      <c r="AB68" s="30"/>
      <c r="AD68" s="35"/>
      <c r="AE68" s="36"/>
      <c r="AF68" s="69" t="str">
        <f>IF(C66=AK66,"OK","ANLAGE_SELBSTREINIGUNG")</f>
        <v>OK</v>
      </c>
      <c r="AG68" s="30"/>
      <c r="AJ68" s="28"/>
      <c r="AK68" s="55"/>
      <c r="AL68" s="30"/>
    </row>
    <row r="69" spans="2:38" ht="11.25" customHeight="1" x14ac:dyDescent="0.25">
      <c r="B69" s="20"/>
      <c r="C69" s="52"/>
      <c r="D69" s="52"/>
      <c r="E69" s="52"/>
      <c r="F69" s="52"/>
      <c r="G69" s="52"/>
      <c r="H69" s="52"/>
      <c r="I69" s="52"/>
      <c r="J69" s="52"/>
      <c r="K69" s="52"/>
      <c r="L69" s="52"/>
      <c r="M69" s="52"/>
      <c r="N69" s="52"/>
      <c r="O69" s="21"/>
      <c r="Q69" s="28"/>
      <c r="R69" s="44"/>
      <c r="S69" s="30"/>
      <c r="U69" s="28"/>
      <c r="W69" s="34"/>
      <c r="X69" s="35"/>
      <c r="Y69" s="35"/>
      <c r="Z69" s="36"/>
      <c r="AA69" s="35"/>
      <c r="AB69" s="30"/>
      <c r="AD69" s="35"/>
      <c r="AE69" s="36"/>
      <c r="AF69" s="35"/>
      <c r="AG69" s="30"/>
      <c r="AJ69" s="28"/>
      <c r="AK69" s="55"/>
      <c r="AL69" s="30"/>
    </row>
    <row r="70" spans="2:38" ht="15" customHeight="1" x14ac:dyDescent="0.25">
      <c r="B70" s="20"/>
      <c r="C70" s="113" t="s">
        <v>451</v>
      </c>
      <c r="D70" s="113"/>
      <c r="E70" s="113"/>
      <c r="F70" s="113"/>
      <c r="G70" s="113"/>
      <c r="H70" s="113"/>
      <c r="I70" s="113"/>
      <c r="J70" s="113"/>
      <c r="K70" s="113"/>
      <c r="L70" s="113"/>
      <c r="M70" s="113"/>
      <c r="N70" s="113"/>
      <c r="O70" s="21"/>
      <c r="Q70" s="28"/>
      <c r="R70" s="44"/>
      <c r="S70" s="30"/>
      <c r="U70" s="28"/>
      <c r="W70" s="34"/>
      <c r="X70" s="35"/>
      <c r="Y70" s="35"/>
      <c r="Z70" s="36"/>
      <c r="AA70" s="35"/>
      <c r="AB70" s="30"/>
      <c r="AD70" s="35"/>
      <c r="AE70" s="36"/>
      <c r="AF70" s="35"/>
      <c r="AG70" s="30"/>
      <c r="AJ70" s="28"/>
      <c r="AK70" s="55" t="s">
        <v>105</v>
      </c>
      <c r="AL70" s="30"/>
    </row>
    <row r="71" spans="2:38" ht="30" customHeight="1" x14ac:dyDescent="0.25">
      <c r="B71" s="20"/>
      <c r="C71" s="180" t="s">
        <v>211</v>
      </c>
      <c r="D71" s="180"/>
      <c r="E71" s="180"/>
      <c r="F71" s="180"/>
      <c r="G71" s="180"/>
      <c r="H71" s="180"/>
      <c r="I71" s="180"/>
      <c r="J71" s="180"/>
      <c r="K71" s="180"/>
      <c r="L71" s="180"/>
      <c r="M71" s="180"/>
      <c r="N71" s="180"/>
      <c r="O71" s="21"/>
      <c r="Q71" s="28"/>
      <c r="R71" s="44"/>
      <c r="S71" s="30"/>
      <c r="U71" s="28"/>
      <c r="V71" s="70"/>
      <c r="W71" s="34"/>
      <c r="X71" s="35"/>
      <c r="Y71" s="35"/>
      <c r="Z71" s="36"/>
      <c r="AA71" s="35"/>
      <c r="AB71" s="30"/>
      <c r="AD71" s="35"/>
      <c r="AE71" s="36"/>
      <c r="AF71" s="35"/>
      <c r="AG71" s="30"/>
      <c r="AJ71" s="28"/>
      <c r="AK71" s="55" t="s">
        <v>212</v>
      </c>
      <c r="AL71" s="30"/>
    </row>
    <row r="72" spans="2:38" ht="30" customHeight="1" x14ac:dyDescent="0.25">
      <c r="B72" s="20"/>
      <c r="C72" s="186" t="s">
        <v>105</v>
      </c>
      <c r="D72" s="187"/>
      <c r="E72" s="187"/>
      <c r="F72" s="187"/>
      <c r="G72" s="187"/>
      <c r="H72" s="187"/>
      <c r="I72" s="187"/>
      <c r="J72" s="187"/>
      <c r="K72" s="187"/>
      <c r="L72" s="187"/>
      <c r="M72" s="187"/>
      <c r="N72" s="188"/>
      <c r="O72" s="21"/>
      <c r="Q72" s="28"/>
      <c r="R72" s="44" t="s">
        <v>117</v>
      </c>
      <c r="S72" s="30"/>
      <c r="U72" s="28"/>
      <c r="V72" s="33" t="str">
        <f>IF(C72="Bitte Auswahl treffen","Angaben unvollständig","Angaben vollständig")</f>
        <v>Angaben unvollständig</v>
      </c>
      <c r="W72" s="34"/>
      <c r="X72" s="35"/>
      <c r="Y72" s="35"/>
      <c r="Z72" s="36"/>
      <c r="AA72" s="35">
        <f t="shared" ref="AA72" si="10">IF(V72="Angaben unvollständig",1,0)</f>
        <v>1</v>
      </c>
      <c r="AB72" s="30"/>
      <c r="AD72" s="35"/>
      <c r="AE72" s="36"/>
      <c r="AF72" s="35">
        <f>IF(C72=AK72,1,0)</f>
        <v>0</v>
      </c>
      <c r="AG72" s="30"/>
      <c r="AJ72" s="28"/>
      <c r="AK72" s="55" t="s">
        <v>251</v>
      </c>
      <c r="AL72" s="30"/>
    </row>
    <row r="73" spans="2:38" ht="30" customHeight="1" x14ac:dyDescent="0.25">
      <c r="B73" s="20"/>
      <c r="C73" s="181" t="s">
        <v>213</v>
      </c>
      <c r="D73" s="182"/>
      <c r="E73" s="182"/>
      <c r="F73" s="182"/>
      <c r="G73" s="182"/>
      <c r="H73" s="182"/>
      <c r="I73" s="182"/>
      <c r="J73" s="182"/>
      <c r="K73" s="182"/>
      <c r="L73" s="182"/>
      <c r="M73" s="182"/>
      <c r="N73" s="183"/>
      <c r="O73" s="21"/>
      <c r="Q73" s="28"/>
      <c r="R73" s="44"/>
      <c r="S73" s="30"/>
      <c r="U73" s="28"/>
      <c r="V73" s="70"/>
      <c r="W73" s="34"/>
      <c r="X73" s="35"/>
      <c r="Y73" s="35"/>
      <c r="Z73" s="36"/>
      <c r="AA73" s="35"/>
      <c r="AB73" s="30"/>
      <c r="AD73" s="35"/>
      <c r="AE73" s="36"/>
      <c r="AF73" s="35"/>
      <c r="AG73" s="30"/>
      <c r="AJ73" s="28"/>
      <c r="AK73" s="55"/>
      <c r="AL73" s="30"/>
    </row>
    <row r="74" spans="2:38" ht="30" customHeight="1" x14ac:dyDescent="0.25">
      <c r="B74" s="20"/>
      <c r="C74" s="184" t="s">
        <v>199</v>
      </c>
      <c r="D74" s="185"/>
      <c r="E74" s="185"/>
      <c r="F74" s="185"/>
      <c r="G74" s="185"/>
      <c r="H74" s="179"/>
      <c r="I74" s="179"/>
      <c r="J74" s="179"/>
      <c r="K74" s="179"/>
      <c r="L74" s="179"/>
      <c r="M74" s="179"/>
      <c r="N74" s="174"/>
      <c r="O74" s="21"/>
      <c r="Q74" s="28"/>
      <c r="R74" s="44" t="s">
        <v>117</v>
      </c>
      <c r="S74" s="30"/>
      <c r="U74" s="28"/>
      <c r="V74" s="33" t="str">
        <f>IF(C72=AK72,IF(H74="","Angaben unvollständig","Angaben vollständig"),"Angaben vollständig")</f>
        <v>Angaben vollständig</v>
      </c>
      <c r="W74" s="34"/>
      <c r="X74" s="35"/>
      <c r="Y74" s="35"/>
      <c r="Z74" s="36"/>
      <c r="AA74" s="35">
        <f t="shared" ref="AA74" si="11">IF(V74="Angaben unvollständig",1,0)</f>
        <v>0</v>
      </c>
      <c r="AB74" s="30"/>
      <c r="AD74" s="35"/>
      <c r="AE74" s="36"/>
      <c r="AF74" s="69" t="str">
        <f>IF(C72=AK71,"OK",IF(C72=AK70,"OK","ANLAGE_LAUFENDE_VERFAHREN"))</f>
        <v>OK</v>
      </c>
      <c r="AG74" s="30"/>
      <c r="AJ74" s="28"/>
      <c r="AK74" s="55"/>
      <c r="AL74" s="30"/>
    </row>
    <row r="75" spans="2:38" ht="11.25" customHeight="1" x14ac:dyDescent="0.25">
      <c r="B75" s="20"/>
      <c r="C75" s="52"/>
      <c r="D75" s="52"/>
      <c r="E75" s="52"/>
      <c r="F75" s="52"/>
      <c r="G75" s="52"/>
      <c r="H75" s="52"/>
      <c r="I75" s="52"/>
      <c r="J75" s="52"/>
      <c r="K75" s="52"/>
      <c r="L75" s="52"/>
      <c r="M75" s="52"/>
      <c r="N75" s="52"/>
      <c r="O75" s="21"/>
      <c r="Q75" s="28"/>
      <c r="R75" s="44"/>
      <c r="S75" s="30"/>
      <c r="U75" s="28"/>
      <c r="W75" s="34"/>
      <c r="X75" s="35"/>
      <c r="Y75" s="35"/>
      <c r="Z75" s="36"/>
      <c r="AA75" s="35"/>
      <c r="AB75" s="30"/>
      <c r="AD75" s="35"/>
      <c r="AE75" s="36"/>
      <c r="AF75" s="35"/>
      <c r="AG75" s="30"/>
      <c r="AJ75" s="28"/>
      <c r="AK75" s="55"/>
      <c r="AL75" s="30"/>
    </row>
    <row r="76" spans="2:38" ht="15" customHeight="1" x14ac:dyDescent="0.25">
      <c r="B76" s="20"/>
      <c r="C76" s="113" t="s">
        <v>244</v>
      </c>
      <c r="D76" s="113"/>
      <c r="E76" s="113"/>
      <c r="F76" s="113"/>
      <c r="G76" s="113"/>
      <c r="H76" s="113"/>
      <c r="I76" s="113"/>
      <c r="J76" s="113"/>
      <c r="K76" s="113"/>
      <c r="L76" s="113"/>
      <c r="M76" s="113"/>
      <c r="N76" s="113"/>
      <c r="O76" s="21"/>
      <c r="Q76" s="28"/>
      <c r="R76" s="44"/>
      <c r="S76" s="30"/>
      <c r="U76" s="28"/>
      <c r="W76" s="34"/>
      <c r="X76" s="35"/>
      <c r="Y76" s="35"/>
      <c r="Z76" s="36"/>
      <c r="AA76" s="35"/>
      <c r="AB76" s="30"/>
      <c r="AD76" s="35"/>
      <c r="AE76" s="36"/>
      <c r="AF76" s="35"/>
      <c r="AG76" s="30"/>
      <c r="AJ76" s="28"/>
      <c r="AK76" s="55" t="s">
        <v>105</v>
      </c>
      <c r="AL76" s="30"/>
    </row>
    <row r="77" spans="2:38" ht="60" customHeight="1" x14ac:dyDescent="0.25">
      <c r="B77" s="20"/>
      <c r="C77" s="195" t="s">
        <v>452</v>
      </c>
      <c r="D77" s="195"/>
      <c r="E77" s="195"/>
      <c r="F77" s="195"/>
      <c r="G77" s="195"/>
      <c r="H77" s="195"/>
      <c r="I77" s="195"/>
      <c r="J77" s="195"/>
      <c r="K77" s="195"/>
      <c r="L77" s="195"/>
      <c r="M77" s="195"/>
      <c r="N77" s="195"/>
      <c r="O77" s="21"/>
      <c r="Q77" s="28"/>
      <c r="R77" s="44"/>
      <c r="S77" s="30"/>
      <c r="U77" s="28"/>
      <c r="W77" s="34"/>
      <c r="X77" s="35"/>
      <c r="Y77" s="35"/>
      <c r="Z77" s="36"/>
      <c r="AA77" s="35"/>
      <c r="AB77" s="30"/>
      <c r="AD77" s="35"/>
      <c r="AE77" s="36"/>
      <c r="AF77" s="35"/>
      <c r="AG77" s="30"/>
      <c r="AJ77" s="28"/>
      <c r="AK77" s="55" t="s">
        <v>453</v>
      </c>
      <c r="AL77" s="30"/>
    </row>
    <row r="78" spans="2:38" ht="82.5" customHeight="1" x14ac:dyDescent="0.25">
      <c r="B78" s="20"/>
      <c r="C78" s="195" t="s">
        <v>455</v>
      </c>
      <c r="D78" s="195"/>
      <c r="E78" s="195"/>
      <c r="F78" s="195"/>
      <c r="G78" s="195"/>
      <c r="H78" s="195"/>
      <c r="I78" s="195"/>
      <c r="J78" s="195"/>
      <c r="K78" s="195"/>
      <c r="L78" s="195"/>
      <c r="M78" s="195"/>
      <c r="N78" s="195"/>
      <c r="O78" s="21"/>
      <c r="Q78" s="28"/>
      <c r="R78" s="44"/>
      <c r="S78" s="30"/>
      <c r="U78" s="28"/>
      <c r="W78" s="34"/>
      <c r="X78" s="35"/>
      <c r="Y78" s="35"/>
      <c r="Z78" s="36"/>
      <c r="AA78" s="35"/>
      <c r="AB78" s="30"/>
      <c r="AD78" s="35"/>
      <c r="AE78" s="36"/>
      <c r="AF78" s="35"/>
      <c r="AG78" s="30"/>
      <c r="AJ78" s="28"/>
      <c r="AK78" s="55" t="s">
        <v>454</v>
      </c>
      <c r="AL78" s="30"/>
    </row>
    <row r="79" spans="2:38" ht="22.5" customHeight="1" x14ac:dyDescent="0.25">
      <c r="B79" s="20"/>
      <c r="C79" s="189" t="s">
        <v>200</v>
      </c>
      <c r="D79" s="190"/>
      <c r="E79" s="190"/>
      <c r="F79" s="190"/>
      <c r="G79" s="190"/>
      <c r="H79" s="190"/>
      <c r="I79" s="190"/>
      <c r="J79" s="190"/>
      <c r="K79" s="190"/>
      <c r="L79" s="190"/>
      <c r="M79" s="190"/>
      <c r="N79" s="191"/>
      <c r="O79" s="21"/>
      <c r="Q79" s="28"/>
      <c r="R79" s="44"/>
      <c r="S79" s="30"/>
      <c r="U79" s="28"/>
      <c r="W79" s="34"/>
      <c r="X79" s="35"/>
      <c r="Y79" s="35"/>
      <c r="Z79" s="36"/>
      <c r="AA79" s="35"/>
      <c r="AB79" s="30"/>
      <c r="AD79" s="35"/>
      <c r="AE79" s="36"/>
      <c r="AF79" s="35"/>
      <c r="AG79" s="30"/>
      <c r="AJ79" s="28"/>
      <c r="AK79" s="55"/>
      <c r="AL79" s="30"/>
    </row>
    <row r="80" spans="2:38" ht="97.5" customHeight="1" x14ac:dyDescent="0.25">
      <c r="B80" s="20"/>
      <c r="C80" s="192" t="s">
        <v>201</v>
      </c>
      <c r="D80" s="193"/>
      <c r="E80" s="193"/>
      <c r="F80" s="193"/>
      <c r="G80" s="193"/>
      <c r="H80" s="193"/>
      <c r="I80" s="193"/>
      <c r="J80" s="193"/>
      <c r="K80" s="193"/>
      <c r="L80" s="193"/>
      <c r="M80" s="193"/>
      <c r="N80" s="194"/>
      <c r="O80" s="21"/>
      <c r="Q80" s="28"/>
      <c r="R80" s="44"/>
      <c r="S80" s="30"/>
      <c r="U80" s="28"/>
      <c r="W80" s="34"/>
      <c r="X80" s="35"/>
      <c r="Y80" s="35"/>
      <c r="Z80" s="36"/>
      <c r="AA80" s="35"/>
      <c r="AB80" s="30"/>
      <c r="AD80" s="35"/>
      <c r="AE80" s="36"/>
      <c r="AF80" s="35"/>
      <c r="AG80" s="30"/>
      <c r="AJ80" s="28"/>
      <c r="AK80" s="55"/>
      <c r="AL80" s="30"/>
    </row>
    <row r="81" spans="2:38" ht="30" customHeight="1" x14ac:dyDescent="0.25">
      <c r="B81" s="20"/>
      <c r="C81" s="177" t="s">
        <v>456</v>
      </c>
      <c r="D81" s="178"/>
      <c r="E81" s="178"/>
      <c r="F81" s="178"/>
      <c r="G81" s="178"/>
      <c r="H81" s="178"/>
      <c r="I81" s="178"/>
      <c r="J81" s="178"/>
      <c r="K81" s="179" t="s">
        <v>105</v>
      </c>
      <c r="L81" s="179"/>
      <c r="M81" s="179"/>
      <c r="N81" s="174"/>
      <c r="O81" s="21"/>
      <c r="Q81" s="28"/>
      <c r="R81" s="44" t="s">
        <v>117</v>
      </c>
      <c r="S81" s="30"/>
      <c r="U81" s="28"/>
      <c r="V81" s="33" t="str">
        <f>IF(K81="Bitte Auswahl treffen","Angaben unvollständig","Angaben vollständig")</f>
        <v>Angaben unvollständig</v>
      </c>
      <c r="W81" s="34"/>
      <c r="X81" s="35"/>
      <c r="Y81" s="35"/>
      <c r="Z81" s="36"/>
      <c r="AA81" s="35">
        <f t="shared" ref="AA81" si="12">IF(V81="Angaben unvollständig",1,0)</f>
        <v>1</v>
      </c>
      <c r="AB81" s="30"/>
      <c r="AD81" s="35"/>
      <c r="AE81" s="36"/>
      <c r="AF81" s="35">
        <f>IF(K81=AK78,1,0)</f>
        <v>0</v>
      </c>
      <c r="AG81" s="30"/>
      <c r="AJ81" s="28"/>
      <c r="AK81" s="55"/>
      <c r="AL81" s="30"/>
    </row>
    <row r="82" spans="2:38" ht="11.25" customHeight="1" x14ac:dyDescent="0.25">
      <c r="B82" s="20"/>
      <c r="C82" s="52"/>
      <c r="D82" s="52"/>
      <c r="E82" s="52"/>
      <c r="F82" s="52"/>
      <c r="G82" s="52"/>
      <c r="H82" s="52"/>
      <c r="I82" s="52"/>
      <c r="J82" s="52"/>
      <c r="K82" s="52"/>
      <c r="L82" s="52"/>
      <c r="M82" s="52"/>
      <c r="N82" s="52"/>
      <c r="O82" s="21"/>
      <c r="Q82" s="28"/>
      <c r="R82" s="44"/>
      <c r="S82" s="30"/>
      <c r="U82" s="28"/>
      <c r="W82" s="34"/>
      <c r="X82" s="35"/>
      <c r="Y82" s="35"/>
      <c r="Z82" s="36"/>
      <c r="AA82" s="35"/>
      <c r="AB82" s="30"/>
      <c r="AD82" s="35"/>
      <c r="AE82" s="36"/>
      <c r="AF82" s="35"/>
      <c r="AG82" s="30"/>
      <c r="AJ82" s="28"/>
      <c r="AK82" s="55"/>
      <c r="AL82" s="30"/>
    </row>
    <row r="83" spans="2:38" ht="15" customHeight="1" x14ac:dyDescent="0.25">
      <c r="B83" s="20"/>
      <c r="C83" s="113" t="s">
        <v>245</v>
      </c>
      <c r="D83" s="113"/>
      <c r="E83" s="113"/>
      <c r="F83" s="113"/>
      <c r="G83" s="113"/>
      <c r="H83" s="113"/>
      <c r="I83" s="113"/>
      <c r="J83" s="113"/>
      <c r="K83" s="113"/>
      <c r="L83" s="113"/>
      <c r="M83" s="113"/>
      <c r="N83" s="113"/>
      <c r="O83" s="21"/>
      <c r="Q83" s="28"/>
      <c r="R83" s="44"/>
      <c r="S83" s="30"/>
      <c r="U83" s="28"/>
      <c r="W83" s="34"/>
      <c r="X83" s="35"/>
      <c r="Y83" s="35"/>
      <c r="Z83" s="36"/>
      <c r="AA83" s="35"/>
      <c r="AB83" s="30"/>
      <c r="AD83" s="35"/>
      <c r="AE83" s="36"/>
      <c r="AF83" s="35"/>
      <c r="AG83" s="30"/>
      <c r="AJ83" s="28"/>
      <c r="AK83" s="55" t="s">
        <v>105</v>
      </c>
      <c r="AL83" s="30"/>
    </row>
    <row r="84" spans="2:38" ht="255" customHeight="1" x14ac:dyDescent="0.25">
      <c r="B84" s="20"/>
      <c r="C84" s="189" t="s">
        <v>457</v>
      </c>
      <c r="D84" s="190"/>
      <c r="E84" s="190"/>
      <c r="F84" s="190"/>
      <c r="G84" s="190"/>
      <c r="H84" s="190"/>
      <c r="I84" s="190"/>
      <c r="J84" s="190"/>
      <c r="K84" s="190"/>
      <c r="L84" s="190"/>
      <c r="M84" s="190"/>
      <c r="N84" s="191"/>
      <c r="O84" s="21"/>
      <c r="Q84" s="28"/>
      <c r="R84" s="44"/>
      <c r="S84" s="30"/>
      <c r="U84" s="28"/>
      <c r="W84" s="34"/>
      <c r="X84" s="35"/>
      <c r="Y84" s="35"/>
      <c r="Z84" s="36"/>
      <c r="AA84" s="35"/>
      <c r="AB84" s="30"/>
      <c r="AD84" s="35"/>
      <c r="AE84" s="36"/>
      <c r="AF84" s="35"/>
      <c r="AG84" s="30"/>
      <c r="AJ84" s="28"/>
      <c r="AK84" s="55" t="s">
        <v>202</v>
      </c>
      <c r="AL84" s="30"/>
    </row>
    <row r="85" spans="2:38" ht="30" customHeight="1" x14ac:dyDescent="0.25">
      <c r="B85" s="20"/>
      <c r="C85" s="177" t="s">
        <v>210</v>
      </c>
      <c r="D85" s="178"/>
      <c r="E85" s="178"/>
      <c r="F85" s="178"/>
      <c r="G85" s="178"/>
      <c r="H85" s="178"/>
      <c r="I85" s="178"/>
      <c r="J85" s="178"/>
      <c r="K85" s="179" t="s">
        <v>105</v>
      </c>
      <c r="L85" s="179"/>
      <c r="M85" s="179"/>
      <c r="N85" s="174"/>
      <c r="O85" s="21"/>
      <c r="Q85" s="28"/>
      <c r="R85" s="44" t="s">
        <v>117</v>
      </c>
      <c r="S85" s="30"/>
      <c r="U85" s="28"/>
      <c r="V85" s="33" t="str">
        <f>IF(K85="Bitte Auswahl treffen","Angaben unvollständig","Angaben vollständig")</f>
        <v>Angaben unvollständig</v>
      </c>
      <c r="W85" s="34"/>
      <c r="X85" s="35"/>
      <c r="Y85" s="35"/>
      <c r="Z85" s="36"/>
      <c r="AA85" s="35">
        <f t="shared" ref="AA85" si="13">IF(V85="Angaben unvollständig",1,0)</f>
        <v>1</v>
      </c>
      <c r="AB85" s="30"/>
      <c r="AD85" s="35"/>
      <c r="AE85" s="36"/>
      <c r="AF85" s="35">
        <f>IF(K85=AK85,1,0)</f>
        <v>0</v>
      </c>
      <c r="AG85" s="30"/>
      <c r="AJ85" s="28"/>
      <c r="AK85" s="55" t="s">
        <v>203</v>
      </c>
      <c r="AL85" s="30"/>
    </row>
    <row r="86" spans="2:38" ht="11.25" customHeight="1" x14ac:dyDescent="0.25">
      <c r="B86" s="20"/>
      <c r="C86" s="52"/>
      <c r="D86" s="52"/>
      <c r="E86" s="52"/>
      <c r="F86" s="52"/>
      <c r="G86" s="52"/>
      <c r="H86" s="52"/>
      <c r="I86" s="52"/>
      <c r="J86" s="52"/>
      <c r="K86" s="52"/>
      <c r="L86" s="52"/>
      <c r="M86" s="52"/>
      <c r="N86" s="52"/>
      <c r="O86" s="21"/>
      <c r="Q86" s="28"/>
      <c r="R86" s="44"/>
      <c r="S86" s="30"/>
      <c r="U86" s="28"/>
      <c r="W86" s="34"/>
      <c r="X86" s="35"/>
      <c r="Y86" s="35"/>
      <c r="Z86" s="36"/>
      <c r="AA86" s="35"/>
      <c r="AB86" s="30"/>
      <c r="AD86" s="35"/>
      <c r="AE86" s="36"/>
      <c r="AF86" s="35"/>
      <c r="AG86" s="30"/>
      <c r="AJ86" s="28"/>
      <c r="AK86" s="55"/>
      <c r="AL86" s="30"/>
    </row>
    <row r="87" spans="2:38" ht="15" customHeight="1" x14ac:dyDescent="0.25">
      <c r="B87" s="20"/>
      <c r="C87" s="113" t="s">
        <v>458</v>
      </c>
      <c r="D87" s="113"/>
      <c r="E87" s="113"/>
      <c r="F87" s="113"/>
      <c r="G87" s="113"/>
      <c r="H87" s="113"/>
      <c r="I87" s="113"/>
      <c r="J87" s="113"/>
      <c r="K87" s="113"/>
      <c r="L87" s="113"/>
      <c r="M87" s="113"/>
      <c r="N87" s="113"/>
      <c r="O87" s="21"/>
      <c r="Q87" s="28"/>
      <c r="R87" s="44"/>
      <c r="S87" s="30"/>
      <c r="U87" s="28"/>
      <c r="W87" s="34"/>
      <c r="X87" s="35"/>
      <c r="Y87" s="35"/>
      <c r="Z87" s="36"/>
      <c r="AA87" s="35"/>
      <c r="AB87" s="30"/>
      <c r="AD87" s="35"/>
      <c r="AE87" s="36"/>
      <c r="AF87" s="35"/>
      <c r="AG87" s="30"/>
      <c r="AJ87" s="28"/>
      <c r="AK87" s="55" t="s">
        <v>105</v>
      </c>
      <c r="AL87" s="30"/>
    </row>
    <row r="88" spans="2:38" ht="139.94999999999999" customHeight="1" x14ac:dyDescent="0.25">
      <c r="B88" s="20"/>
      <c r="C88" s="189" t="s">
        <v>459</v>
      </c>
      <c r="D88" s="190"/>
      <c r="E88" s="190"/>
      <c r="F88" s="190"/>
      <c r="G88" s="190"/>
      <c r="H88" s="190"/>
      <c r="I88" s="190"/>
      <c r="J88" s="190"/>
      <c r="K88" s="190"/>
      <c r="L88" s="190"/>
      <c r="M88" s="190"/>
      <c r="N88" s="191"/>
      <c r="O88" s="21"/>
      <c r="Q88" s="28"/>
      <c r="R88" s="44"/>
      <c r="S88" s="30"/>
      <c r="U88" s="28"/>
      <c r="W88" s="34"/>
      <c r="X88" s="35"/>
      <c r="Y88" s="35"/>
      <c r="Z88" s="36"/>
      <c r="AA88" s="35"/>
      <c r="AB88" s="30"/>
      <c r="AD88" s="35"/>
      <c r="AE88" s="36"/>
      <c r="AF88" s="35"/>
      <c r="AG88" s="30"/>
      <c r="AJ88" s="28"/>
      <c r="AK88" s="55" t="s">
        <v>204</v>
      </c>
      <c r="AL88" s="30"/>
    </row>
    <row r="89" spans="2:38" ht="30" customHeight="1" x14ac:dyDescent="0.25">
      <c r="B89" s="20"/>
      <c r="C89" s="177" t="s">
        <v>209</v>
      </c>
      <c r="D89" s="178"/>
      <c r="E89" s="178"/>
      <c r="F89" s="178"/>
      <c r="G89" s="178"/>
      <c r="H89" s="178"/>
      <c r="I89" s="178"/>
      <c r="J89" s="178"/>
      <c r="K89" s="179" t="s">
        <v>105</v>
      </c>
      <c r="L89" s="179"/>
      <c r="M89" s="179"/>
      <c r="N89" s="174"/>
      <c r="O89" s="21"/>
      <c r="Q89" s="28"/>
      <c r="R89" s="44" t="s">
        <v>117</v>
      </c>
      <c r="S89" s="30"/>
      <c r="U89" s="28"/>
      <c r="V89" s="33" t="str">
        <f>IF(K89="Bitte Auswahl treffen","Angaben unvollständig","Angaben vollständig")</f>
        <v>Angaben unvollständig</v>
      </c>
      <c r="W89" s="34"/>
      <c r="X89" s="35"/>
      <c r="Y89" s="35"/>
      <c r="Z89" s="36"/>
      <c r="AA89" s="35">
        <f>IF(V89="Angaben unvollständig",1,0)</f>
        <v>1</v>
      </c>
      <c r="AB89" s="30"/>
      <c r="AD89" s="35"/>
      <c r="AE89" s="36"/>
      <c r="AF89" s="35">
        <f>IF(K89=AK89,1,0)</f>
        <v>0</v>
      </c>
      <c r="AG89" s="30"/>
      <c r="AJ89" s="28"/>
      <c r="AK89" s="55" t="s">
        <v>205</v>
      </c>
      <c r="AL89" s="30"/>
    </row>
    <row r="90" spans="2:38" ht="11.25" customHeight="1" x14ac:dyDescent="0.25">
      <c r="B90" s="20"/>
      <c r="C90" s="52"/>
      <c r="D90" s="52"/>
      <c r="E90" s="52"/>
      <c r="F90" s="52"/>
      <c r="G90" s="52"/>
      <c r="H90" s="52"/>
      <c r="I90" s="52"/>
      <c r="J90" s="52"/>
      <c r="K90" s="52"/>
      <c r="L90" s="52"/>
      <c r="M90" s="52"/>
      <c r="N90" s="52"/>
      <c r="O90" s="21"/>
      <c r="Q90" s="28"/>
      <c r="R90" s="44"/>
      <c r="S90" s="30"/>
      <c r="U90" s="28"/>
      <c r="W90" s="34"/>
      <c r="X90" s="35"/>
      <c r="Y90" s="35"/>
      <c r="Z90" s="36"/>
      <c r="AA90" s="35"/>
      <c r="AB90" s="30"/>
      <c r="AD90" s="35"/>
      <c r="AE90" s="36"/>
      <c r="AF90" s="35"/>
      <c r="AG90" s="30"/>
      <c r="AJ90" s="28"/>
      <c r="AK90" s="55"/>
      <c r="AL90" s="30"/>
    </row>
    <row r="91" spans="2:38" ht="15" customHeight="1" x14ac:dyDescent="0.25">
      <c r="B91" s="20"/>
      <c r="C91" s="113" t="s">
        <v>246</v>
      </c>
      <c r="D91" s="113"/>
      <c r="E91" s="113"/>
      <c r="F91" s="113"/>
      <c r="G91" s="113"/>
      <c r="H91" s="113"/>
      <c r="I91" s="113"/>
      <c r="J91" s="113"/>
      <c r="K91" s="113"/>
      <c r="L91" s="113"/>
      <c r="M91" s="113"/>
      <c r="N91" s="113"/>
      <c r="O91" s="21"/>
      <c r="Q91" s="28"/>
      <c r="R91" s="44"/>
      <c r="S91" s="30"/>
      <c r="U91" s="28"/>
      <c r="W91" s="34"/>
      <c r="X91" s="35"/>
      <c r="Y91" s="35"/>
      <c r="Z91" s="36"/>
      <c r="AA91" s="35"/>
      <c r="AB91" s="30"/>
      <c r="AD91" s="35"/>
      <c r="AE91" s="36"/>
      <c r="AF91" s="35"/>
      <c r="AG91" s="30"/>
      <c r="AJ91" s="28"/>
      <c r="AK91" s="55" t="s">
        <v>105</v>
      </c>
      <c r="AL91" s="30"/>
    </row>
    <row r="92" spans="2:38" ht="117" customHeight="1" x14ac:dyDescent="0.25">
      <c r="B92" s="20"/>
      <c r="C92" s="189" t="s">
        <v>460</v>
      </c>
      <c r="D92" s="190"/>
      <c r="E92" s="190"/>
      <c r="F92" s="190"/>
      <c r="G92" s="190"/>
      <c r="H92" s="190"/>
      <c r="I92" s="190"/>
      <c r="J92" s="190"/>
      <c r="K92" s="190"/>
      <c r="L92" s="190"/>
      <c r="M92" s="190"/>
      <c r="N92" s="191"/>
      <c r="O92" s="21"/>
      <c r="Q92" s="28"/>
      <c r="R92" s="44"/>
      <c r="S92" s="30"/>
      <c r="U92" s="28"/>
      <c r="W92" s="34"/>
      <c r="X92" s="35"/>
      <c r="Y92" s="35"/>
      <c r="Z92" s="36"/>
      <c r="AA92" s="35"/>
      <c r="AB92" s="30"/>
      <c r="AD92" s="35"/>
      <c r="AE92" s="36"/>
      <c r="AF92" s="35"/>
      <c r="AG92" s="30"/>
      <c r="AJ92" s="28"/>
      <c r="AK92" s="55" t="s">
        <v>206</v>
      </c>
      <c r="AL92" s="30"/>
    </row>
    <row r="93" spans="2:38" ht="30" customHeight="1" x14ac:dyDescent="0.25">
      <c r="B93" s="20"/>
      <c r="C93" s="177" t="s">
        <v>208</v>
      </c>
      <c r="D93" s="178"/>
      <c r="E93" s="178"/>
      <c r="F93" s="178"/>
      <c r="G93" s="178"/>
      <c r="H93" s="178"/>
      <c r="I93" s="178"/>
      <c r="J93" s="178"/>
      <c r="K93" s="179" t="s">
        <v>105</v>
      </c>
      <c r="L93" s="179"/>
      <c r="M93" s="179"/>
      <c r="N93" s="174"/>
      <c r="O93" s="21"/>
      <c r="Q93" s="28"/>
      <c r="R93" s="44" t="s">
        <v>117</v>
      </c>
      <c r="S93" s="30"/>
      <c r="U93" s="28"/>
      <c r="V93" s="33" t="str">
        <f>IF(K93="Bitte Auswahl treffen","Angaben unvollständig","Angaben vollständig")</f>
        <v>Angaben unvollständig</v>
      </c>
      <c r="W93" s="34"/>
      <c r="X93" s="35"/>
      <c r="Y93" s="35"/>
      <c r="Z93" s="36"/>
      <c r="AA93" s="35">
        <f t="shared" ref="AA93" si="14">IF(V93="Angaben unvollständig",1,0)</f>
        <v>1</v>
      </c>
      <c r="AB93" s="30"/>
      <c r="AD93" s="35"/>
      <c r="AE93" s="36"/>
      <c r="AF93" s="35">
        <f>IF(K93=AK93,1,0)</f>
        <v>0</v>
      </c>
      <c r="AG93" s="30"/>
      <c r="AJ93" s="28"/>
      <c r="AK93" s="55" t="s">
        <v>207</v>
      </c>
      <c r="AL93" s="30"/>
    </row>
    <row r="94" spans="2:38" ht="13.8" thickBot="1" x14ac:dyDescent="0.3">
      <c r="B94" s="23"/>
      <c r="C94" s="39"/>
      <c r="D94" s="39"/>
      <c r="E94" s="39"/>
      <c r="F94" s="39"/>
      <c r="G94" s="39"/>
      <c r="H94" s="39"/>
      <c r="I94" s="39"/>
      <c r="J94" s="39"/>
      <c r="K94" s="39"/>
      <c r="L94" s="39"/>
      <c r="M94" s="39"/>
      <c r="N94" s="39"/>
      <c r="O94" s="24"/>
      <c r="Q94" s="40"/>
      <c r="R94" s="45"/>
      <c r="S94" s="42"/>
      <c r="U94" s="40"/>
      <c r="V94" s="41"/>
      <c r="W94" s="42"/>
      <c r="Z94" s="40"/>
      <c r="AA94" s="41"/>
      <c r="AB94" s="42"/>
      <c r="AE94" s="40"/>
      <c r="AF94" s="41"/>
      <c r="AG94" s="42"/>
      <c r="AJ94" s="40"/>
      <c r="AK94" s="41"/>
      <c r="AL94" s="42"/>
    </row>
  </sheetData>
  <sheetProtection algorithmName="SHA-512" hashValue="eMpbA2qq+7//rYLLrnrnzeaU3m0BV6qSyJilaU+UNXJ8AhgtXglU6+/mDczq2ZE9YeDVg1ds89JlyOtxDRZlUQ==" saltValue="EerDrPfW+2GLf5/BiT4LHQ==" spinCount="100000" sheet="1" objects="1" scenarios="1" selectLockedCells="1"/>
  <mergeCells count="86">
    <mergeCell ref="R2:V3"/>
    <mergeCell ref="C12:N12"/>
    <mergeCell ref="C6:H6"/>
    <mergeCell ref="C4:J5"/>
    <mergeCell ref="K3:N7"/>
    <mergeCell ref="D17:N17"/>
    <mergeCell ref="D16:N16"/>
    <mergeCell ref="C14:N14"/>
    <mergeCell ref="C15:N15"/>
    <mergeCell ref="D18:N18"/>
    <mergeCell ref="D19:N19"/>
    <mergeCell ref="D23:N23"/>
    <mergeCell ref="D24:N24"/>
    <mergeCell ref="D25:N25"/>
    <mergeCell ref="D22:N22"/>
    <mergeCell ref="C37:N37"/>
    <mergeCell ref="D21:N21"/>
    <mergeCell ref="D20:N20"/>
    <mergeCell ref="K26:N26"/>
    <mergeCell ref="C28:N28"/>
    <mergeCell ref="C29:N29"/>
    <mergeCell ref="C30:J30"/>
    <mergeCell ref="K30:N30"/>
    <mergeCell ref="C26:J26"/>
    <mergeCell ref="C32:N32"/>
    <mergeCell ref="C33:N33"/>
    <mergeCell ref="C34:J34"/>
    <mergeCell ref="K34:N34"/>
    <mergeCell ref="C36:N36"/>
    <mergeCell ref="C49:N49"/>
    <mergeCell ref="C38:J38"/>
    <mergeCell ref="K38:N38"/>
    <mergeCell ref="C40:N40"/>
    <mergeCell ref="C41:N41"/>
    <mergeCell ref="C42:J42"/>
    <mergeCell ref="K42:N42"/>
    <mergeCell ref="C44:N44"/>
    <mergeCell ref="C45:N45"/>
    <mergeCell ref="C46:J46"/>
    <mergeCell ref="K46:N46"/>
    <mergeCell ref="C48:N48"/>
    <mergeCell ref="C61:N61"/>
    <mergeCell ref="C50:J50"/>
    <mergeCell ref="K50:N50"/>
    <mergeCell ref="C52:N52"/>
    <mergeCell ref="C53:N53"/>
    <mergeCell ref="C54:J54"/>
    <mergeCell ref="K54:N54"/>
    <mergeCell ref="C56:N56"/>
    <mergeCell ref="C57:N57"/>
    <mergeCell ref="C58:J58"/>
    <mergeCell ref="K58:N58"/>
    <mergeCell ref="C60:N60"/>
    <mergeCell ref="C66:N66"/>
    <mergeCell ref="C62:J62"/>
    <mergeCell ref="K62:N62"/>
    <mergeCell ref="C64:N64"/>
    <mergeCell ref="C65:N65"/>
    <mergeCell ref="C84:N84"/>
    <mergeCell ref="C85:J85"/>
    <mergeCell ref="K85:N85"/>
    <mergeCell ref="C67:N67"/>
    <mergeCell ref="C68:G68"/>
    <mergeCell ref="H68:N68"/>
    <mergeCell ref="C76:N76"/>
    <mergeCell ref="C77:N77"/>
    <mergeCell ref="C81:J81"/>
    <mergeCell ref="K81:N81"/>
    <mergeCell ref="C78:N78"/>
    <mergeCell ref="C79:N79"/>
    <mergeCell ref="C93:J93"/>
    <mergeCell ref="K93:N93"/>
    <mergeCell ref="C70:N70"/>
    <mergeCell ref="C71:N71"/>
    <mergeCell ref="C73:N73"/>
    <mergeCell ref="C74:G74"/>
    <mergeCell ref="H74:N74"/>
    <mergeCell ref="C72:N72"/>
    <mergeCell ref="C87:N87"/>
    <mergeCell ref="C88:N88"/>
    <mergeCell ref="C89:J89"/>
    <mergeCell ref="K89:N89"/>
    <mergeCell ref="C91:N91"/>
    <mergeCell ref="C92:N92"/>
    <mergeCell ref="C80:N80"/>
    <mergeCell ref="C83:N83"/>
  </mergeCells>
  <conditionalFormatting sqref="C67:W68">
    <cfRule type="expression" dxfId="90" priority="4">
      <formula>$AF$68="OK"</formula>
    </cfRule>
    <cfRule type="expression" dxfId="89" priority="5">
      <formula>$AF$68=OK</formula>
    </cfRule>
  </conditionalFormatting>
  <conditionalFormatting sqref="C73:W74">
    <cfRule type="expression" dxfId="88" priority="3">
      <formula>$AF$74="OK"</formula>
    </cfRule>
  </conditionalFormatting>
  <conditionalFormatting sqref="V26">
    <cfRule type="containsText" dxfId="87" priority="46" operator="containsText" text="Angaben unvollständig">
      <formula>NOT(ISERROR(SEARCH("Angaben unvollständig",V26)))</formula>
    </cfRule>
    <cfRule type="containsText" dxfId="86" priority="45" operator="containsText" text="Angaben vollständig">
      <formula>NOT(ISERROR(SEARCH("Angaben vollständig",V26)))</formula>
    </cfRule>
  </conditionalFormatting>
  <conditionalFormatting sqref="V30">
    <cfRule type="containsText" dxfId="85" priority="43" operator="containsText" text="Angaben vollständig">
      <formula>NOT(ISERROR(SEARCH("Angaben vollständig",V30)))</formula>
    </cfRule>
    <cfRule type="containsText" dxfId="84" priority="44" operator="containsText" text="Angaben unvollständig">
      <formula>NOT(ISERROR(SEARCH("Angaben unvollständig",V30)))</formula>
    </cfRule>
  </conditionalFormatting>
  <conditionalFormatting sqref="V34">
    <cfRule type="containsText" dxfId="83" priority="41" operator="containsText" text="Angaben vollständig">
      <formula>NOT(ISERROR(SEARCH("Angaben vollständig",V34)))</formula>
    </cfRule>
    <cfRule type="containsText" dxfId="82" priority="42" operator="containsText" text="Angaben unvollständig">
      <formula>NOT(ISERROR(SEARCH("Angaben unvollständig",V34)))</formula>
    </cfRule>
  </conditionalFormatting>
  <conditionalFormatting sqref="V38">
    <cfRule type="containsText" dxfId="81" priority="40" operator="containsText" text="Angaben unvollständig">
      <formula>NOT(ISERROR(SEARCH("Angaben unvollständig",V38)))</formula>
    </cfRule>
    <cfRule type="containsText" dxfId="80" priority="39" operator="containsText" text="Angaben vollständig">
      <formula>NOT(ISERROR(SEARCH("Angaben vollständig",V38)))</formula>
    </cfRule>
  </conditionalFormatting>
  <conditionalFormatting sqref="V42">
    <cfRule type="containsText" dxfId="79" priority="38" operator="containsText" text="Angaben unvollständig">
      <formula>NOT(ISERROR(SEARCH("Angaben unvollständig",V42)))</formula>
    </cfRule>
    <cfRule type="containsText" dxfId="78" priority="37" operator="containsText" text="Angaben vollständig">
      <formula>NOT(ISERROR(SEARCH("Angaben vollständig",V42)))</formula>
    </cfRule>
  </conditionalFormatting>
  <conditionalFormatting sqref="V46">
    <cfRule type="containsText" dxfId="77" priority="36" operator="containsText" text="Angaben unvollständig">
      <formula>NOT(ISERROR(SEARCH("Angaben unvollständig",V46)))</formula>
    </cfRule>
    <cfRule type="containsText" dxfId="76" priority="35" operator="containsText" text="Angaben vollständig">
      <formula>NOT(ISERROR(SEARCH("Angaben vollständig",V46)))</formula>
    </cfRule>
  </conditionalFormatting>
  <conditionalFormatting sqref="V50">
    <cfRule type="containsText" dxfId="75" priority="34" operator="containsText" text="Angaben unvollständig">
      <formula>NOT(ISERROR(SEARCH("Angaben unvollständig",V50)))</formula>
    </cfRule>
    <cfRule type="containsText" dxfId="74" priority="33" operator="containsText" text="Angaben vollständig">
      <formula>NOT(ISERROR(SEARCH("Angaben vollständig",V50)))</formula>
    </cfRule>
  </conditionalFormatting>
  <conditionalFormatting sqref="V54">
    <cfRule type="containsText" dxfId="73" priority="32" operator="containsText" text="Angaben unvollständig">
      <formula>NOT(ISERROR(SEARCH("Angaben unvollständig",V54)))</formula>
    </cfRule>
    <cfRule type="containsText" dxfId="72" priority="31" operator="containsText" text="Angaben vollständig">
      <formula>NOT(ISERROR(SEARCH("Angaben vollständig",V54)))</formula>
    </cfRule>
  </conditionalFormatting>
  <conditionalFormatting sqref="V58">
    <cfRule type="containsText" dxfId="71" priority="30" operator="containsText" text="Angaben unvollständig">
      <formula>NOT(ISERROR(SEARCH("Angaben unvollständig",V58)))</formula>
    </cfRule>
    <cfRule type="containsText" dxfId="70" priority="29" operator="containsText" text="Angaben vollständig">
      <formula>NOT(ISERROR(SEARCH("Angaben vollständig",V58)))</formula>
    </cfRule>
  </conditionalFormatting>
  <conditionalFormatting sqref="V62">
    <cfRule type="containsText" dxfId="69" priority="27" operator="containsText" text="Angaben vollständig">
      <formula>NOT(ISERROR(SEARCH("Angaben vollständig",V62)))</formula>
    </cfRule>
    <cfRule type="containsText" dxfId="68" priority="28" operator="containsText" text="Angaben unvollständig">
      <formula>NOT(ISERROR(SEARCH("Angaben unvollständig",V62)))</formula>
    </cfRule>
  </conditionalFormatting>
  <conditionalFormatting sqref="V68">
    <cfRule type="expression" dxfId="67" priority="2">
      <formula>$AF$68="OK"</formula>
    </cfRule>
    <cfRule type="containsText" dxfId="66" priority="24" operator="containsText" text="Angaben unvollständig">
      <formula>NOT(ISERROR(SEARCH("Angaben unvollständig",V68)))</formula>
    </cfRule>
    <cfRule type="containsText" dxfId="65" priority="23" operator="containsText" text="Angaben vollständig">
      <formula>NOT(ISERROR(SEARCH("Angaben vollständig",V68)))</formula>
    </cfRule>
  </conditionalFormatting>
  <conditionalFormatting sqref="V71:V74">
    <cfRule type="containsText" dxfId="64" priority="10" operator="containsText" text="Angaben unvollständig">
      <formula>NOT(ISERROR(SEARCH("Angaben unvollständig",V71)))</formula>
    </cfRule>
    <cfRule type="containsText" dxfId="63" priority="9" operator="containsText" text="Angaben vollständig">
      <formula>NOT(ISERROR(SEARCH("Angaben vollständig",V71)))</formula>
    </cfRule>
  </conditionalFormatting>
  <conditionalFormatting sqref="V74">
    <cfRule type="expression" dxfId="62" priority="1">
      <formula>$AF$74="OK"</formula>
    </cfRule>
  </conditionalFormatting>
  <conditionalFormatting sqref="V81">
    <cfRule type="containsText" dxfId="61" priority="21" operator="containsText" text="Angaben unvollständig">
      <formula>NOT(ISERROR(SEARCH("Angaben unvollständig",V81)))</formula>
    </cfRule>
    <cfRule type="containsText" dxfId="60" priority="20" operator="containsText" text="Angaben vollständig">
      <formula>NOT(ISERROR(SEARCH("Angaben vollständig",V81)))</formula>
    </cfRule>
  </conditionalFormatting>
  <conditionalFormatting sqref="V85">
    <cfRule type="containsText" dxfId="59" priority="19" operator="containsText" text="Angaben unvollständig">
      <formula>NOT(ISERROR(SEARCH("Angaben unvollständig",V85)))</formula>
    </cfRule>
    <cfRule type="containsText" dxfId="58" priority="18" operator="containsText" text="Angaben vollständig">
      <formula>NOT(ISERROR(SEARCH("Angaben vollständig",V85)))</formula>
    </cfRule>
  </conditionalFormatting>
  <conditionalFormatting sqref="V89">
    <cfRule type="containsText" dxfId="57" priority="17" operator="containsText" text="Angaben unvollständig">
      <formula>NOT(ISERROR(SEARCH("Angaben unvollständig",V89)))</formula>
    </cfRule>
    <cfRule type="containsText" dxfId="56" priority="16" operator="containsText" text="Angaben vollständig">
      <formula>NOT(ISERROR(SEARCH("Angaben vollständig",V89)))</formula>
    </cfRule>
  </conditionalFormatting>
  <conditionalFormatting sqref="V93">
    <cfRule type="containsText" dxfId="55" priority="15" operator="containsText" text="Angaben unvollständig">
      <formula>NOT(ISERROR(SEARCH("Angaben unvollständig",V93)))</formula>
    </cfRule>
    <cfRule type="containsText" dxfId="54" priority="14" operator="containsText" text="Angaben vollständig">
      <formula>NOT(ISERROR(SEARCH("Angaben vollständig",V93)))</formula>
    </cfRule>
  </conditionalFormatting>
  <dataValidations count="4">
    <dataValidation type="list" allowBlank="1" showInputMessage="1" showErrorMessage="1" sqref="K26:N26" xr:uid="{3391B49B-CAEE-4927-AB44-526276BDEB7D}">
      <formula1>$AK$24:$AK$26</formula1>
    </dataValidation>
    <dataValidation type="list" allowBlank="1" showInputMessage="1" showErrorMessage="1" sqref="K46:N46 K50:N50 K42:N42 K30:N30 K34:N34 K38:N38 K54:N54 K58:N58 K62:N62 K85:N85 K89:N89 K93:N93" xr:uid="{37B701E9-C46E-449F-AA01-9FAAACFBE1BE}">
      <formula1>AK28:AK30</formula1>
    </dataValidation>
    <dataValidation type="list" allowBlank="1" showInputMessage="1" showErrorMessage="1" sqref="K81:N81" xr:uid="{D3D96528-71B0-40CC-88C3-7320E2D73395}">
      <formula1>$AK$76:$AK$78</formula1>
    </dataValidation>
    <dataValidation type="list" allowBlank="1" showInputMessage="1" showErrorMessage="1" sqref="C72:N72" xr:uid="{62D22BB2-57E5-4E3B-9380-1CFE604205C7}">
      <formula1>$AK$70:$AK$72</formula1>
    </dataValidation>
  </dataValidations>
  <hyperlinks>
    <hyperlink ref="R2:V3" location="'02_teilnahmeantrag'!A1" display="'02_teilnahmeantrag'!A1" xr:uid="{8F4A701B-2118-4808-9F60-D1631B713B3F}"/>
  </hyperlinks>
  <pageMargins left="0.70866141732283472" right="0.70866141732283472" top="0.78740157480314965" bottom="0.78740157480314965" header="0.31496062992125984" footer="0.31496062992125984"/>
  <pageSetup paperSize="9" scale="81" fitToHeight="10" orientation="portrait" r:id="rId1"/>
  <headerFooter>
    <oddFooter>&amp;L&amp;"Arial,Standard"&amp;8Die Weitergabe an Dritte ist ohne ausdrückliche Genehmigung der ausschreibenden Stelle nicht statthaft.&amp;R&amp;"Arial,Standard"&amp;8Seite &amp;P von &amp;N</oddFooter>
  </headerFooter>
  <rowBreaks count="2" manualBreakCount="2">
    <brk id="39" min="2" max="13" man="1"/>
    <brk id="86" min="2" max="13" man="1"/>
  </rowBreaks>
  <extLst>
    <ext xmlns:x14="http://schemas.microsoft.com/office/spreadsheetml/2009/9/main" uri="{78C0D931-6437-407d-A8EE-F0AAD7539E65}">
      <x14:conditionalFormattings>
        <x14:conditionalFormatting xmlns:xm="http://schemas.microsoft.com/office/excel/2006/main">
          <x14:cfRule type="containsText" priority="22" operator="containsText" id="{7D05B1C0-9801-43D2-A72C-6CB72FDC69A8}">
            <xm:f>NOT(ISERROR(SEARCH($AK$65,C66)))</xm:f>
            <xm:f>$AK$65</xm:f>
            <x14:dxf>
              <fill>
                <patternFill>
                  <bgColor theme="5" tint="0.59996337778862885"/>
                </patternFill>
              </fill>
            </x14:dxf>
          </x14:cfRule>
          <xm:sqref>C66:N66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69912-53E4-4C94-AED0-0BD7C8DF36A3}">
  <dimension ref="B1:AC18"/>
  <sheetViews>
    <sheetView showGridLines="0" showRowColHeaders="0" zoomScaleNormal="100" workbookViewId="0">
      <selection activeCell="H17" sqref="H17:N17"/>
    </sheetView>
  </sheetViews>
  <sheetFormatPr baseColWidth="10" defaultColWidth="11.44140625" defaultRowHeight="13.2" x14ac:dyDescent="0.25"/>
  <cols>
    <col min="1" max="2" width="3.5546875" style="12" customWidth="1"/>
    <col min="3" max="3" width="4.33203125" style="12" customWidth="1"/>
    <col min="4" max="14" width="9.33203125" style="12" customWidth="1"/>
    <col min="15" max="17" width="3.5546875" style="12" customWidth="1"/>
    <col min="18" max="18" width="17" style="38" bestFit="1" customWidth="1"/>
    <col min="19" max="21" width="3.5546875" style="12" customWidth="1"/>
    <col min="22" max="22" width="14.33203125" style="12" customWidth="1"/>
    <col min="23" max="23" width="3.5546875" style="12" customWidth="1"/>
    <col min="24" max="26" width="3.5546875" style="12" hidden="1" customWidth="1"/>
    <col min="27" max="27" width="11.44140625" style="12" hidden="1" customWidth="1"/>
    <col min="28" max="29" width="3.5546875" style="12" hidden="1" customWidth="1"/>
    <col min="30" max="30" width="0" style="12" hidden="1" customWidth="1"/>
    <col min="31" max="16384" width="11.44140625" style="12"/>
  </cols>
  <sheetData>
    <row r="1" spans="2:28" ht="18.75" customHeight="1" thickBot="1" x14ac:dyDescent="0.3"/>
    <row r="2" spans="2:28" ht="18.75" customHeight="1" x14ac:dyDescent="0.25">
      <c r="B2" s="17"/>
      <c r="C2" s="18"/>
      <c r="D2" s="18"/>
      <c r="E2" s="18"/>
      <c r="F2" s="18"/>
      <c r="G2" s="18"/>
      <c r="H2" s="18"/>
      <c r="I2" s="18"/>
      <c r="J2" s="18"/>
      <c r="K2" s="18"/>
      <c r="L2" s="18"/>
      <c r="M2" s="18"/>
      <c r="N2" s="18"/>
      <c r="O2" s="19"/>
      <c r="R2" s="201" t="s">
        <v>298</v>
      </c>
      <c r="S2" s="202"/>
      <c r="T2" s="202"/>
      <c r="U2" s="202"/>
      <c r="V2" s="203"/>
    </row>
    <row r="3" spans="2:28" ht="18" thickBot="1" x14ac:dyDescent="0.35">
      <c r="B3" s="20"/>
      <c r="C3" s="7" t="str">
        <f>'00_system'!C6</f>
        <v>Sicherheitsdienstleistungen</v>
      </c>
      <c r="K3" s="99" t="e" vm="2">
        <f>'00_system'!C13</f>
        <v>#VALUE!</v>
      </c>
      <c r="L3" s="99"/>
      <c r="M3" s="99"/>
      <c r="N3" s="99"/>
      <c r="O3" s="21"/>
      <c r="R3" s="204"/>
      <c r="S3" s="205"/>
      <c r="T3" s="205"/>
      <c r="U3" s="205"/>
      <c r="V3" s="206"/>
    </row>
    <row r="4" spans="2:28" ht="14.25" customHeight="1" x14ac:dyDescent="0.25">
      <c r="B4" s="20"/>
      <c r="C4" s="100" t="str">
        <f>'00_system'!C7</f>
        <v>in den Flüchtlings- und Asylunterkünften
des Landkreises Dachau</v>
      </c>
      <c r="D4" s="100"/>
      <c r="E4" s="100"/>
      <c r="F4" s="100"/>
      <c r="G4" s="100"/>
      <c r="H4" s="100"/>
      <c r="I4" s="100"/>
      <c r="J4" s="100"/>
      <c r="K4" s="99"/>
      <c r="L4" s="99"/>
      <c r="M4" s="99"/>
      <c r="N4" s="99"/>
      <c r="O4" s="21"/>
    </row>
    <row r="5" spans="2:28" ht="14.25" customHeight="1" x14ac:dyDescent="0.25">
      <c r="B5" s="20"/>
      <c r="C5" s="100"/>
      <c r="D5" s="100"/>
      <c r="E5" s="100"/>
      <c r="F5" s="100"/>
      <c r="G5" s="100"/>
      <c r="H5" s="100"/>
      <c r="I5" s="100"/>
      <c r="J5" s="100"/>
      <c r="K5" s="99"/>
      <c r="L5" s="99"/>
      <c r="M5" s="99"/>
      <c r="N5" s="99"/>
      <c r="O5" s="21"/>
    </row>
    <row r="6" spans="2:28" ht="14.25" customHeight="1" x14ac:dyDescent="0.25">
      <c r="B6" s="20"/>
      <c r="C6" s="100" t="str">
        <f>IF('00_system'!C8="","",'00_system'!C8)</f>
        <v/>
      </c>
      <c r="D6" s="100"/>
      <c r="E6" s="100"/>
      <c r="F6" s="100"/>
      <c r="G6" s="100"/>
      <c r="H6" s="100"/>
      <c r="I6" s="46"/>
      <c r="J6" s="46"/>
      <c r="K6" s="99"/>
      <c r="L6" s="99"/>
      <c r="M6" s="99"/>
      <c r="N6" s="99"/>
      <c r="O6" s="21"/>
    </row>
    <row r="7" spans="2:28" ht="18.75" customHeight="1" x14ac:dyDescent="0.25">
      <c r="B7" s="20"/>
      <c r="K7" s="99"/>
      <c r="L7" s="99"/>
      <c r="M7" s="99"/>
      <c r="N7" s="99"/>
      <c r="O7" s="21"/>
    </row>
    <row r="8" spans="2:28" x14ac:dyDescent="0.25">
      <c r="B8" s="20"/>
      <c r="C8" s="22" t="str">
        <f>CONCATENATE("Vergabenummer: ",'00_system'!C9)</f>
        <v>Vergabenummer: 10-804-242120932-1</v>
      </c>
      <c r="O8" s="21"/>
    </row>
    <row r="9" spans="2:28" x14ac:dyDescent="0.25">
      <c r="B9" s="20"/>
      <c r="C9" s="22" t="str">
        <f>CONCATENATE("Stand: ",'00_system'!C3)</f>
        <v>Stand: 12.10.2026 (v1)</v>
      </c>
      <c r="O9" s="21"/>
    </row>
    <row r="10" spans="2:28" ht="3.75" customHeight="1" x14ac:dyDescent="0.25">
      <c r="B10" s="20"/>
      <c r="C10" s="14"/>
      <c r="D10" s="13"/>
      <c r="E10" s="13"/>
      <c r="F10" s="13"/>
      <c r="G10" s="13"/>
      <c r="H10" s="13"/>
      <c r="I10" s="13"/>
      <c r="J10" s="13"/>
      <c r="K10" s="13"/>
      <c r="L10" s="13"/>
      <c r="M10" s="13"/>
      <c r="N10" s="13"/>
      <c r="O10" s="21"/>
      <c r="Q10" s="25"/>
      <c r="R10" s="43"/>
      <c r="S10" s="27"/>
      <c r="U10" s="25"/>
      <c r="V10" s="26"/>
      <c r="W10" s="27"/>
      <c r="Z10" s="25"/>
      <c r="AA10" s="26"/>
      <c r="AB10" s="27"/>
    </row>
    <row r="11" spans="2:28" ht="15" customHeight="1" x14ac:dyDescent="0.25">
      <c r="B11" s="20"/>
      <c r="O11" s="21"/>
      <c r="Q11" s="28"/>
      <c r="R11" s="44"/>
      <c r="S11" s="30"/>
      <c r="U11" s="28"/>
      <c r="V11" s="44"/>
      <c r="W11" s="30"/>
      <c r="Z11" s="28"/>
      <c r="AB11" s="30"/>
    </row>
    <row r="12" spans="2:28" ht="26.25" customHeight="1" x14ac:dyDescent="0.25">
      <c r="B12" s="20"/>
      <c r="C12" s="139" t="s">
        <v>214</v>
      </c>
      <c r="D12" s="101"/>
      <c r="E12" s="101"/>
      <c r="F12" s="101"/>
      <c r="G12" s="101"/>
      <c r="H12" s="101"/>
      <c r="I12" s="101"/>
      <c r="J12" s="101"/>
      <c r="K12" s="101"/>
      <c r="L12" s="101"/>
      <c r="M12" s="101"/>
      <c r="N12" s="101"/>
      <c r="O12" s="21"/>
      <c r="Q12" s="28"/>
      <c r="R12" s="29" t="s">
        <v>151</v>
      </c>
      <c r="S12" s="37"/>
      <c r="T12" s="31"/>
      <c r="U12" s="32"/>
      <c r="V12" s="29" t="s">
        <v>133</v>
      </c>
      <c r="W12" s="30"/>
      <c r="Z12" s="28"/>
      <c r="AA12" s="47">
        <f>SUM(AA16:AA17)</f>
        <v>1</v>
      </c>
      <c r="AB12" s="30"/>
    </row>
    <row r="13" spans="2:28" ht="15" customHeight="1" x14ac:dyDescent="0.25">
      <c r="B13" s="20"/>
      <c r="C13" s="97" t="s">
        <v>216</v>
      </c>
      <c r="D13" s="97"/>
      <c r="E13" s="97"/>
      <c r="F13" s="97"/>
      <c r="G13" s="97"/>
      <c r="H13" s="97"/>
      <c r="I13" s="97"/>
      <c r="J13" s="97"/>
      <c r="K13" s="97"/>
      <c r="L13" s="97"/>
      <c r="M13" s="97"/>
      <c r="N13" s="97"/>
      <c r="O13" s="21"/>
      <c r="Q13" s="28"/>
      <c r="R13" s="44"/>
      <c r="S13" s="30"/>
      <c r="U13" s="28"/>
      <c r="W13" s="34"/>
      <c r="X13" s="35"/>
      <c r="Y13" s="35"/>
      <c r="Z13" s="36"/>
      <c r="AA13" s="35"/>
      <c r="AB13" s="30"/>
    </row>
    <row r="14" spans="2:28" ht="11.25" customHeight="1" x14ac:dyDescent="0.25">
      <c r="B14" s="20"/>
      <c r="C14" s="15"/>
      <c r="D14" s="15"/>
      <c r="E14" s="15"/>
      <c r="F14" s="15"/>
      <c r="G14" s="15"/>
      <c r="H14" s="15"/>
      <c r="I14" s="15"/>
      <c r="J14" s="15"/>
      <c r="K14" s="15"/>
      <c r="L14" s="15"/>
      <c r="M14" s="15"/>
      <c r="N14" s="15"/>
      <c r="O14" s="21"/>
      <c r="Q14" s="28"/>
      <c r="R14" s="35"/>
      <c r="S14" s="30"/>
      <c r="U14" s="28"/>
      <c r="W14" s="30"/>
      <c r="Z14" s="28"/>
      <c r="AB14" s="30"/>
    </row>
    <row r="15" spans="2:28" ht="15" customHeight="1" x14ac:dyDescent="0.25">
      <c r="B15" s="20"/>
      <c r="C15" s="113" t="s">
        <v>379</v>
      </c>
      <c r="D15" s="113"/>
      <c r="E15" s="113"/>
      <c r="F15" s="113"/>
      <c r="G15" s="113"/>
      <c r="H15" s="113"/>
      <c r="I15" s="113"/>
      <c r="J15" s="113"/>
      <c r="K15" s="113"/>
      <c r="L15" s="113"/>
      <c r="M15" s="113"/>
      <c r="N15" s="113"/>
      <c r="O15" s="21"/>
      <c r="Q15" s="28"/>
      <c r="R15" s="44"/>
      <c r="S15" s="30"/>
      <c r="U15" s="28"/>
      <c r="W15" s="34"/>
      <c r="X15" s="35"/>
      <c r="Y15" s="35"/>
      <c r="Z15" s="36"/>
      <c r="AA15" s="35"/>
      <c r="AB15" s="30"/>
    </row>
    <row r="16" spans="2:28" ht="50.25" customHeight="1" x14ac:dyDescent="0.25">
      <c r="B16" s="20"/>
      <c r="C16" s="195" t="s">
        <v>380</v>
      </c>
      <c r="D16" s="195"/>
      <c r="E16" s="195"/>
      <c r="F16" s="195"/>
      <c r="G16" s="195"/>
      <c r="H16" s="195"/>
      <c r="I16" s="195"/>
      <c r="J16" s="195"/>
      <c r="K16" s="195"/>
      <c r="L16" s="195"/>
      <c r="M16" s="195"/>
      <c r="N16" s="195"/>
      <c r="O16" s="21"/>
      <c r="Q16" s="28"/>
      <c r="R16" s="44"/>
      <c r="S16" s="30"/>
      <c r="U16" s="28"/>
      <c r="W16" s="34"/>
      <c r="X16" s="35"/>
      <c r="Y16" s="35"/>
      <c r="Z16" s="36"/>
      <c r="AA16" s="35"/>
      <c r="AB16" s="30"/>
    </row>
    <row r="17" spans="2:28" ht="30" customHeight="1" x14ac:dyDescent="0.25">
      <c r="B17" s="20"/>
      <c r="C17" s="199" t="s">
        <v>215</v>
      </c>
      <c r="D17" s="199"/>
      <c r="E17" s="199"/>
      <c r="F17" s="199"/>
      <c r="G17" s="199"/>
      <c r="H17" s="175"/>
      <c r="I17" s="175"/>
      <c r="J17" s="175"/>
      <c r="K17" s="175"/>
      <c r="L17" s="175"/>
      <c r="M17" s="175"/>
      <c r="N17" s="175"/>
      <c r="O17" s="21"/>
      <c r="Q17" s="28"/>
      <c r="R17" s="44" t="s">
        <v>117</v>
      </c>
      <c r="S17" s="30"/>
      <c r="U17" s="28"/>
      <c r="V17" s="33" t="str">
        <f>IF(H17="","Angaben unvollständig","Angaben vollständig")</f>
        <v>Angaben unvollständig</v>
      </c>
      <c r="W17" s="34"/>
      <c r="X17" s="35"/>
      <c r="Y17" s="35"/>
      <c r="Z17" s="36"/>
      <c r="AA17" s="35">
        <f t="shared" ref="AA17" si="0">IF(V17="Angaben unvollständig",1,0)</f>
        <v>1</v>
      </c>
      <c r="AB17" s="30"/>
    </row>
    <row r="18" spans="2:28" ht="13.8" thickBot="1" x14ac:dyDescent="0.3">
      <c r="B18" s="23"/>
      <c r="C18" s="39"/>
      <c r="D18" s="39"/>
      <c r="E18" s="39"/>
      <c r="F18" s="39"/>
      <c r="G18" s="39"/>
      <c r="H18" s="39"/>
      <c r="I18" s="39"/>
      <c r="J18" s="39"/>
      <c r="K18" s="39"/>
      <c r="L18" s="39"/>
      <c r="M18" s="39"/>
      <c r="N18" s="39"/>
      <c r="O18" s="24"/>
      <c r="Q18" s="40"/>
      <c r="R18" s="45"/>
      <c r="S18" s="42"/>
      <c r="U18" s="40"/>
      <c r="V18" s="41"/>
      <c r="W18" s="42"/>
      <c r="Z18" s="40"/>
      <c r="AA18" s="41"/>
      <c r="AB18" s="42"/>
    </row>
  </sheetData>
  <sheetProtection algorithmName="SHA-512" hashValue="mnMVjbqmWcddfSPbk/1oZFVTMHLvZOoOUQkmgSFrgzN9YV//6j3D/w9+iyOpDh9MOgWYSlZq/C3ADwn/ime6qQ==" saltValue="YBcvBhlEHAKXgvRC2+RUgA==" spinCount="100000" sheet="1" objects="1" scenarios="1" selectLockedCells="1"/>
  <mergeCells count="10">
    <mergeCell ref="R2:V3"/>
    <mergeCell ref="C17:G17"/>
    <mergeCell ref="H17:N17"/>
    <mergeCell ref="C12:N12"/>
    <mergeCell ref="C15:N15"/>
    <mergeCell ref="C16:N16"/>
    <mergeCell ref="C13:N13"/>
    <mergeCell ref="C6:H6"/>
    <mergeCell ref="C4:J5"/>
    <mergeCell ref="K3:N7"/>
  </mergeCells>
  <conditionalFormatting sqref="V17">
    <cfRule type="containsText" dxfId="53" priority="39" operator="containsText" text="Angaben vollständig">
      <formula>NOT(ISERROR(SEARCH("Angaben vollständig",V17)))</formula>
    </cfRule>
    <cfRule type="containsText" dxfId="52" priority="40" operator="containsText" text="Angaben unvollständig">
      <formula>NOT(ISERROR(SEARCH("Angaben unvollständig",V17)))</formula>
    </cfRule>
  </conditionalFormatting>
  <hyperlinks>
    <hyperlink ref="R2:V3" location="'02_teilnahmeantrag'!A1" display="'02_teilnahmeantrag'!A1" xr:uid="{EBD2E9B8-7F2F-4571-8C14-B0BEF73D9D8F}"/>
  </hyperlinks>
  <pageMargins left="0.70866141732283472" right="0.70866141732283472" top="0.78740157480314965" bottom="0.78740157480314965" header="0.31496062992125984" footer="0.31496062992125984"/>
  <pageSetup paperSize="9" scale="81" fitToHeight="10" orientation="portrait" r:id="rId1"/>
  <headerFooter>
    <oddFooter>&amp;L&amp;"Arial,Standard"&amp;8Die Weitergabe an Dritte ist ohne ausdrückliche Genehmigung der ausschreibenden Stelle nicht statthaft.&amp;R&amp;"Arial,Standard"&amp;8Seite &amp;P von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BAAF5-0A87-4B97-9201-63EA4F9C3039}">
  <dimension ref="B1:AH30"/>
  <sheetViews>
    <sheetView showGridLines="0" showRowColHeaders="0" zoomScaleNormal="100" workbookViewId="0">
      <selection activeCell="G16" sqref="G16:N16"/>
    </sheetView>
  </sheetViews>
  <sheetFormatPr baseColWidth="10" defaultColWidth="11.44140625" defaultRowHeight="13.2" x14ac:dyDescent="0.25"/>
  <cols>
    <col min="1" max="2" width="3.5546875" style="12" customWidth="1"/>
    <col min="3" max="3" width="4.33203125" style="12" customWidth="1"/>
    <col min="4" max="14" width="9.33203125" style="12" customWidth="1"/>
    <col min="15" max="17" width="3.5546875" style="12" customWidth="1"/>
    <col min="18" max="18" width="17" style="38" bestFit="1" customWidth="1"/>
    <col min="19" max="21" width="3.5546875" style="12" customWidth="1"/>
    <col min="22" max="22" width="14.33203125" style="12" customWidth="1"/>
    <col min="23" max="23" width="3.5546875" style="12" customWidth="1"/>
    <col min="24" max="26" width="3.5546875" style="12" hidden="1" customWidth="1"/>
    <col min="27" max="27" width="11.44140625" style="12" hidden="1" customWidth="1"/>
    <col min="28" max="31" width="3.5546875" style="12" hidden="1" customWidth="1"/>
    <col min="32" max="32" width="95.109375" style="12" hidden="1" customWidth="1"/>
    <col min="33" max="34" width="3.5546875" style="12" hidden="1" customWidth="1"/>
    <col min="35" max="35" width="0" style="12" hidden="1" customWidth="1"/>
    <col min="36" max="16384" width="11.44140625" style="12"/>
  </cols>
  <sheetData>
    <row r="1" spans="2:33" ht="18.75" customHeight="1" thickBot="1" x14ac:dyDescent="0.3"/>
    <row r="2" spans="2:33" ht="18.75" customHeight="1" x14ac:dyDescent="0.25">
      <c r="B2" s="17"/>
      <c r="C2" s="18"/>
      <c r="D2" s="18"/>
      <c r="E2" s="18"/>
      <c r="F2" s="18"/>
      <c r="G2" s="18"/>
      <c r="H2" s="18"/>
      <c r="I2" s="18"/>
      <c r="J2" s="18"/>
      <c r="K2" s="18"/>
      <c r="L2" s="18"/>
      <c r="M2" s="18"/>
      <c r="N2" s="18"/>
      <c r="O2" s="19"/>
      <c r="R2" s="88" t="s">
        <v>298</v>
      </c>
      <c r="S2" s="108"/>
      <c r="T2" s="108"/>
      <c r="U2" s="108"/>
      <c r="V2" s="109"/>
    </row>
    <row r="3" spans="2:33" ht="18" thickBot="1" x14ac:dyDescent="0.35">
      <c r="B3" s="20"/>
      <c r="C3" s="7" t="str">
        <f>'00_system'!C6</f>
        <v>Sicherheitsdienstleistungen</v>
      </c>
      <c r="K3" s="99" t="e" vm="2">
        <f>'00_system'!C13</f>
        <v>#VALUE!</v>
      </c>
      <c r="L3" s="99"/>
      <c r="M3" s="99"/>
      <c r="N3" s="99"/>
      <c r="O3" s="21"/>
      <c r="R3" s="110"/>
      <c r="S3" s="111"/>
      <c r="T3" s="111"/>
      <c r="U3" s="111"/>
      <c r="V3" s="112"/>
    </row>
    <row r="4" spans="2:33" ht="14.25" customHeight="1" x14ac:dyDescent="0.25">
      <c r="B4" s="20"/>
      <c r="C4" s="100" t="str">
        <f>'00_system'!C7</f>
        <v>in den Flüchtlings- und Asylunterkünften
des Landkreises Dachau</v>
      </c>
      <c r="D4" s="100"/>
      <c r="E4" s="100"/>
      <c r="F4" s="100"/>
      <c r="G4" s="100"/>
      <c r="H4" s="100"/>
      <c r="I4" s="100"/>
      <c r="J4" s="100"/>
      <c r="K4" s="99"/>
      <c r="L4" s="99"/>
      <c r="M4" s="99"/>
      <c r="N4" s="99"/>
      <c r="O4" s="21"/>
    </row>
    <row r="5" spans="2:33" ht="14.25" customHeight="1" x14ac:dyDescent="0.25">
      <c r="B5" s="20"/>
      <c r="C5" s="100"/>
      <c r="D5" s="100"/>
      <c r="E5" s="100"/>
      <c r="F5" s="100"/>
      <c r="G5" s="100"/>
      <c r="H5" s="100"/>
      <c r="I5" s="100"/>
      <c r="J5" s="100"/>
      <c r="K5" s="99"/>
      <c r="L5" s="99"/>
      <c r="M5" s="99"/>
      <c r="N5" s="99"/>
      <c r="O5" s="21"/>
    </row>
    <row r="6" spans="2:33" ht="14.25" customHeight="1" x14ac:dyDescent="0.25">
      <c r="B6" s="20"/>
      <c r="C6" s="100" t="str">
        <f>IF('00_system'!C8="","",'00_system'!C8)</f>
        <v/>
      </c>
      <c r="D6" s="100"/>
      <c r="E6" s="100"/>
      <c r="F6" s="100"/>
      <c r="G6" s="100"/>
      <c r="H6" s="100"/>
      <c r="I6" s="46"/>
      <c r="J6" s="46"/>
      <c r="K6" s="99"/>
      <c r="L6" s="99"/>
      <c r="M6" s="99"/>
      <c r="N6" s="99"/>
      <c r="O6" s="21"/>
    </row>
    <row r="7" spans="2:33" ht="18.75" customHeight="1" x14ac:dyDescent="0.25">
      <c r="B7" s="20"/>
      <c r="K7" s="99"/>
      <c r="L7" s="99"/>
      <c r="M7" s="99"/>
      <c r="N7" s="99"/>
      <c r="O7" s="21"/>
    </row>
    <row r="8" spans="2:33" x14ac:dyDescent="0.25">
      <c r="B8" s="20"/>
      <c r="C8" s="22" t="str">
        <f>CONCATENATE("Vergabenummer: ",'00_system'!C9)</f>
        <v>Vergabenummer: 10-804-242120932-1</v>
      </c>
      <c r="O8" s="21"/>
    </row>
    <row r="9" spans="2:33" x14ac:dyDescent="0.25">
      <c r="B9" s="20"/>
      <c r="C9" s="22" t="str">
        <f>CONCATENATE("Stand: ",'00_system'!C3)</f>
        <v>Stand: 12.10.2026 (v1)</v>
      </c>
      <c r="O9" s="21"/>
    </row>
    <row r="10" spans="2:33" ht="3.75" customHeight="1" x14ac:dyDescent="0.25">
      <c r="B10" s="20"/>
      <c r="C10" s="14"/>
      <c r="D10" s="13"/>
      <c r="E10" s="13"/>
      <c r="F10" s="13"/>
      <c r="G10" s="13"/>
      <c r="H10" s="13"/>
      <c r="I10" s="13"/>
      <c r="J10" s="13"/>
      <c r="K10" s="13"/>
      <c r="L10" s="13"/>
      <c r="M10" s="13"/>
      <c r="N10" s="13"/>
      <c r="O10" s="21"/>
      <c r="Q10" s="25"/>
      <c r="R10" s="43"/>
      <c r="S10" s="27"/>
      <c r="U10" s="25"/>
      <c r="V10" s="26"/>
      <c r="W10" s="27"/>
      <c r="Z10" s="25"/>
      <c r="AA10" s="26"/>
      <c r="AB10" s="27"/>
      <c r="AE10" s="25"/>
      <c r="AF10" s="26"/>
      <c r="AG10" s="27"/>
    </row>
    <row r="11" spans="2:33" ht="15" customHeight="1" x14ac:dyDescent="0.25">
      <c r="B11" s="20"/>
      <c r="O11" s="21"/>
      <c r="Q11" s="28"/>
      <c r="R11" s="44"/>
      <c r="S11" s="30"/>
      <c r="U11" s="28"/>
      <c r="V11" s="44"/>
      <c r="W11" s="30"/>
      <c r="Z11" s="28"/>
      <c r="AB11" s="30"/>
      <c r="AE11" s="28"/>
      <c r="AG11" s="30"/>
    </row>
    <row r="12" spans="2:33" ht="26.25" customHeight="1" x14ac:dyDescent="0.25">
      <c r="B12" s="20"/>
      <c r="C12" s="139" t="s">
        <v>217</v>
      </c>
      <c r="D12" s="101"/>
      <c r="E12" s="101"/>
      <c r="F12" s="101"/>
      <c r="G12" s="101"/>
      <c r="H12" s="101"/>
      <c r="I12" s="101"/>
      <c r="J12" s="101"/>
      <c r="K12" s="101"/>
      <c r="L12" s="101"/>
      <c r="M12" s="101"/>
      <c r="N12" s="101"/>
      <c r="O12" s="21"/>
      <c r="Q12" s="28"/>
      <c r="R12" s="29" t="s">
        <v>151</v>
      </c>
      <c r="S12" s="37"/>
      <c r="T12" s="31"/>
      <c r="U12" s="32"/>
      <c r="V12" s="29" t="s">
        <v>133</v>
      </c>
      <c r="W12" s="30"/>
      <c r="Z12" s="28"/>
      <c r="AA12" s="47">
        <f>SUM(AA16:AA29)</f>
        <v>7</v>
      </c>
      <c r="AB12" s="30"/>
      <c r="AE12" s="28"/>
      <c r="AG12" s="30"/>
    </row>
    <row r="13" spans="2:33" ht="15" customHeight="1" x14ac:dyDescent="0.25">
      <c r="B13" s="20"/>
      <c r="C13" s="97" t="s">
        <v>218</v>
      </c>
      <c r="D13" s="97"/>
      <c r="E13" s="97"/>
      <c r="F13" s="97"/>
      <c r="G13" s="97"/>
      <c r="H13" s="97"/>
      <c r="I13" s="97"/>
      <c r="J13" s="97"/>
      <c r="K13" s="97"/>
      <c r="L13" s="97"/>
      <c r="M13" s="97"/>
      <c r="N13" s="97"/>
      <c r="O13" s="21"/>
      <c r="Q13" s="28"/>
      <c r="R13" s="44"/>
      <c r="S13" s="30"/>
      <c r="U13" s="28"/>
      <c r="W13" s="34"/>
      <c r="X13" s="35"/>
      <c r="Y13" s="35"/>
      <c r="Z13" s="36"/>
      <c r="AA13" s="35"/>
      <c r="AB13" s="30"/>
      <c r="AE13" s="28"/>
      <c r="AG13" s="30"/>
    </row>
    <row r="14" spans="2:33" ht="11.25" customHeight="1" x14ac:dyDescent="0.25">
      <c r="B14" s="20"/>
      <c r="C14" s="15"/>
      <c r="D14" s="15"/>
      <c r="E14" s="15"/>
      <c r="F14" s="15"/>
      <c r="G14" s="15"/>
      <c r="H14" s="15"/>
      <c r="I14" s="15"/>
      <c r="J14" s="15"/>
      <c r="K14" s="15"/>
      <c r="L14" s="15"/>
      <c r="M14" s="15"/>
      <c r="N14" s="15"/>
      <c r="O14" s="21"/>
      <c r="Q14" s="28"/>
      <c r="R14" s="35"/>
      <c r="S14" s="30"/>
      <c r="U14" s="28"/>
      <c r="W14" s="30"/>
      <c r="Z14" s="28"/>
      <c r="AB14" s="30"/>
      <c r="AE14" s="28"/>
      <c r="AG14" s="30"/>
    </row>
    <row r="15" spans="2:33" ht="15" customHeight="1" x14ac:dyDescent="0.25">
      <c r="B15" s="20"/>
      <c r="C15" s="113" t="s">
        <v>247</v>
      </c>
      <c r="D15" s="113"/>
      <c r="E15" s="113"/>
      <c r="F15" s="113"/>
      <c r="G15" s="113"/>
      <c r="H15" s="113"/>
      <c r="I15" s="113"/>
      <c r="J15" s="113"/>
      <c r="K15" s="113"/>
      <c r="L15" s="113"/>
      <c r="M15" s="113"/>
      <c r="N15" s="113"/>
      <c r="O15" s="21"/>
      <c r="Q15" s="28"/>
      <c r="R15" s="44"/>
      <c r="S15" s="30"/>
      <c r="U15" s="28"/>
      <c r="W15" s="34"/>
      <c r="X15" s="35"/>
      <c r="Y15" s="35"/>
      <c r="Z15" s="36"/>
      <c r="AA15" s="35"/>
      <c r="AB15" s="30"/>
      <c r="AE15" s="28"/>
      <c r="AG15" s="30"/>
    </row>
    <row r="16" spans="2:33" ht="45" customHeight="1" x14ac:dyDescent="0.25">
      <c r="B16" s="20"/>
      <c r="C16" s="220" t="s">
        <v>381</v>
      </c>
      <c r="D16" s="221"/>
      <c r="E16" s="221"/>
      <c r="F16" s="221"/>
      <c r="G16" s="222"/>
      <c r="H16" s="222"/>
      <c r="I16" s="222"/>
      <c r="J16" s="222"/>
      <c r="K16" s="222"/>
      <c r="L16" s="222"/>
      <c r="M16" s="222"/>
      <c r="N16" s="223"/>
      <c r="O16" s="21"/>
      <c r="Q16" s="28"/>
      <c r="R16" s="44" t="s">
        <v>117</v>
      </c>
      <c r="S16" s="30"/>
      <c r="U16" s="28"/>
      <c r="V16" s="33" t="str">
        <f>IF(G16="","Angaben unvollständig","Angaben vollständig")</f>
        <v>Angaben unvollständig</v>
      </c>
      <c r="W16" s="34"/>
      <c r="X16" s="35"/>
      <c r="Y16" s="35"/>
      <c r="Z16" s="36"/>
      <c r="AA16" s="35">
        <f t="shared" ref="AA16:AA22" si="0">IF(V16="Angaben unvollständig",1,0)</f>
        <v>1</v>
      </c>
      <c r="AB16" s="61">
        <f>AA16+AA17+AA18+AA20+AA21+AA22</f>
        <v>4</v>
      </c>
      <c r="AE16" s="28"/>
      <c r="AG16" s="30"/>
    </row>
    <row r="17" spans="2:33" ht="45" customHeight="1" x14ac:dyDescent="0.25">
      <c r="B17" s="20"/>
      <c r="C17" s="181" t="s">
        <v>219</v>
      </c>
      <c r="D17" s="182"/>
      <c r="E17" s="182"/>
      <c r="F17" s="182"/>
      <c r="G17" s="214"/>
      <c r="H17" s="214"/>
      <c r="I17" s="214"/>
      <c r="J17" s="214"/>
      <c r="K17" s="214"/>
      <c r="L17" s="214"/>
      <c r="M17" s="214"/>
      <c r="N17" s="215"/>
      <c r="O17" s="21"/>
      <c r="Q17" s="28"/>
      <c r="R17" s="44" t="s">
        <v>117</v>
      </c>
      <c r="S17" s="30"/>
      <c r="U17" s="28"/>
      <c r="V17" s="33" t="str">
        <f>IF(G17="","Angaben unvollständig","Angaben vollständig")</f>
        <v>Angaben unvollständig</v>
      </c>
      <c r="W17" s="34"/>
      <c r="X17" s="35"/>
      <c r="Y17" s="35"/>
      <c r="Z17" s="36"/>
      <c r="AA17" s="35">
        <f t="shared" si="0"/>
        <v>1</v>
      </c>
      <c r="AB17" s="30"/>
      <c r="AE17" s="28"/>
      <c r="AG17" s="30"/>
    </row>
    <row r="18" spans="2:33" ht="45" customHeight="1" x14ac:dyDescent="0.25">
      <c r="B18" s="20"/>
      <c r="C18" s="216" t="s">
        <v>382</v>
      </c>
      <c r="D18" s="217"/>
      <c r="E18" s="217"/>
      <c r="F18" s="217"/>
      <c r="G18" s="218"/>
      <c r="H18" s="218"/>
      <c r="I18" s="218"/>
      <c r="J18" s="218"/>
      <c r="K18" s="218"/>
      <c r="L18" s="218"/>
      <c r="M18" s="218"/>
      <c r="N18" s="219"/>
      <c r="O18" s="21"/>
      <c r="Q18" s="28"/>
      <c r="R18" s="44" t="s">
        <v>117</v>
      </c>
      <c r="S18" s="30"/>
      <c r="U18" s="28"/>
      <c r="V18" s="33" t="str">
        <f>IF(G18="","Angaben unvollständig","Angaben vollständig")</f>
        <v>Angaben unvollständig</v>
      </c>
      <c r="W18" s="30"/>
      <c r="Z18" s="28"/>
      <c r="AA18" s="35">
        <f t="shared" si="0"/>
        <v>1</v>
      </c>
      <c r="AB18" s="30"/>
      <c r="AE18" s="28"/>
      <c r="AG18" s="30"/>
    </row>
    <row r="19" spans="2:33" ht="7.5" customHeight="1" x14ac:dyDescent="0.25">
      <c r="B19" s="20"/>
      <c r="C19" s="15"/>
      <c r="D19" s="15"/>
      <c r="E19" s="15"/>
      <c r="F19" s="15"/>
      <c r="G19" s="15"/>
      <c r="H19" s="15"/>
      <c r="I19" s="15"/>
      <c r="J19" s="15"/>
      <c r="K19" s="15"/>
      <c r="L19" s="15"/>
      <c r="M19" s="15"/>
      <c r="N19" s="15"/>
      <c r="O19" s="21"/>
      <c r="Q19" s="28"/>
      <c r="R19" s="35"/>
      <c r="S19" s="30"/>
      <c r="U19" s="28"/>
      <c r="W19" s="30"/>
      <c r="Z19" s="28"/>
      <c r="AB19" s="30"/>
      <c r="AE19" s="28"/>
      <c r="AG19" s="30"/>
    </row>
    <row r="20" spans="2:33" ht="22.5" customHeight="1" x14ac:dyDescent="0.25">
      <c r="B20" s="20"/>
      <c r="C20" s="138" t="s">
        <v>220</v>
      </c>
      <c r="D20" s="138"/>
      <c r="E20" s="138"/>
      <c r="F20" s="176"/>
      <c r="G20" s="151" t="s">
        <v>105</v>
      </c>
      <c r="H20" s="140"/>
      <c r="I20" s="140"/>
      <c r="J20" s="140"/>
      <c r="K20" s="140"/>
      <c r="L20" s="140"/>
      <c r="M20" s="140"/>
      <c r="N20" s="140"/>
      <c r="O20" s="21"/>
      <c r="Q20" s="28"/>
      <c r="R20" s="44" t="s">
        <v>117</v>
      </c>
      <c r="S20" s="30"/>
      <c r="U20" s="28"/>
      <c r="V20" s="33" t="str">
        <f>IF(G20="Bitte Auswahl treffen","Angaben unvollständig","Angaben vollständig")</f>
        <v>Angaben unvollständig</v>
      </c>
      <c r="W20" s="34"/>
      <c r="X20" s="35"/>
      <c r="Z20" s="28"/>
      <c r="AA20" s="35">
        <f t="shared" si="0"/>
        <v>1</v>
      </c>
      <c r="AB20" s="30"/>
      <c r="AE20" s="28"/>
      <c r="AF20" s="12" t="s">
        <v>105</v>
      </c>
      <c r="AG20" s="30"/>
    </row>
    <row r="21" spans="2:33" ht="22.5" customHeight="1" x14ac:dyDescent="0.25">
      <c r="B21" s="20"/>
      <c r="C21" s="138"/>
      <c r="D21" s="138"/>
      <c r="E21" s="138"/>
      <c r="F21" s="176"/>
      <c r="G21" s="162" t="s">
        <v>223</v>
      </c>
      <c r="H21" s="163"/>
      <c r="I21" s="163"/>
      <c r="J21" s="164"/>
      <c r="K21" s="212"/>
      <c r="L21" s="213"/>
      <c r="M21" s="213"/>
      <c r="N21" s="213"/>
      <c r="O21" s="21"/>
      <c r="Q21" s="28"/>
      <c r="R21" s="44" t="s">
        <v>118</v>
      </c>
      <c r="S21" s="30"/>
      <c r="U21" s="28"/>
      <c r="V21" s="33" t="str">
        <f>IF(G20=AF22,IF(K21="","Angaben unvollständig","Angaben vollständig"),"Angaben vollständig")</f>
        <v>Angaben vollständig</v>
      </c>
      <c r="W21" s="30"/>
      <c r="Z21" s="28"/>
      <c r="AA21" s="35">
        <f t="shared" si="0"/>
        <v>0</v>
      </c>
      <c r="AB21" s="30"/>
      <c r="AE21" s="28"/>
      <c r="AF21" s="12" t="s">
        <v>221</v>
      </c>
      <c r="AG21" s="30"/>
    </row>
    <row r="22" spans="2:33" ht="22.5" customHeight="1" x14ac:dyDescent="0.25">
      <c r="B22" s="20"/>
      <c r="C22" s="138"/>
      <c r="D22" s="138"/>
      <c r="E22" s="138"/>
      <c r="F22" s="176"/>
      <c r="G22" s="159" t="s">
        <v>224</v>
      </c>
      <c r="H22" s="160"/>
      <c r="I22" s="160"/>
      <c r="J22" s="161"/>
      <c r="K22" s="209"/>
      <c r="L22" s="210"/>
      <c r="M22" s="210"/>
      <c r="N22" s="210"/>
      <c r="O22" s="21"/>
      <c r="Q22" s="28"/>
      <c r="R22" s="44" t="s">
        <v>118</v>
      </c>
      <c r="S22" s="30"/>
      <c r="U22" s="28"/>
      <c r="V22" s="33" t="str">
        <f>IF(G20=AF22,IF(K22="","Angaben unvollständig","Angaben vollständig"),"Angaben vollständig")</f>
        <v>Angaben vollständig</v>
      </c>
      <c r="W22" s="30"/>
      <c r="Z22" s="28"/>
      <c r="AA22" s="35">
        <f t="shared" si="0"/>
        <v>0</v>
      </c>
      <c r="AB22" s="30"/>
      <c r="AE22" s="28"/>
      <c r="AF22" s="12" t="s">
        <v>222</v>
      </c>
      <c r="AG22" s="30"/>
    </row>
    <row r="23" spans="2:33" ht="11.25" customHeight="1" x14ac:dyDescent="0.25">
      <c r="B23" s="20"/>
      <c r="C23" s="15"/>
      <c r="D23" s="15"/>
      <c r="E23" s="15"/>
      <c r="F23" s="15"/>
      <c r="G23" s="62" t="str">
        <f>TEXT(G16,"#.##")</f>
        <v/>
      </c>
      <c r="H23" s="15"/>
      <c r="I23" s="15"/>
      <c r="J23" s="15"/>
      <c r="K23" s="15"/>
      <c r="L23" s="15"/>
      <c r="M23" s="15"/>
      <c r="N23" s="15"/>
      <c r="O23" s="21"/>
      <c r="Q23" s="28"/>
      <c r="R23" s="35"/>
      <c r="S23" s="30"/>
      <c r="U23" s="28"/>
      <c r="W23" s="30"/>
      <c r="Z23" s="28"/>
      <c r="AB23" s="30"/>
      <c r="AE23" s="28"/>
      <c r="AG23" s="30"/>
    </row>
    <row r="24" spans="2:33" ht="15" customHeight="1" x14ac:dyDescent="0.25">
      <c r="B24" s="20"/>
      <c r="C24" s="113" t="s">
        <v>248</v>
      </c>
      <c r="D24" s="113"/>
      <c r="E24" s="113"/>
      <c r="F24" s="113"/>
      <c r="G24" s="113"/>
      <c r="H24" s="113"/>
      <c r="I24" s="113"/>
      <c r="J24" s="113"/>
      <c r="K24" s="113"/>
      <c r="L24" s="113"/>
      <c r="M24" s="113"/>
      <c r="N24" s="113"/>
      <c r="O24" s="21"/>
      <c r="Q24" s="28"/>
      <c r="R24" s="44"/>
      <c r="S24" s="30"/>
      <c r="U24" s="28"/>
      <c r="W24" s="34"/>
      <c r="X24" s="35"/>
      <c r="Y24" s="35"/>
      <c r="Z24" s="36"/>
      <c r="AA24" s="35"/>
      <c r="AB24" s="30"/>
      <c r="AE24" s="28"/>
      <c r="AF24" s="12" t="s">
        <v>105</v>
      </c>
      <c r="AG24" s="30"/>
    </row>
    <row r="25" spans="2:33" ht="108.75" customHeight="1" x14ac:dyDescent="0.25">
      <c r="B25" s="20"/>
      <c r="C25" s="189" t="s">
        <v>383</v>
      </c>
      <c r="D25" s="190"/>
      <c r="E25" s="190"/>
      <c r="F25" s="190"/>
      <c r="G25" s="190"/>
      <c r="H25" s="190"/>
      <c r="I25" s="190"/>
      <c r="J25" s="190"/>
      <c r="K25" s="190"/>
      <c r="L25" s="190"/>
      <c r="M25" s="190"/>
      <c r="N25" s="191"/>
      <c r="O25" s="21"/>
      <c r="Q25" s="28"/>
      <c r="R25" s="44"/>
      <c r="S25" s="30"/>
      <c r="U25" s="28"/>
      <c r="W25" s="34"/>
      <c r="X25" s="35"/>
      <c r="Y25" s="35"/>
      <c r="Z25" s="36"/>
      <c r="AA25" s="35"/>
      <c r="AB25" s="30"/>
      <c r="AE25" s="28"/>
      <c r="AF25" s="12" t="s">
        <v>225</v>
      </c>
      <c r="AG25" s="30"/>
    </row>
    <row r="26" spans="2:33" ht="45" customHeight="1" x14ac:dyDescent="0.25">
      <c r="B26" s="20"/>
      <c r="C26" s="181" t="s">
        <v>227</v>
      </c>
      <c r="D26" s="182"/>
      <c r="E26" s="182"/>
      <c r="F26" s="182"/>
      <c r="G26" s="211" t="s">
        <v>105</v>
      </c>
      <c r="H26" s="211"/>
      <c r="I26" s="211"/>
      <c r="J26" s="211"/>
      <c r="K26" s="211"/>
      <c r="L26" s="211"/>
      <c r="M26" s="211"/>
      <c r="N26" s="207"/>
      <c r="O26" s="21"/>
      <c r="Q26" s="28"/>
      <c r="R26" s="44" t="s">
        <v>117</v>
      </c>
      <c r="S26" s="30"/>
      <c r="U26" s="28"/>
      <c r="V26" s="33" t="str">
        <f>IF(G26="Bitte Auswahl treffen","Angaben unvollständig","Angaben vollständig")</f>
        <v>Angaben unvollständig</v>
      </c>
      <c r="W26" s="34"/>
      <c r="X26" s="35"/>
      <c r="Y26" s="35"/>
      <c r="Z26" s="36"/>
      <c r="AA26" s="35">
        <f t="shared" ref="AA26:AA29" si="1">IF(V26="Angaben unvollständig",1,0)</f>
        <v>1</v>
      </c>
      <c r="AB26" s="61">
        <f>AA26+AA28+AA29</f>
        <v>3</v>
      </c>
      <c r="AE26" s="28"/>
      <c r="AF26" s="12" t="s">
        <v>226</v>
      </c>
      <c r="AG26" s="30"/>
    </row>
    <row r="27" spans="2:33" ht="7.5" customHeight="1" x14ac:dyDescent="0.25">
      <c r="B27" s="20"/>
      <c r="C27" s="15"/>
      <c r="D27" s="15"/>
      <c r="E27" s="15"/>
      <c r="F27" s="15"/>
      <c r="G27" s="15"/>
      <c r="H27" s="15"/>
      <c r="I27" s="15"/>
      <c r="J27" s="15"/>
      <c r="K27" s="15"/>
      <c r="L27" s="15"/>
      <c r="M27" s="15"/>
      <c r="N27" s="15"/>
      <c r="O27" s="21"/>
      <c r="Q27" s="28"/>
      <c r="R27" s="35"/>
      <c r="S27" s="30"/>
      <c r="U27" s="28"/>
      <c r="W27" s="30"/>
      <c r="Z27" s="28"/>
      <c r="AB27" s="30"/>
      <c r="AE27" s="28"/>
      <c r="AG27" s="30"/>
    </row>
    <row r="28" spans="2:33" ht="45" customHeight="1" x14ac:dyDescent="0.25">
      <c r="B28" s="20"/>
      <c r="C28" s="181" t="s">
        <v>228</v>
      </c>
      <c r="D28" s="182"/>
      <c r="E28" s="182"/>
      <c r="F28" s="182"/>
      <c r="G28" s="207"/>
      <c r="H28" s="208"/>
      <c r="I28" s="208"/>
      <c r="J28" s="208"/>
      <c r="K28" s="208"/>
      <c r="L28" s="208"/>
      <c r="M28" s="208"/>
      <c r="N28" s="208"/>
      <c r="O28" s="21"/>
      <c r="Q28" s="28"/>
      <c r="R28" s="44" t="s">
        <v>118</v>
      </c>
      <c r="S28" s="30"/>
      <c r="U28" s="28"/>
      <c r="V28" s="33" t="str">
        <f>IF(G26=AF26,"Angaben vollständig",IF(G28="","Angaben unvollständig","Angaben vollständig"))</f>
        <v>Angaben unvollständig</v>
      </c>
      <c r="W28" s="34"/>
      <c r="X28" s="35"/>
      <c r="Y28" s="35"/>
      <c r="Z28" s="36"/>
      <c r="AA28" s="35">
        <f t="shared" si="1"/>
        <v>1</v>
      </c>
      <c r="AB28" s="30"/>
      <c r="AE28" s="28"/>
      <c r="AG28" s="30"/>
    </row>
    <row r="29" spans="2:33" ht="45" customHeight="1" x14ac:dyDescent="0.25">
      <c r="B29" s="20"/>
      <c r="C29" s="181" t="s">
        <v>229</v>
      </c>
      <c r="D29" s="182"/>
      <c r="E29" s="182"/>
      <c r="F29" s="182"/>
      <c r="G29" s="207"/>
      <c r="H29" s="208"/>
      <c r="I29" s="208"/>
      <c r="J29" s="208"/>
      <c r="K29" s="208"/>
      <c r="L29" s="208"/>
      <c r="M29" s="208"/>
      <c r="N29" s="208"/>
      <c r="O29" s="21"/>
      <c r="Q29" s="28"/>
      <c r="R29" s="44" t="s">
        <v>118</v>
      </c>
      <c r="S29" s="30"/>
      <c r="U29" s="28"/>
      <c r="V29" s="33" t="str">
        <f>IF(G26=AF26,"Angaben vollständig",IF(G29="","Angaben unvollständig","Angaben vollständig"))</f>
        <v>Angaben unvollständig</v>
      </c>
      <c r="W29" s="34"/>
      <c r="X29" s="35"/>
      <c r="Y29" s="35"/>
      <c r="Z29" s="36"/>
      <c r="AA29" s="35">
        <f t="shared" si="1"/>
        <v>1</v>
      </c>
      <c r="AB29" s="30"/>
      <c r="AE29" s="28"/>
      <c r="AG29" s="30"/>
    </row>
    <row r="30" spans="2:33" ht="13.8" thickBot="1" x14ac:dyDescent="0.3">
      <c r="B30" s="23"/>
      <c r="C30" s="39"/>
      <c r="D30" s="39"/>
      <c r="E30" s="39"/>
      <c r="F30" s="39"/>
      <c r="G30" s="39"/>
      <c r="H30" s="39"/>
      <c r="I30" s="39"/>
      <c r="J30" s="39"/>
      <c r="K30" s="39"/>
      <c r="L30" s="39"/>
      <c r="M30" s="39"/>
      <c r="N30" s="39"/>
      <c r="O30" s="24"/>
      <c r="Q30" s="40"/>
      <c r="R30" s="45"/>
      <c r="S30" s="42"/>
      <c r="U30" s="40"/>
      <c r="V30" s="41"/>
      <c r="W30" s="42"/>
      <c r="Z30" s="40"/>
      <c r="AA30" s="41"/>
      <c r="AB30" s="42"/>
      <c r="AE30" s="40"/>
      <c r="AF30" s="41"/>
      <c r="AG30" s="42"/>
    </row>
  </sheetData>
  <sheetProtection algorithmName="SHA-512" hashValue="Nc/hiB7R1+DmI4l62emTpC+IP2TypKwzMI9sdb7/8J3u/yRD+P+sWZiUNbkN8J7t3tmIzSyOUSMyaTMZj64Ssg==" saltValue="URxR7wZa0W0UC5yIfYpLSw==" spinCount="100000" sheet="1" objects="1" scenarios="1" selectLockedCells="1"/>
  <mergeCells count="27">
    <mergeCell ref="R2:V3"/>
    <mergeCell ref="C16:F16"/>
    <mergeCell ref="G16:N16"/>
    <mergeCell ref="C6:H6"/>
    <mergeCell ref="C4:J5"/>
    <mergeCell ref="K3:N7"/>
    <mergeCell ref="C12:N12"/>
    <mergeCell ref="C13:N13"/>
    <mergeCell ref="C15:N15"/>
    <mergeCell ref="C17:F17"/>
    <mergeCell ref="G17:N17"/>
    <mergeCell ref="C18:F18"/>
    <mergeCell ref="G18:N18"/>
    <mergeCell ref="G20:N20"/>
    <mergeCell ref="C28:F28"/>
    <mergeCell ref="C29:F29"/>
    <mergeCell ref="G28:N28"/>
    <mergeCell ref="G29:N29"/>
    <mergeCell ref="G22:J22"/>
    <mergeCell ref="K22:N22"/>
    <mergeCell ref="C20:F22"/>
    <mergeCell ref="C26:F26"/>
    <mergeCell ref="G26:N26"/>
    <mergeCell ref="G21:J21"/>
    <mergeCell ref="K21:N21"/>
    <mergeCell ref="C24:N24"/>
    <mergeCell ref="C25:N25"/>
  </mergeCells>
  <conditionalFormatting sqref="V16:V18">
    <cfRule type="containsText" dxfId="51" priority="11" operator="containsText" text="Angaben vollständig">
      <formula>NOT(ISERROR(SEARCH("Angaben vollständig",V16)))</formula>
    </cfRule>
    <cfRule type="containsText" dxfId="50" priority="12" operator="containsText" text="Angaben unvollständig">
      <formula>NOT(ISERROR(SEARCH("Angaben unvollständig",V16)))</formula>
    </cfRule>
  </conditionalFormatting>
  <conditionalFormatting sqref="V20:V22">
    <cfRule type="containsText" dxfId="49" priority="3" operator="containsText" text="Angaben vollständig">
      <formula>NOT(ISERROR(SEARCH("Angaben vollständig",V20)))</formula>
    </cfRule>
    <cfRule type="containsText" dxfId="48" priority="4" operator="containsText" text="Angaben unvollständig">
      <formula>NOT(ISERROR(SEARCH("Angaben unvollständig",V20)))</formula>
    </cfRule>
  </conditionalFormatting>
  <conditionalFormatting sqref="V26 V28:V29">
    <cfRule type="containsText" dxfId="47" priority="1" operator="containsText" text="Angaben vollständig">
      <formula>NOT(ISERROR(SEARCH("Angaben vollständig",V26)))</formula>
    </cfRule>
    <cfRule type="containsText" dxfId="46" priority="2" operator="containsText" text="Angaben unvollständig">
      <formula>NOT(ISERROR(SEARCH("Angaben unvollständig",V26)))</formula>
    </cfRule>
  </conditionalFormatting>
  <dataValidations count="2">
    <dataValidation type="list" allowBlank="1" showInputMessage="1" showErrorMessage="1" sqref="G20:N20" xr:uid="{E5351951-FDDD-4646-9242-ED208C5B70B8}">
      <formula1>$AF$20:$AF$22</formula1>
    </dataValidation>
    <dataValidation type="list" allowBlank="1" showInputMessage="1" showErrorMessage="1" sqref="G26" xr:uid="{FE94BF90-E6C9-433F-A50B-EB5F379E4F63}">
      <formula1>$AF$24:$AF$26</formula1>
    </dataValidation>
  </dataValidations>
  <hyperlinks>
    <hyperlink ref="R2:V3" location="'02_teilnahmeantrag'!A1" display="'02_teilnahmeantrag'!A1" xr:uid="{ADA7A654-8944-4AB7-BF0E-5C764F182B95}"/>
  </hyperlinks>
  <pageMargins left="0.70866141732283472" right="0.70866141732283472" top="0.78740157480314965" bottom="0.78740157480314965" header="0.31496062992125984" footer="0.31496062992125984"/>
  <pageSetup paperSize="9" scale="81" fitToHeight="10" orientation="portrait" r:id="rId1"/>
  <headerFooter>
    <oddFooter>&amp;L&amp;"Arial,Standard"&amp;8Die Weitergabe an Dritte ist ohne ausdrückliche Genehmigung der ausschreibenden Stelle nicht statthaft.&amp;R&amp;"Arial,Standard"&amp;8Seite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A1FF8-2BF1-4222-856F-6426E5BB18FA}">
  <dimension ref="B1:AY123"/>
  <sheetViews>
    <sheetView showGridLines="0" showRowColHeaders="0" zoomScaleNormal="100" workbookViewId="0">
      <selection activeCell="G105" sqref="G105:N105"/>
    </sheetView>
  </sheetViews>
  <sheetFormatPr baseColWidth="10" defaultColWidth="11.44140625" defaultRowHeight="13.2" x14ac:dyDescent="0.25"/>
  <cols>
    <col min="1" max="2" width="3.5546875" style="12" customWidth="1"/>
    <col min="3" max="3" width="4.33203125" style="12" customWidth="1"/>
    <col min="4" max="14" width="9.33203125" style="12" customWidth="1"/>
    <col min="15" max="17" width="3.5546875" style="12" customWidth="1"/>
    <col min="18" max="18" width="17" style="38" bestFit="1" customWidth="1"/>
    <col min="19" max="21" width="3.5546875" style="12" customWidth="1"/>
    <col min="22" max="22" width="14.33203125" style="12" customWidth="1"/>
    <col min="23" max="23" width="3.5546875" style="12" customWidth="1"/>
    <col min="24" max="25" width="3.5546875" style="12" hidden="1" customWidth="1"/>
    <col min="26" max="26" width="11.44140625" style="12" hidden="1" customWidth="1"/>
    <col min="27" max="30" width="3.5546875" style="12" hidden="1" customWidth="1"/>
    <col min="31" max="31" width="11.44140625" style="12" hidden="1" customWidth="1"/>
    <col min="32" max="36" width="3.5546875" style="12" hidden="1" customWidth="1"/>
    <col min="37" max="37" width="95.109375" style="12" hidden="1" customWidth="1"/>
    <col min="38" max="39" width="3.5546875" style="12" hidden="1" customWidth="1"/>
    <col min="40" max="51" width="11.44140625" style="12" hidden="1" customWidth="1"/>
    <col min="52" max="58" width="0" style="12" hidden="1" customWidth="1"/>
    <col min="59" max="16384" width="11.44140625" style="12"/>
  </cols>
  <sheetData>
    <row r="1" spans="2:38" ht="18.75" customHeight="1" thickBot="1" x14ac:dyDescent="0.3"/>
    <row r="2" spans="2:38" ht="18.75" customHeight="1" x14ac:dyDescent="0.25">
      <c r="B2" s="17"/>
      <c r="C2" s="18"/>
      <c r="D2" s="18"/>
      <c r="E2" s="18"/>
      <c r="F2" s="18"/>
      <c r="G2" s="18"/>
      <c r="H2" s="18"/>
      <c r="I2" s="18"/>
      <c r="J2" s="18"/>
      <c r="K2" s="18"/>
      <c r="L2" s="18"/>
      <c r="M2" s="18"/>
      <c r="N2" s="18"/>
      <c r="O2" s="19"/>
      <c r="R2" s="88" t="s">
        <v>298</v>
      </c>
      <c r="S2" s="108"/>
      <c r="T2" s="108"/>
      <c r="U2" s="108"/>
      <c r="V2" s="109"/>
    </row>
    <row r="3" spans="2:38" ht="18" thickBot="1" x14ac:dyDescent="0.35">
      <c r="B3" s="20"/>
      <c r="C3" s="7" t="str">
        <f>'00_system'!C6</f>
        <v>Sicherheitsdienstleistungen</v>
      </c>
      <c r="K3" s="99" t="e" vm="2">
        <f>'00_system'!C13</f>
        <v>#VALUE!</v>
      </c>
      <c r="L3" s="99"/>
      <c r="M3" s="99"/>
      <c r="N3" s="99"/>
      <c r="O3" s="21"/>
      <c r="R3" s="110"/>
      <c r="S3" s="111"/>
      <c r="T3" s="111"/>
      <c r="U3" s="111"/>
      <c r="V3" s="112"/>
    </row>
    <row r="4" spans="2:38" ht="14.25" customHeight="1" x14ac:dyDescent="0.25">
      <c r="B4" s="20"/>
      <c r="C4" s="100" t="str">
        <f>'00_system'!C7</f>
        <v>in den Flüchtlings- und Asylunterkünften
des Landkreises Dachau</v>
      </c>
      <c r="D4" s="100"/>
      <c r="E4" s="100"/>
      <c r="F4" s="100"/>
      <c r="G4" s="100"/>
      <c r="H4" s="100"/>
      <c r="I4" s="100"/>
      <c r="J4" s="100"/>
      <c r="K4" s="99"/>
      <c r="L4" s="99"/>
      <c r="M4" s="99"/>
      <c r="N4" s="99"/>
      <c r="O4" s="21"/>
    </row>
    <row r="5" spans="2:38" ht="14.25" customHeight="1" x14ac:dyDescent="0.25">
      <c r="B5" s="20"/>
      <c r="C5" s="100"/>
      <c r="D5" s="100"/>
      <c r="E5" s="100"/>
      <c r="F5" s="100"/>
      <c r="G5" s="100"/>
      <c r="H5" s="100"/>
      <c r="I5" s="100"/>
      <c r="J5" s="100"/>
      <c r="K5" s="99"/>
      <c r="L5" s="99"/>
      <c r="M5" s="99"/>
      <c r="N5" s="99"/>
      <c r="O5" s="21"/>
    </row>
    <row r="6" spans="2:38" ht="14.25" customHeight="1" x14ac:dyDescent="0.25">
      <c r="B6" s="20"/>
      <c r="C6" s="100" t="str">
        <f>IF('00_system'!C8="","",'00_system'!C8)</f>
        <v/>
      </c>
      <c r="D6" s="100"/>
      <c r="E6" s="100"/>
      <c r="F6" s="100"/>
      <c r="G6" s="100"/>
      <c r="H6" s="100"/>
      <c r="I6" s="46"/>
      <c r="J6" s="46"/>
      <c r="K6" s="99"/>
      <c r="L6" s="99"/>
      <c r="M6" s="99"/>
      <c r="N6" s="99"/>
      <c r="O6" s="21"/>
    </row>
    <row r="7" spans="2:38" ht="18.75" customHeight="1" x14ac:dyDescent="0.25">
      <c r="B7" s="20"/>
      <c r="K7" s="99"/>
      <c r="L7" s="99"/>
      <c r="M7" s="99"/>
      <c r="N7" s="99"/>
      <c r="O7" s="21"/>
    </row>
    <row r="8" spans="2:38" x14ac:dyDescent="0.25">
      <c r="B8" s="20"/>
      <c r="C8" s="22" t="str">
        <f>CONCATENATE("Vergabenummer: ",'00_system'!C9)</f>
        <v>Vergabenummer: 10-804-242120932-1</v>
      </c>
      <c r="O8" s="21"/>
    </row>
    <row r="9" spans="2:38" x14ac:dyDescent="0.25">
      <c r="B9" s="20"/>
      <c r="C9" s="22" t="str">
        <f>CONCATENATE("Stand: ",'00_system'!C3)</f>
        <v>Stand: 12.10.2026 (v1)</v>
      </c>
      <c r="O9" s="21"/>
    </row>
    <row r="10" spans="2:38" ht="3.75" customHeight="1" x14ac:dyDescent="0.25">
      <c r="B10" s="20"/>
      <c r="C10" s="14"/>
      <c r="D10" s="13"/>
      <c r="E10" s="13"/>
      <c r="F10" s="13"/>
      <c r="G10" s="13"/>
      <c r="H10" s="13"/>
      <c r="I10" s="13"/>
      <c r="J10" s="13"/>
      <c r="K10" s="13"/>
      <c r="L10" s="13"/>
      <c r="M10" s="13"/>
      <c r="N10" s="13"/>
      <c r="O10" s="21"/>
      <c r="Q10" s="25"/>
      <c r="R10" s="43"/>
      <c r="S10" s="27"/>
      <c r="U10" s="25"/>
      <c r="V10" s="26"/>
      <c r="W10" s="27"/>
      <c r="Y10" s="25"/>
      <c r="Z10" s="26"/>
      <c r="AA10" s="27"/>
      <c r="AD10" s="25"/>
      <c r="AE10" s="26"/>
      <c r="AF10" s="27"/>
      <c r="AI10" s="25"/>
      <c r="AJ10" s="26"/>
      <c r="AK10" s="26"/>
      <c r="AL10" s="27"/>
    </row>
    <row r="11" spans="2:38" ht="15" customHeight="1" x14ac:dyDescent="0.25">
      <c r="B11" s="20"/>
      <c r="O11" s="21"/>
      <c r="Q11" s="28"/>
      <c r="R11" s="44"/>
      <c r="S11" s="30"/>
      <c r="U11" s="28"/>
      <c r="V11" s="44"/>
      <c r="W11" s="30"/>
      <c r="Y11" s="28"/>
      <c r="AA11" s="30"/>
      <c r="AD11" s="28"/>
      <c r="AF11" s="30"/>
      <c r="AI11" s="28"/>
      <c r="AL11" s="30"/>
    </row>
    <row r="12" spans="2:38" ht="26.25" customHeight="1" x14ac:dyDescent="0.25">
      <c r="B12" s="20"/>
      <c r="C12" s="139" t="s">
        <v>230</v>
      </c>
      <c r="D12" s="101"/>
      <c r="E12" s="101"/>
      <c r="F12" s="101"/>
      <c r="G12" s="101"/>
      <c r="H12" s="101"/>
      <c r="I12" s="101"/>
      <c r="J12" s="101"/>
      <c r="K12" s="101"/>
      <c r="L12" s="101"/>
      <c r="M12" s="101"/>
      <c r="N12" s="101"/>
      <c r="O12" s="21"/>
      <c r="Q12" s="28"/>
      <c r="R12" s="29" t="s">
        <v>151</v>
      </c>
      <c r="S12" s="37"/>
      <c r="T12" s="31"/>
      <c r="U12" s="32"/>
      <c r="V12" s="29" t="s">
        <v>133</v>
      </c>
      <c r="W12" s="30"/>
      <c r="Y12" s="28"/>
      <c r="Z12" s="29" t="s">
        <v>260</v>
      </c>
      <c r="AA12" s="30"/>
      <c r="AD12" s="28"/>
      <c r="AE12" s="47">
        <f>SUM(AE16:AE122)</f>
        <v>22</v>
      </c>
      <c r="AF12" s="30"/>
      <c r="AI12" s="28"/>
      <c r="AL12" s="30"/>
    </row>
    <row r="13" spans="2:38" ht="15" customHeight="1" x14ac:dyDescent="0.25">
      <c r="B13" s="20"/>
      <c r="C13" s="97" t="s">
        <v>231</v>
      </c>
      <c r="D13" s="97"/>
      <c r="E13" s="97"/>
      <c r="F13" s="97"/>
      <c r="G13" s="97"/>
      <c r="H13" s="97"/>
      <c r="I13" s="97"/>
      <c r="J13" s="97"/>
      <c r="K13" s="97"/>
      <c r="L13" s="97"/>
      <c r="M13" s="97"/>
      <c r="N13" s="97"/>
      <c r="O13" s="21"/>
      <c r="Q13" s="28"/>
      <c r="R13" s="44"/>
      <c r="S13" s="30"/>
      <c r="U13" s="28"/>
      <c r="W13" s="34"/>
      <c r="X13" s="35"/>
      <c r="Y13" s="36"/>
      <c r="Z13" s="35"/>
      <c r="AA13" s="30"/>
      <c r="AC13" s="35"/>
      <c r="AD13" s="36"/>
      <c r="AE13" s="35"/>
      <c r="AF13" s="30"/>
      <c r="AI13" s="28"/>
      <c r="AL13" s="30"/>
    </row>
    <row r="14" spans="2:38" ht="11.25" customHeight="1" x14ac:dyDescent="0.25">
      <c r="B14" s="20"/>
      <c r="C14" s="15"/>
      <c r="D14" s="15"/>
      <c r="E14" s="15"/>
      <c r="F14" s="15"/>
      <c r="G14" s="15"/>
      <c r="H14" s="15"/>
      <c r="I14" s="15"/>
      <c r="J14" s="15"/>
      <c r="K14" s="15"/>
      <c r="L14" s="15"/>
      <c r="M14" s="15"/>
      <c r="N14" s="15"/>
      <c r="O14" s="21"/>
      <c r="Q14" s="28"/>
      <c r="R14" s="35"/>
      <c r="S14" s="30"/>
      <c r="U14" s="28"/>
      <c r="W14" s="30"/>
      <c r="Y14" s="28"/>
      <c r="AA14" s="30"/>
      <c r="AD14" s="28"/>
      <c r="AF14" s="30"/>
      <c r="AI14" s="28"/>
      <c r="AL14" s="30"/>
    </row>
    <row r="15" spans="2:38" ht="27" customHeight="1" x14ac:dyDescent="0.25">
      <c r="B15" s="20"/>
      <c r="C15" s="129" t="s">
        <v>466</v>
      </c>
      <c r="D15" s="129"/>
      <c r="E15" s="129"/>
      <c r="F15" s="129"/>
      <c r="G15" s="113" t="s">
        <v>461</v>
      </c>
      <c r="H15" s="113"/>
      <c r="I15" s="113"/>
      <c r="J15" s="113"/>
      <c r="K15" s="113" t="s">
        <v>462</v>
      </c>
      <c r="L15" s="113"/>
      <c r="M15" s="113"/>
      <c r="N15" s="113"/>
      <c r="O15" s="21"/>
      <c r="Q15" s="28"/>
      <c r="R15" s="44"/>
      <c r="S15" s="30"/>
      <c r="U15" s="28"/>
      <c r="W15" s="34"/>
      <c r="X15" s="35"/>
      <c r="Y15" s="36"/>
      <c r="Z15" s="35"/>
      <c r="AA15" s="30"/>
      <c r="AC15" s="35"/>
      <c r="AD15" s="36"/>
      <c r="AE15" s="35"/>
      <c r="AF15" s="30"/>
      <c r="AI15" s="28"/>
      <c r="AL15" s="30"/>
    </row>
    <row r="16" spans="2:38" ht="45" customHeight="1" x14ac:dyDescent="0.25">
      <c r="B16" s="20"/>
      <c r="C16" s="220" t="s">
        <v>463</v>
      </c>
      <c r="D16" s="221"/>
      <c r="E16" s="221"/>
      <c r="F16" s="221"/>
      <c r="G16" s="248"/>
      <c r="H16" s="248"/>
      <c r="I16" s="248"/>
      <c r="J16" s="249"/>
      <c r="K16" s="248"/>
      <c r="L16" s="248"/>
      <c r="M16" s="248"/>
      <c r="N16" s="249"/>
      <c r="O16" s="21"/>
      <c r="Q16" s="28"/>
      <c r="R16" s="44" t="s">
        <v>117</v>
      </c>
      <c r="S16" s="30"/>
      <c r="U16" s="28"/>
      <c r="V16" s="33" t="str">
        <f>IF(OR(G16="",K16=""),"Angaben unvollständig","Angaben vollständig")</f>
        <v>Angaben unvollständig</v>
      </c>
      <c r="W16" s="34"/>
      <c r="X16" s="35"/>
      <c r="Y16" s="36"/>
      <c r="Z16" s="35"/>
      <c r="AA16" s="30"/>
      <c r="AC16" s="35"/>
      <c r="AD16" s="36"/>
      <c r="AE16" s="35">
        <f>IF(V16="Angaben unvollständig",1,0)</f>
        <v>1</v>
      </c>
      <c r="AF16" s="61">
        <f>AE16+AE17+AE18+AE19</f>
        <v>4</v>
      </c>
      <c r="AI16" s="28"/>
      <c r="AL16" s="30"/>
    </row>
    <row r="17" spans="2:38" ht="45" customHeight="1" x14ac:dyDescent="0.25">
      <c r="B17" s="20"/>
      <c r="C17" s="181" t="s">
        <v>429</v>
      </c>
      <c r="D17" s="182"/>
      <c r="E17" s="182"/>
      <c r="F17" s="182"/>
      <c r="G17" s="229"/>
      <c r="H17" s="229"/>
      <c r="I17" s="229"/>
      <c r="J17" s="230"/>
      <c r="K17" s="229"/>
      <c r="L17" s="229"/>
      <c r="M17" s="229"/>
      <c r="N17" s="230"/>
      <c r="O17" s="21"/>
      <c r="Q17" s="28"/>
      <c r="R17" s="44" t="s">
        <v>117</v>
      </c>
      <c r="S17" s="30"/>
      <c r="U17" s="28"/>
      <c r="V17" s="33" t="str">
        <f>IF(OR(G17="",K17=""),"Angaben unvollständig","Angaben vollständig")</f>
        <v>Angaben unvollständig</v>
      </c>
      <c r="W17" s="34"/>
      <c r="X17" s="35"/>
      <c r="Y17" s="36"/>
      <c r="Z17" s="35"/>
      <c r="AA17" s="30"/>
      <c r="AC17" s="35"/>
      <c r="AD17" s="36"/>
      <c r="AE17" s="35">
        <f>IF(V17="Angaben unvollständig",1,0)</f>
        <v>1</v>
      </c>
      <c r="AF17" s="30"/>
      <c r="AI17" s="28"/>
      <c r="AL17" s="30"/>
    </row>
    <row r="18" spans="2:38" ht="45" customHeight="1" x14ac:dyDescent="0.25">
      <c r="B18" s="20"/>
      <c r="C18" s="181" t="s">
        <v>384</v>
      </c>
      <c r="D18" s="182"/>
      <c r="E18" s="182"/>
      <c r="F18" s="182"/>
      <c r="G18" s="229"/>
      <c r="H18" s="229"/>
      <c r="I18" s="229"/>
      <c r="J18" s="230"/>
      <c r="K18" s="229"/>
      <c r="L18" s="229"/>
      <c r="M18" s="229"/>
      <c r="N18" s="230"/>
      <c r="O18" s="21"/>
      <c r="Q18" s="28"/>
      <c r="R18" s="44" t="s">
        <v>117</v>
      </c>
      <c r="S18" s="30"/>
      <c r="U18" s="28"/>
      <c r="V18" s="33" t="str">
        <f>IF(OR(G18="",K18=""),"Angaben unvollständig","Angaben vollständig")</f>
        <v>Angaben unvollständig</v>
      </c>
      <c r="W18" s="34"/>
      <c r="X18" s="35"/>
      <c r="Y18" s="36"/>
      <c r="Z18" s="35"/>
      <c r="AA18" s="30"/>
      <c r="AC18" s="35"/>
      <c r="AD18" s="36"/>
      <c r="AE18" s="35">
        <f t="shared" ref="AE18" si="0">IF(V18="Angaben unvollständig",1,0)</f>
        <v>1</v>
      </c>
      <c r="AF18" s="30"/>
      <c r="AI18" s="28"/>
      <c r="AL18" s="30"/>
    </row>
    <row r="19" spans="2:38" ht="45" customHeight="1" x14ac:dyDescent="0.25">
      <c r="B19" s="20"/>
      <c r="C19" s="216" t="s">
        <v>385</v>
      </c>
      <c r="D19" s="217"/>
      <c r="E19" s="217"/>
      <c r="F19" s="217"/>
      <c r="G19" s="250"/>
      <c r="H19" s="250"/>
      <c r="I19" s="250"/>
      <c r="J19" s="251"/>
      <c r="K19" s="250"/>
      <c r="L19" s="250"/>
      <c r="M19" s="250"/>
      <c r="N19" s="251"/>
      <c r="O19" s="21"/>
      <c r="Q19" s="28"/>
      <c r="R19" s="44" t="s">
        <v>117</v>
      </c>
      <c r="S19" s="30"/>
      <c r="U19" s="28"/>
      <c r="V19" s="33" t="str">
        <f>IF(OR(G19="",K19=""),"Angaben unvollständig","Angaben vollständig")</f>
        <v>Angaben unvollständig</v>
      </c>
      <c r="W19" s="30"/>
      <c r="Y19" s="28"/>
      <c r="Z19" s="35"/>
      <c r="AA19" s="30"/>
      <c r="AD19" s="28"/>
      <c r="AE19" s="35">
        <f>IF(V19="Angaben unvollständig",1,0)</f>
        <v>1</v>
      </c>
      <c r="AF19" s="30"/>
      <c r="AI19" s="28"/>
      <c r="AL19" s="30"/>
    </row>
    <row r="20" spans="2:38" ht="7.5" customHeight="1" x14ac:dyDescent="0.25">
      <c r="B20" s="20"/>
      <c r="C20" s="15"/>
      <c r="D20" s="15"/>
      <c r="E20" s="15"/>
      <c r="F20" s="15"/>
      <c r="G20" s="15"/>
      <c r="H20" s="15"/>
      <c r="I20" s="15"/>
      <c r="J20" s="15"/>
      <c r="K20" s="15"/>
      <c r="L20" s="15"/>
      <c r="M20" s="15"/>
      <c r="N20" s="15"/>
      <c r="O20" s="21"/>
      <c r="Q20" s="28"/>
      <c r="R20" s="35"/>
      <c r="S20" s="30"/>
      <c r="U20" s="28"/>
      <c r="W20" s="30"/>
      <c r="Y20" s="28"/>
      <c r="AA20" s="30"/>
      <c r="AD20" s="28"/>
      <c r="AF20" s="30"/>
      <c r="AI20" s="28"/>
      <c r="AL20" s="30"/>
    </row>
    <row r="21" spans="2:38" ht="7.5" customHeight="1" x14ac:dyDescent="0.25">
      <c r="B21" s="20"/>
      <c r="C21" s="15"/>
      <c r="D21" s="15"/>
      <c r="E21" s="15"/>
      <c r="F21" s="15"/>
      <c r="G21" s="15"/>
      <c r="H21" s="15"/>
      <c r="I21" s="15"/>
      <c r="J21" s="15"/>
      <c r="K21" s="15"/>
      <c r="L21" s="15"/>
      <c r="M21" s="15"/>
      <c r="N21" s="15"/>
      <c r="O21" s="21"/>
      <c r="Q21" s="28"/>
      <c r="R21" s="44"/>
      <c r="S21" s="30"/>
      <c r="U21" s="28"/>
      <c r="V21" s="33"/>
      <c r="W21" s="34"/>
      <c r="X21" s="35"/>
      <c r="Y21" s="36"/>
      <c r="Z21" s="35"/>
      <c r="AA21" s="30"/>
      <c r="AC21" s="35"/>
      <c r="AD21" s="36"/>
      <c r="AE21" s="35"/>
      <c r="AF21" s="30"/>
      <c r="AI21" s="28"/>
      <c r="AL21" s="30"/>
    </row>
    <row r="22" spans="2:38" ht="11.25" customHeight="1" x14ac:dyDescent="0.25">
      <c r="B22" s="20"/>
      <c r="C22" s="15"/>
      <c r="D22" s="15"/>
      <c r="E22" s="15"/>
      <c r="F22" s="15"/>
      <c r="G22" s="62" t="str">
        <f>TEXT(G16,"#.##")</f>
        <v/>
      </c>
      <c r="H22" s="15"/>
      <c r="I22" s="15"/>
      <c r="J22" s="15"/>
      <c r="K22" s="15"/>
      <c r="L22" s="15"/>
      <c r="M22" s="15"/>
      <c r="N22" s="15"/>
      <c r="O22" s="21"/>
      <c r="Q22" s="28"/>
      <c r="R22" s="35"/>
      <c r="S22" s="30"/>
      <c r="U22" s="28"/>
      <c r="W22" s="30"/>
      <c r="Y22" s="28"/>
      <c r="AA22" s="30"/>
      <c r="AD22" s="28"/>
      <c r="AF22" s="30"/>
      <c r="AI22" s="28"/>
      <c r="AL22" s="30"/>
    </row>
    <row r="23" spans="2:38" ht="11.25" customHeight="1" x14ac:dyDescent="0.25">
      <c r="B23" s="20"/>
      <c r="C23" s="15"/>
      <c r="D23" s="15"/>
      <c r="E23" s="15"/>
      <c r="F23" s="15"/>
      <c r="G23" s="15"/>
      <c r="H23" s="15"/>
      <c r="I23" s="15"/>
      <c r="J23" s="15"/>
      <c r="K23" s="15"/>
      <c r="L23" s="15"/>
      <c r="M23" s="15"/>
      <c r="N23" s="15"/>
      <c r="O23" s="21"/>
      <c r="Q23" s="28"/>
      <c r="R23" s="35"/>
      <c r="S23" s="30"/>
      <c r="U23" s="28"/>
      <c r="W23" s="30"/>
      <c r="Y23" s="28"/>
      <c r="AA23" s="30"/>
      <c r="AD23" s="28"/>
      <c r="AF23" s="30"/>
      <c r="AI23" s="28"/>
      <c r="AL23" s="30"/>
    </row>
    <row r="24" spans="2:38" ht="15" customHeight="1" x14ac:dyDescent="0.25">
      <c r="B24" s="20"/>
      <c r="C24" s="113" t="s">
        <v>253</v>
      </c>
      <c r="D24" s="113"/>
      <c r="E24" s="113"/>
      <c r="F24" s="113"/>
      <c r="G24" s="113"/>
      <c r="H24" s="113"/>
      <c r="I24" s="113"/>
      <c r="J24" s="113"/>
      <c r="K24" s="113"/>
      <c r="L24" s="113"/>
      <c r="M24" s="113"/>
      <c r="N24" s="113"/>
      <c r="O24" s="21"/>
      <c r="Q24" s="28"/>
      <c r="R24" s="44"/>
      <c r="S24" s="30"/>
      <c r="U24" s="28"/>
      <c r="W24" s="34"/>
      <c r="X24" s="35"/>
      <c r="Y24" s="36"/>
      <c r="Z24" s="35"/>
      <c r="AA24" s="30"/>
      <c r="AC24" s="35"/>
      <c r="AD24" s="36"/>
      <c r="AE24" s="35"/>
      <c r="AF24" s="30"/>
      <c r="AI24" s="28"/>
      <c r="AL24" s="30"/>
    </row>
    <row r="25" spans="2:38" ht="52.5" customHeight="1" x14ac:dyDescent="0.25">
      <c r="B25" s="20"/>
      <c r="C25" s="238" t="s">
        <v>252</v>
      </c>
      <c r="D25" s="238"/>
      <c r="E25" s="238"/>
      <c r="F25" s="238"/>
      <c r="G25" s="238"/>
      <c r="H25" s="238"/>
      <c r="I25" s="238"/>
      <c r="J25" s="238"/>
      <c r="K25" s="238"/>
      <c r="L25" s="238"/>
      <c r="M25" s="238"/>
      <c r="N25" s="238"/>
      <c r="O25" s="21"/>
      <c r="Q25" s="28"/>
      <c r="R25" s="35"/>
      <c r="S25" s="30"/>
      <c r="U25" s="28"/>
      <c r="W25" s="30"/>
      <c r="Y25" s="28"/>
      <c r="AA25" s="30"/>
      <c r="AD25" s="28"/>
      <c r="AF25" s="30"/>
      <c r="AI25" s="28"/>
      <c r="AL25" s="30"/>
    </row>
    <row r="26" spans="2:38" ht="11.25" customHeight="1" x14ac:dyDescent="0.25">
      <c r="B26" s="20"/>
      <c r="C26" s="15"/>
      <c r="D26" s="15"/>
      <c r="E26" s="15"/>
      <c r="F26" s="15"/>
      <c r="G26" s="15"/>
      <c r="H26" s="15"/>
      <c r="I26" s="15"/>
      <c r="J26" s="15"/>
      <c r="K26" s="15"/>
      <c r="L26" s="15"/>
      <c r="M26" s="15"/>
      <c r="N26" s="15"/>
      <c r="O26" s="21"/>
      <c r="Q26" s="28"/>
      <c r="R26" s="35"/>
      <c r="S26" s="30"/>
      <c r="U26" s="28"/>
      <c r="W26" s="30"/>
      <c r="Y26" s="28"/>
      <c r="AA26" s="30"/>
      <c r="AD26" s="28"/>
      <c r="AF26" s="30"/>
      <c r="AI26" s="28"/>
      <c r="AL26" s="30"/>
    </row>
    <row r="27" spans="2:38" ht="15" customHeight="1" x14ac:dyDescent="0.25">
      <c r="B27" s="20"/>
      <c r="C27" s="113" t="s">
        <v>424</v>
      </c>
      <c r="D27" s="113"/>
      <c r="E27" s="113"/>
      <c r="F27" s="113"/>
      <c r="G27" s="113"/>
      <c r="H27" s="113"/>
      <c r="I27" s="113"/>
      <c r="J27" s="113"/>
      <c r="K27" s="113"/>
      <c r="L27" s="113"/>
      <c r="M27" s="113"/>
      <c r="N27" s="113"/>
      <c r="O27" s="21"/>
      <c r="Q27" s="28"/>
      <c r="R27" s="44"/>
      <c r="S27" s="30"/>
      <c r="U27" s="28"/>
      <c r="W27" s="34"/>
      <c r="X27" s="35"/>
      <c r="Y27" s="36"/>
      <c r="Z27" s="35"/>
      <c r="AA27" s="30"/>
      <c r="AC27" s="35"/>
      <c r="AD27" s="36"/>
      <c r="AE27" s="35"/>
      <c r="AF27" s="30"/>
      <c r="AI27" s="28"/>
      <c r="AL27" s="30"/>
    </row>
    <row r="28" spans="2:38" ht="56.25" customHeight="1" x14ac:dyDescent="0.25">
      <c r="B28" s="20"/>
      <c r="C28" s="239" t="s">
        <v>425</v>
      </c>
      <c r="D28" s="240"/>
      <c r="E28" s="240"/>
      <c r="F28" s="240"/>
      <c r="G28" s="237" t="s">
        <v>105</v>
      </c>
      <c r="H28" s="237"/>
      <c r="I28" s="237"/>
      <c r="J28" s="237"/>
      <c r="K28" s="237"/>
      <c r="L28" s="237"/>
      <c r="M28" s="237"/>
      <c r="N28" s="151"/>
      <c r="O28" s="21"/>
      <c r="Q28" s="28"/>
      <c r="R28" s="44" t="s">
        <v>117</v>
      </c>
      <c r="S28" s="30"/>
      <c r="U28" s="28"/>
      <c r="V28" s="33" t="str">
        <f>IF(G28="Bitte Auswahl treffen","Angaben unvollständig","Angaben vollständig")</f>
        <v>Angaben unvollständig</v>
      </c>
      <c r="W28" s="34"/>
      <c r="X28" s="35"/>
      <c r="Y28" s="36"/>
      <c r="Z28" s="35">
        <f>IF(G28=AK29,0,IF(G28=AK30,3,IF(G28=AK31,5,0)))</f>
        <v>0</v>
      </c>
      <c r="AA28" s="30"/>
      <c r="AC28" s="35"/>
      <c r="AD28" s="36"/>
      <c r="AE28" s="35">
        <f t="shared" ref="AE28:AE31" si="1">IF(V28="Angaben unvollständig",1,0)</f>
        <v>1</v>
      </c>
      <c r="AF28" s="30"/>
      <c r="AI28" s="28"/>
      <c r="AK28" s="12" t="s">
        <v>105</v>
      </c>
      <c r="AL28" s="30"/>
    </row>
    <row r="29" spans="2:38" ht="30" customHeight="1" x14ac:dyDescent="0.25">
      <c r="B29" s="20"/>
      <c r="C29" s="241"/>
      <c r="D29" s="242"/>
      <c r="E29" s="242"/>
      <c r="F29" s="242"/>
      <c r="G29" s="224" t="s">
        <v>255</v>
      </c>
      <c r="H29" s="224"/>
      <c r="I29" s="224"/>
      <c r="J29" s="150"/>
      <c r="K29" s="150"/>
      <c r="L29" s="150"/>
      <c r="M29" s="150"/>
      <c r="N29" s="144"/>
      <c r="O29" s="21"/>
      <c r="Q29" s="28"/>
      <c r="R29" s="44" t="s">
        <v>118</v>
      </c>
      <c r="S29" s="30"/>
      <c r="U29" s="28"/>
      <c r="V29" s="33" t="str">
        <f>IF(G28=AK31,IF(J29="","Angaben unvollständig","Angaben vollständig"),"Angaben vollständig")</f>
        <v>Angaben vollständig</v>
      </c>
      <c r="W29" s="34"/>
      <c r="X29" s="35"/>
      <c r="Y29" s="36"/>
      <c r="Z29" s="35"/>
      <c r="AA29" s="30"/>
      <c r="AC29" s="35"/>
      <c r="AD29" s="36"/>
      <c r="AE29" s="35">
        <f t="shared" si="1"/>
        <v>0</v>
      </c>
      <c r="AF29" s="30"/>
      <c r="AI29" s="28"/>
      <c r="AK29" s="12" t="s">
        <v>259</v>
      </c>
      <c r="AL29" s="30"/>
    </row>
    <row r="30" spans="2:38" ht="30" customHeight="1" x14ac:dyDescent="0.25">
      <c r="B30" s="20"/>
      <c r="C30" s="241"/>
      <c r="D30" s="242"/>
      <c r="E30" s="242"/>
      <c r="F30" s="242"/>
      <c r="G30" s="224" t="s">
        <v>256</v>
      </c>
      <c r="H30" s="224"/>
      <c r="I30" s="224"/>
      <c r="J30" s="149"/>
      <c r="K30" s="150"/>
      <c r="L30" s="150"/>
      <c r="M30" s="150"/>
      <c r="N30" s="144"/>
      <c r="O30" s="21"/>
      <c r="Q30" s="28"/>
      <c r="R30" s="44" t="s">
        <v>118</v>
      </c>
      <c r="S30" s="30"/>
      <c r="U30" s="28"/>
      <c r="V30" s="33" t="str">
        <f>IF(G28=AK31,IF(J30="","Angaben unvollständig","Angaben vollständig"),"Angaben vollständig")</f>
        <v>Angaben vollständig</v>
      </c>
      <c r="W30" s="34"/>
      <c r="X30" s="35"/>
      <c r="Y30" s="36"/>
      <c r="Z30" s="35"/>
      <c r="AA30" s="30"/>
      <c r="AC30" s="35"/>
      <c r="AD30" s="36"/>
      <c r="AE30" s="35">
        <f t="shared" si="1"/>
        <v>0</v>
      </c>
      <c r="AF30" s="30"/>
      <c r="AI30" s="28"/>
      <c r="AK30" s="12" t="s">
        <v>426</v>
      </c>
      <c r="AL30" s="30"/>
    </row>
    <row r="31" spans="2:38" ht="30" customHeight="1" x14ac:dyDescent="0.25">
      <c r="B31" s="20"/>
      <c r="C31" s="243"/>
      <c r="D31" s="244"/>
      <c r="E31" s="244"/>
      <c r="F31" s="244"/>
      <c r="G31" s="225" t="s">
        <v>114</v>
      </c>
      <c r="H31" s="225"/>
      <c r="I31" s="225"/>
      <c r="J31" s="226"/>
      <c r="K31" s="226"/>
      <c r="L31" s="226"/>
      <c r="M31" s="226"/>
      <c r="N31" s="152"/>
      <c r="O31" s="21"/>
      <c r="Q31" s="28"/>
      <c r="R31" s="44" t="s">
        <v>118</v>
      </c>
      <c r="S31" s="30"/>
      <c r="U31" s="28"/>
      <c r="V31" s="33" t="str">
        <f>IF(G28=AK31,IF(J31="","Angaben unvollständig","Angaben vollständig"),"Angaben vollständig")</f>
        <v>Angaben vollständig</v>
      </c>
      <c r="W31" s="34"/>
      <c r="X31" s="35"/>
      <c r="Y31" s="36"/>
      <c r="Z31" s="35"/>
      <c r="AA31" s="30"/>
      <c r="AC31" s="35"/>
      <c r="AD31" s="36"/>
      <c r="AE31" s="35">
        <f t="shared" si="1"/>
        <v>0</v>
      </c>
      <c r="AF31" s="30"/>
      <c r="AI31" s="28"/>
      <c r="AK31" s="12" t="s">
        <v>427</v>
      </c>
      <c r="AL31" s="30"/>
    </row>
    <row r="32" spans="2:38" ht="11.25" customHeight="1" x14ac:dyDescent="0.25">
      <c r="B32" s="20"/>
      <c r="C32" s="15"/>
      <c r="D32" s="15"/>
      <c r="E32" s="15"/>
      <c r="F32" s="15"/>
      <c r="G32" s="15"/>
      <c r="H32" s="15"/>
      <c r="I32" s="15"/>
      <c r="J32" s="62" t="str">
        <f>TEXT(J30,"TT.MM.JJJJ")</f>
        <v>00.01.1900</v>
      </c>
      <c r="K32" s="15"/>
      <c r="L32" s="15"/>
      <c r="M32" s="15"/>
      <c r="N32" s="15"/>
      <c r="O32" s="21"/>
      <c r="Q32" s="28"/>
      <c r="R32" s="35"/>
      <c r="S32" s="30"/>
      <c r="U32" s="28"/>
      <c r="W32" s="30"/>
      <c r="Y32" s="28"/>
      <c r="AA32" s="30"/>
      <c r="AD32" s="28"/>
      <c r="AF32" s="30"/>
      <c r="AI32" s="28"/>
      <c r="AL32" s="30"/>
    </row>
    <row r="33" spans="2:38" ht="15" customHeight="1" x14ac:dyDescent="0.25">
      <c r="B33" s="20"/>
      <c r="C33" s="113" t="s">
        <v>408</v>
      </c>
      <c r="D33" s="113"/>
      <c r="E33" s="113"/>
      <c r="F33" s="113"/>
      <c r="G33" s="113"/>
      <c r="H33" s="113"/>
      <c r="I33" s="113"/>
      <c r="J33" s="113"/>
      <c r="K33" s="113"/>
      <c r="L33" s="113"/>
      <c r="M33" s="113"/>
      <c r="N33" s="113"/>
      <c r="O33" s="21"/>
      <c r="Q33" s="28"/>
      <c r="R33" s="44"/>
      <c r="S33" s="30"/>
      <c r="U33" s="28"/>
      <c r="W33" s="34"/>
      <c r="X33" s="35"/>
      <c r="Y33" s="36"/>
      <c r="Z33" s="35"/>
      <c r="AA33" s="30"/>
      <c r="AC33" s="35"/>
      <c r="AD33" s="36"/>
      <c r="AE33" s="35"/>
      <c r="AF33" s="30"/>
      <c r="AI33" s="28"/>
      <c r="AL33" s="30"/>
    </row>
    <row r="34" spans="2:38" ht="56.25" customHeight="1" x14ac:dyDescent="0.25">
      <c r="B34" s="20"/>
      <c r="C34" s="239" t="s">
        <v>254</v>
      </c>
      <c r="D34" s="240"/>
      <c r="E34" s="240"/>
      <c r="F34" s="240"/>
      <c r="G34" s="237" t="s">
        <v>105</v>
      </c>
      <c r="H34" s="237"/>
      <c r="I34" s="237"/>
      <c r="J34" s="237"/>
      <c r="K34" s="237"/>
      <c r="L34" s="237"/>
      <c r="M34" s="237"/>
      <c r="N34" s="151"/>
      <c r="O34" s="21"/>
      <c r="Q34" s="28"/>
      <c r="R34" s="44" t="s">
        <v>117</v>
      </c>
      <c r="S34" s="30"/>
      <c r="U34" s="28"/>
      <c r="V34" s="33" t="str">
        <f>IF(G34="Bitte Auswahl treffen","Angaben unvollständig","Angaben vollständig")</f>
        <v>Angaben unvollständig</v>
      </c>
      <c r="W34" s="34"/>
      <c r="X34" s="35"/>
      <c r="Y34" s="36"/>
      <c r="Z34" s="35">
        <f>IF(G34=AK35,0,IF(G34=AK36,3,IF(G34=AK37,5,0)))</f>
        <v>0</v>
      </c>
      <c r="AA34" s="30"/>
      <c r="AC34" s="35"/>
      <c r="AD34" s="36"/>
      <c r="AE34" s="35">
        <f t="shared" ref="AE34:AE49" si="2">IF(V34="Angaben unvollständig",1,0)</f>
        <v>1</v>
      </c>
      <c r="AF34" s="30"/>
      <c r="AI34" s="28"/>
      <c r="AK34" s="12" t="s">
        <v>105</v>
      </c>
      <c r="AL34" s="30"/>
    </row>
    <row r="35" spans="2:38" ht="30" customHeight="1" x14ac:dyDescent="0.25">
      <c r="B35" s="20"/>
      <c r="C35" s="241"/>
      <c r="D35" s="242"/>
      <c r="E35" s="242"/>
      <c r="F35" s="242"/>
      <c r="G35" s="224" t="s">
        <v>255</v>
      </c>
      <c r="H35" s="224"/>
      <c r="I35" s="224"/>
      <c r="J35" s="150"/>
      <c r="K35" s="150"/>
      <c r="L35" s="150"/>
      <c r="M35" s="150"/>
      <c r="N35" s="144"/>
      <c r="O35" s="21"/>
      <c r="Q35" s="28"/>
      <c r="R35" s="44" t="s">
        <v>118</v>
      </c>
      <c r="S35" s="30"/>
      <c r="U35" s="28"/>
      <c r="V35" s="33" t="str">
        <f>IF(G34=AK37,IF(J35="","Angaben unvollständig","Angaben vollständig"),"Angaben vollständig")</f>
        <v>Angaben vollständig</v>
      </c>
      <c r="W35" s="34"/>
      <c r="X35" s="35"/>
      <c r="Y35" s="36"/>
      <c r="Z35" s="35"/>
      <c r="AA35" s="30"/>
      <c r="AC35" s="35"/>
      <c r="AD35" s="36"/>
      <c r="AE35" s="35">
        <f t="shared" si="2"/>
        <v>0</v>
      </c>
      <c r="AF35" s="30"/>
      <c r="AI35" s="28"/>
      <c r="AK35" s="12" t="s">
        <v>259</v>
      </c>
      <c r="AL35" s="30"/>
    </row>
    <row r="36" spans="2:38" ht="30" customHeight="1" x14ac:dyDescent="0.25">
      <c r="B36" s="20"/>
      <c r="C36" s="241"/>
      <c r="D36" s="242"/>
      <c r="E36" s="242"/>
      <c r="F36" s="242"/>
      <c r="G36" s="224" t="s">
        <v>256</v>
      </c>
      <c r="H36" s="224"/>
      <c r="I36" s="224"/>
      <c r="J36" s="149"/>
      <c r="K36" s="150"/>
      <c r="L36" s="150"/>
      <c r="M36" s="150"/>
      <c r="N36" s="144"/>
      <c r="O36" s="21"/>
      <c r="Q36" s="28"/>
      <c r="R36" s="44" t="s">
        <v>118</v>
      </c>
      <c r="S36" s="30"/>
      <c r="U36" s="28"/>
      <c r="V36" s="33" t="str">
        <f>IF(G34=AK37,IF(J36="","Angaben unvollständig","Angaben vollständig"),"Angaben vollständig")</f>
        <v>Angaben vollständig</v>
      </c>
      <c r="W36" s="34"/>
      <c r="X36" s="35"/>
      <c r="Y36" s="36"/>
      <c r="Z36" s="35"/>
      <c r="AA36" s="30"/>
      <c r="AC36" s="35"/>
      <c r="AD36" s="36"/>
      <c r="AE36" s="35">
        <f t="shared" si="2"/>
        <v>0</v>
      </c>
      <c r="AF36" s="30"/>
      <c r="AI36" s="28"/>
      <c r="AK36" s="12" t="s">
        <v>257</v>
      </c>
      <c r="AL36" s="30"/>
    </row>
    <row r="37" spans="2:38" ht="30" customHeight="1" x14ac:dyDescent="0.25">
      <c r="B37" s="20"/>
      <c r="C37" s="243"/>
      <c r="D37" s="244"/>
      <c r="E37" s="244"/>
      <c r="F37" s="244"/>
      <c r="G37" s="225" t="s">
        <v>114</v>
      </c>
      <c r="H37" s="225"/>
      <c r="I37" s="225"/>
      <c r="J37" s="226"/>
      <c r="K37" s="226"/>
      <c r="L37" s="226"/>
      <c r="M37" s="226"/>
      <c r="N37" s="152"/>
      <c r="O37" s="21"/>
      <c r="Q37" s="28"/>
      <c r="R37" s="44" t="s">
        <v>118</v>
      </c>
      <c r="S37" s="30"/>
      <c r="U37" s="28"/>
      <c r="V37" s="33" t="str">
        <f>IF(G34=AK37,IF(J37="","Angaben unvollständig","Angaben vollständig"),"Angaben vollständig")</f>
        <v>Angaben vollständig</v>
      </c>
      <c r="W37" s="34"/>
      <c r="X37" s="35"/>
      <c r="Y37" s="36"/>
      <c r="Z37" s="35"/>
      <c r="AA37" s="30"/>
      <c r="AC37" s="35"/>
      <c r="AD37" s="36"/>
      <c r="AE37" s="35">
        <f t="shared" si="2"/>
        <v>0</v>
      </c>
      <c r="AF37" s="30"/>
      <c r="AI37" s="28"/>
      <c r="AK37" s="12" t="s">
        <v>258</v>
      </c>
      <c r="AL37" s="30"/>
    </row>
    <row r="38" spans="2:38" ht="11.25" customHeight="1" x14ac:dyDescent="0.25">
      <c r="B38" s="20"/>
      <c r="C38" s="15"/>
      <c r="D38" s="15"/>
      <c r="E38" s="15"/>
      <c r="F38" s="15"/>
      <c r="G38" s="15"/>
      <c r="H38" s="15"/>
      <c r="I38" s="15"/>
      <c r="J38" s="62" t="str">
        <f>TEXT(J36,"TT.MM.JJJJ")</f>
        <v>00.01.1900</v>
      </c>
      <c r="K38" s="15"/>
      <c r="L38" s="15"/>
      <c r="M38" s="15"/>
      <c r="N38" s="15"/>
      <c r="O38" s="21"/>
      <c r="Q38" s="28"/>
      <c r="R38" s="35"/>
      <c r="S38" s="30"/>
      <c r="U38" s="28"/>
      <c r="W38" s="30"/>
      <c r="Y38" s="28"/>
      <c r="AA38" s="30"/>
      <c r="AD38" s="28"/>
      <c r="AF38" s="30"/>
      <c r="AI38" s="28"/>
      <c r="AL38" s="30"/>
    </row>
    <row r="39" spans="2:38" ht="15" customHeight="1" x14ac:dyDescent="0.25">
      <c r="B39" s="20"/>
      <c r="C39" s="113" t="s">
        <v>409</v>
      </c>
      <c r="D39" s="113"/>
      <c r="E39" s="113"/>
      <c r="F39" s="113"/>
      <c r="G39" s="113"/>
      <c r="H39" s="113"/>
      <c r="I39" s="113"/>
      <c r="J39" s="113"/>
      <c r="K39" s="113"/>
      <c r="L39" s="113"/>
      <c r="M39" s="113"/>
      <c r="N39" s="113"/>
      <c r="O39" s="21"/>
      <c r="Q39" s="28"/>
      <c r="R39" s="44"/>
      <c r="S39" s="30"/>
      <c r="U39" s="28"/>
      <c r="W39" s="34"/>
      <c r="X39" s="35"/>
      <c r="Y39" s="36"/>
      <c r="Z39" s="35"/>
      <c r="AA39" s="30"/>
      <c r="AC39" s="35"/>
      <c r="AD39" s="36"/>
      <c r="AE39" s="35"/>
      <c r="AF39" s="30"/>
      <c r="AI39" s="28"/>
      <c r="AL39" s="30"/>
    </row>
    <row r="40" spans="2:38" ht="56.25" customHeight="1" x14ac:dyDescent="0.25">
      <c r="B40" s="20"/>
      <c r="C40" s="239" t="s">
        <v>261</v>
      </c>
      <c r="D40" s="240"/>
      <c r="E40" s="240"/>
      <c r="F40" s="240"/>
      <c r="G40" s="237" t="s">
        <v>105</v>
      </c>
      <c r="H40" s="237"/>
      <c r="I40" s="237"/>
      <c r="J40" s="237"/>
      <c r="K40" s="237"/>
      <c r="L40" s="237"/>
      <c r="M40" s="237"/>
      <c r="N40" s="151"/>
      <c r="O40" s="21"/>
      <c r="Q40" s="28"/>
      <c r="R40" s="44" t="s">
        <v>117</v>
      </c>
      <c r="S40" s="30"/>
      <c r="U40" s="28"/>
      <c r="V40" s="33" t="str">
        <f>IF(G40="Bitte Auswahl treffen","Angaben unvollständig","Angaben vollständig")</f>
        <v>Angaben unvollständig</v>
      </c>
      <c r="W40" s="34"/>
      <c r="X40" s="35"/>
      <c r="Y40" s="36"/>
      <c r="Z40" s="35">
        <f>IF(G40=AK41,0,IF(G40=AK42,3,IF(G40=AK43,5,0)))</f>
        <v>0</v>
      </c>
      <c r="AA40" s="30"/>
      <c r="AC40" s="35"/>
      <c r="AD40" s="36"/>
      <c r="AE40" s="35">
        <f t="shared" ref="AE40" si="3">IF(V40="Angaben unvollständig",1,0)</f>
        <v>1</v>
      </c>
      <c r="AF40" s="30"/>
      <c r="AI40" s="28"/>
      <c r="AK40" s="12" t="s">
        <v>105</v>
      </c>
      <c r="AL40" s="30"/>
    </row>
    <row r="41" spans="2:38" ht="30" customHeight="1" x14ac:dyDescent="0.25">
      <c r="B41" s="20"/>
      <c r="C41" s="241"/>
      <c r="D41" s="242"/>
      <c r="E41" s="242"/>
      <c r="F41" s="242"/>
      <c r="G41" s="224" t="s">
        <v>255</v>
      </c>
      <c r="H41" s="224"/>
      <c r="I41" s="224"/>
      <c r="J41" s="150"/>
      <c r="K41" s="150"/>
      <c r="L41" s="150"/>
      <c r="M41" s="150"/>
      <c r="N41" s="144"/>
      <c r="O41" s="21"/>
      <c r="Q41" s="28"/>
      <c r="R41" s="44" t="s">
        <v>118</v>
      </c>
      <c r="S41" s="30"/>
      <c r="U41" s="28"/>
      <c r="V41" s="33" t="str">
        <f>IF(G40=AK43,IF(J41="","Angaben unvollständig","Angaben vollständig"),"Angaben vollständig")</f>
        <v>Angaben vollständig</v>
      </c>
      <c r="W41" s="34"/>
      <c r="X41" s="35"/>
      <c r="Y41" s="36"/>
      <c r="Z41" s="35"/>
      <c r="AA41" s="30"/>
      <c r="AC41" s="35"/>
      <c r="AD41" s="36"/>
      <c r="AE41" s="35">
        <f t="shared" si="2"/>
        <v>0</v>
      </c>
      <c r="AF41" s="30"/>
      <c r="AI41" s="28"/>
      <c r="AK41" s="12" t="s">
        <v>259</v>
      </c>
      <c r="AL41" s="30"/>
    </row>
    <row r="42" spans="2:38" ht="30" customHeight="1" x14ac:dyDescent="0.25">
      <c r="B42" s="20"/>
      <c r="C42" s="241"/>
      <c r="D42" s="242"/>
      <c r="E42" s="242"/>
      <c r="F42" s="242"/>
      <c r="G42" s="224" t="s">
        <v>256</v>
      </c>
      <c r="H42" s="224"/>
      <c r="I42" s="224"/>
      <c r="J42" s="149"/>
      <c r="K42" s="150"/>
      <c r="L42" s="150"/>
      <c r="M42" s="150"/>
      <c r="N42" s="144"/>
      <c r="O42" s="21"/>
      <c r="Q42" s="28"/>
      <c r="R42" s="44" t="s">
        <v>118</v>
      </c>
      <c r="S42" s="30"/>
      <c r="U42" s="28"/>
      <c r="V42" s="33" t="str">
        <f>IF(G40=AK43,IF(J42="","Angaben unvollständig","Angaben vollständig"),"Angaben vollständig")</f>
        <v>Angaben vollständig</v>
      </c>
      <c r="W42" s="34"/>
      <c r="X42" s="35"/>
      <c r="Y42" s="36"/>
      <c r="Z42" s="35"/>
      <c r="AA42" s="30"/>
      <c r="AC42" s="35"/>
      <c r="AD42" s="36"/>
      <c r="AE42" s="35">
        <f t="shared" si="2"/>
        <v>0</v>
      </c>
      <c r="AF42" s="30"/>
      <c r="AI42" s="28"/>
      <c r="AK42" s="12" t="s">
        <v>263</v>
      </c>
      <c r="AL42" s="30"/>
    </row>
    <row r="43" spans="2:38" ht="30" customHeight="1" x14ac:dyDescent="0.25">
      <c r="B43" s="20"/>
      <c r="C43" s="243"/>
      <c r="D43" s="244"/>
      <c r="E43" s="244"/>
      <c r="F43" s="244"/>
      <c r="G43" s="225" t="s">
        <v>114</v>
      </c>
      <c r="H43" s="225"/>
      <c r="I43" s="225"/>
      <c r="J43" s="226"/>
      <c r="K43" s="226"/>
      <c r="L43" s="226"/>
      <c r="M43" s="226"/>
      <c r="N43" s="152"/>
      <c r="O43" s="21"/>
      <c r="Q43" s="28"/>
      <c r="R43" s="44" t="s">
        <v>118</v>
      </c>
      <c r="S43" s="30"/>
      <c r="U43" s="28"/>
      <c r="V43" s="33" t="str">
        <f>IF(G40=AK43,IF(J43="","Angaben unvollständig","Angaben vollständig"),"Angaben vollständig")</f>
        <v>Angaben vollständig</v>
      </c>
      <c r="W43" s="34"/>
      <c r="X43" s="35"/>
      <c r="Y43" s="36"/>
      <c r="Z43" s="35"/>
      <c r="AA43" s="30"/>
      <c r="AC43" s="35"/>
      <c r="AD43" s="36"/>
      <c r="AE43" s="35">
        <f t="shared" si="2"/>
        <v>0</v>
      </c>
      <c r="AF43" s="30"/>
      <c r="AI43" s="28"/>
      <c r="AK43" s="12" t="s">
        <v>264</v>
      </c>
      <c r="AL43" s="30"/>
    </row>
    <row r="44" spans="2:38" ht="11.25" customHeight="1" x14ac:dyDescent="0.25">
      <c r="B44" s="20"/>
      <c r="C44" s="15"/>
      <c r="D44" s="15"/>
      <c r="E44" s="15"/>
      <c r="F44" s="15"/>
      <c r="G44" s="15"/>
      <c r="H44" s="15"/>
      <c r="I44" s="15"/>
      <c r="J44" s="62" t="str">
        <f>TEXT(J42,"TT.MM.JJJJ")</f>
        <v>00.01.1900</v>
      </c>
      <c r="K44" s="15"/>
      <c r="L44" s="15"/>
      <c r="M44" s="15"/>
      <c r="N44" s="15"/>
      <c r="O44" s="21"/>
      <c r="Q44" s="28"/>
      <c r="R44" s="35"/>
      <c r="S44" s="30"/>
      <c r="U44" s="28"/>
      <c r="W44" s="30"/>
      <c r="Y44" s="28"/>
      <c r="AA44" s="30"/>
      <c r="AD44" s="28"/>
      <c r="AF44" s="30"/>
      <c r="AI44" s="28"/>
      <c r="AL44" s="30"/>
    </row>
    <row r="45" spans="2:38" ht="15" customHeight="1" x14ac:dyDescent="0.25">
      <c r="B45" s="20"/>
      <c r="C45" s="113" t="s">
        <v>410</v>
      </c>
      <c r="D45" s="113"/>
      <c r="E45" s="113"/>
      <c r="F45" s="113"/>
      <c r="G45" s="113"/>
      <c r="H45" s="113"/>
      <c r="I45" s="113"/>
      <c r="J45" s="113"/>
      <c r="K45" s="113"/>
      <c r="L45" s="113"/>
      <c r="M45" s="113"/>
      <c r="N45" s="113"/>
      <c r="O45" s="21"/>
      <c r="Q45" s="28"/>
      <c r="R45" s="44"/>
      <c r="S45" s="30"/>
      <c r="U45" s="28"/>
      <c r="W45" s="34"/>
      <c r="X45" s="35"/>
      <c r="Y45" s="36"/>
      <c r="Z45" s="35"/>
      <c r="AA45" s="30"/>
      <c r="AC45" s="35"/>
      <c r="AD45" s="36"/>
      <c r="AE45" s="35"/>
      <c r="AF45" s="30"/>
      <c r="AI45" s="28"/>
      <c r="AL45" s="30"/>
    </row>
    <row r="46" spans="2:38" ht="56.25" customHeight="1" x14ac:dyDescent="0.25">
      <c r="B46" s="20"/>
      <c r="C46" s="239" t="s">
        <v>262</v>
      </c>
      <c r="D46" s="240"/>
      <c r="E46" s="240"/>
      <c r="F46" s="240"/>
      <c r="G46" s="237" t="s">
        <v>105</v>
      </c>
      <c r="H46" s="237"/>
      <c r="I46" s="237"/>
      <c r="J46" s="237"/>
      <c r="K46" s="237"/>
      <c r="L46" s="237"/>
      <c r="M46" s="237"/>
      <c r="N46" s="151"/>
      <c r="O46" s="21"/>
      <c r="Q46" s="28"/>
      <c r="R46" s="44" t="s">
        <v>117</v>
      </c>
      <c r="S46" s="30"/>
      <c r="U46" s="28"/>
      <c r="V46" s="33" t="str">
        <f>IF(G46="Bitte Auswahl treffen","Angaben unvollständig","Angaben vollständig")</f>
        <v>Angaben unvollständig</v>
      </c>
      <c r="W46" s="34"/>
      <c r="X46" s="35"/>
      <c r="Y46" s="36"/>
      <c r="Z46" s="35">
        <f>IF(G46=AK47,0,IF(G46=AK48,3,IF(G46=AK49,5,0)))</f>
        <v>0</v>
      </c>
      <c r="AA46" s="30"/>
      <c r="AC46" s="35"/>
      <c r="AD46" s="36"/>
      <c r="AE46" s="35">
        <f t="shared" ref="AE46" si="4">IF(V46="Angaben unvollständig",1,0)</f>
        <v>1</v>
      </c>
      <c r="AF46" s="30"/>
      <c r="AI46" s="28"/>
      <c r="AK46" s="12" t="s">
        <v>105</v>
      </c>
      <c r="AL46" s="30"/>
    </row>
    <row r="47" spans="2:38" ht="30" customHeight="1" x14ac:dyDescent="0.25">
      <c r="B47" s="20"/>
      <c r="C47" s="241"/>
      <c r="D47" s="242"/>
      <c r="E47" s="242"/>
      <c r="F47" s="242"/>
      <c r="G47" s="224" t="s">
        <v>255</v>
      </c>
      <c r="H47" s="224"/>
      <c r="I47" s="224"/>
      <c r="J47" s="150"/>
      <c r="K47" s="150"/>
      <c r="L47" s="150"/>
      <c r="M47" s="150"/>
      <c r="N47" s="144"/>
      <c r="O47" s="21"/>
      <c r="Q47" s="28"/>
      <c r="R47" s="44" t="s">
        <v>118</v>
      </c>
      <c r="S47" s="30"/>
      <c r="U47" s="28"/>
      <c r="V47" s="33" t="str">
        <f>IF(G46=AK49,IF(J47="","Angaben unvollständig","Angaben vollständig"),"Angaben vollständig")</f>
        <v>Angaben vollständig</v>
      </c>
      <c r="W47" s="34"/>
      <c r="X47" s="35"/>
      <c r="Y47" s="36"/>
      <c r="Z47" s="35"/>
      <c r="AA47" s="30"/>
      <c r="AC47" s="35"/>
      <c r="AD47" s="36"/>
      <c r="AE47" s="35">
        <f t="shared" si="2"/>
        <v>0</v>
      </c>
      <c r="AF47" s="30"/>
      <c r="AI47" s="28"/>
      <c r="AK47" s="12" t="s">
        <v>259</v>
      </c>
      <c r="AL47" s="30"/>
    </row>
    <row r="48" spans="2:38" ht="30" customHeight="1" x14ac:dyDescent="0.25">
      <c r="B48" s="20"/>
      <c r="C48" s="241"/>
      <c r="D48" s="242"/>
      <c r="E48" s="242"/>
      <c r="F48" s="242"/>
      <c r="G48" s="224" t="s">
        <v>256</v>
      </c>
      <c r="H48" s="224"/>
      <c r="I48" s="224"/>
      <c r="J48" s="149"/>
      <c r="K48" s="150"/>
      <c r="L48" s="150"/>
      <c r="M48" s="150"/>
      <c r="N48" s="144"/>
      <c r="O48" s="21"/>
      <c r="Q48" s="28"/>
      <c r="R48" s="44" t="s">
        <v>118</v>
      </c>
      <c r="S48" s="30"/>
      <c r="U48" s="28"/>
      <c r="V48" s="33" t="str">
        <f>IF(G46=AK49,IF(J48="","Angaben unvollständig","Angaben vollständig"),"Angaben vollständig")</f>
        <v>Angaben vollständig</v>
      </c>
      <c r="W48" s="34"/>
      <c r="X48" s="35"/>
      <c r="Y48" s="36"/>
      <c r="Z48" s="35"/>
      <c r="AA48" s="30"/>
      <c r="AC48" s="35"/>
      <c r="AD48" s="36"/>
      <c r="AE48" s="35">
        <f t="shared" si="2"/>
        <v>0</v>
      </c>
      <c r="AF48" s="30"/>
      <c r="AI48" s="28"/>
      <c r="AK48" s="12" t="s">
        <v>265</v>
      </c>
      <c r="AL48" s="30"/>
    </row>
    <row r="49" spans="2:42" ht="30" customHeight="1" x14ac:dyDescent="0.25">
      <c r="B49" s="20"/>
      <c r="C49" s="243"/>
      <c r="D49" s="244"/>
      <c r="E49" s="244"/>
      <c r="F49" s="244"/>
      <c r="G49" s="225" t="s">
        <v>114</v>
      </c>
      <c r="H49" s="225"/>
      <c r="I49" s="225"/>
      <c r="J49" s="226"/>
      <c r="K49" s="226"/>
      <c r="L49" s="226"/>
      <c r="M49" s="226"/>
      <c r="N49" s="152"/>
      <c r="O49" s="21"/>
      <c r="Q49" s="28"/>
      <c r="R49" s="44" t="s">
        <v>118</v>
      </c>
      <c r="S49" s="30"/>
      <c r="U49" s="28"/>
      <c r="V49" s="33" t="str">
        <f>IF(G46=AK49,IF(J49="","Angaben unvollständig","Angaben vollständig"),"Angaben vollständig")</f>
        <v>Angaben vollständig</v>
      </c>
      <c r="W49" s="34"/>
      <c r="X49" s="35"/>
      <c r="Y49" s="36"/>
      <c r="Z49" s="35"/>
      <c r="AA49" s="30"/>
      <c r="AC49" s="35"/>
      <c r="AD49" s="36"/>
      <c r="AE49" s="35">
        <f t="shared" si="2"/>
        <v>0</v>
      </c>
      <c r="AF49" s="30"/>
      <c r="AI49" s="28"/>
      <c r="AK49" s="12" t="s">
        <v>266</v>
      </c>
      <c r="AL49" s="30"/>
      <c r="AO49" s="12" t="s">
        <v>293</v>
      </c>
      <c r="AP49" s="12">
        <v>0</v>
      </c>
    </row>
    <row r="50" spans="2:42" ht="11.25" customHeight="1" x14ac:dyDescent="0.25">
      <c r="B50" s="20"/>
      <c r="C50" s="15"/>
      <c r="D50" s="15"/>
      <c r="E50" s="15"/>
      <c r="F50" s="15"/>
      <c r="G50" s="15"/>
      <c r="H50" s="15"/>
      <c r="I50" s="15"/>
      <c r="J50" s="62" t="str">
        <f>TEXT(J48,"TT.MM.JJJJ")</f>
        <v>00.01.1900</v>
      </c>
      <c r="K50" s="15"/>
      <c r="L50" s="15"/>
      <c r="M50" s="15"/>
      <c r="N50" s="15"/>
      <c r="O50" s="21"/>
      <c r="Q50" s="28"/>
      <c r="R50" s="35"/>
      <c r="S50" s="30"/>
      <c r="U50" s="28"/>
      <c r="W50" s="30"/>
      <c r="Y50" s="28"/>
      <c r="AA50" s="30"/>
      <c r="AD50" s="28"/>
      <c r="AF50" s="30"/>
      <c r="AI50" s="28"/>
      <c r="AK50" s="12" t="s">
        <v>105</v>
      </c>
      <c r="AL50" s="30"/>
      <c r="AO50" s="12" t="s">
        <v>105</v>
      </c>
      <c r="AP50" s="12">
        <v>0</v>
      </c>
    </row>
    <row r="51" spans="2:42" ht="15" customHeight="1" x14ac:dyDescent="0.25">
      <c r="B51" s="20"/>
      <c r="C51" s="113" t="s">
        <v>411</v>
      </c>
      <c r="D51" s="113"/>
      <c r="E51" s="113"/>
      <c r="F51" s="113"/>
      <c r="G51" s="113"/>
      <c r="H51" s="113"/>
      <c r="I51" s="113"/>
      <c r="J51" s="113"/>
      <c r="K51" s="113"/>
      <c r="L51" s="113"/>
      <c r="M51" s="113"/>
      <c r="N51" s="113"/>
      <c r="O51" s="21"/>
      <c r="Q51" s="28"/>
      <c r="R51" s="44"/>
      <c r="S51" s="30"/>
      <c r="U51" s="28"/>
      <c r="W51" s="34"/>
      <c r="X51" s="35"/>
      <c r="Y51" s="36"/>
      <c r="Z51" s="35"/>
      <c r="AA51" s="30"/>
      <c r="AC51" s="35"/>
      <c r="AD51" s="36"/>
      <c r="AE51" s="35"/>
      <c r="AF51" s="30"/>
      <c r="AI51" s="28"/>
      <c r="AK51" s="12" t="s">
        <v>386</v>
      </c>
      <c r="AL51" s="30"/>
      <c r="AO51" s="12" t="s">
        <v>387</v>
      </c>
      <c r="AP51" s="12">
        <v>0</v>
      </c>
    </row>
    <row r="52" spans="2:42" ht="56.25" customHeight="1" x14ac:dyDescent="0.25">
      <c r="B52" s="20"/>
      <c r="C52" s="176" t="s">
        <v>268</v>
      </c>
      <c r="D52" s="247"/>
      <c r="E52" s="247"/>
      <c r="F52" s="247"/>
      <c r="G52" s="245" t="s">
        <v>105</v>
      </c>
      <c r="H52" s="245"/>
      <c r="I52" s="245"/>
      <c r="J52" s="245"/>
      <c r="K52" s="245"/>
      <c r="L52" s="245"/>
      <c r="M52" s="245"/>
      <c r="N52" s="246"/>
      <c r="O52" s="21"/>
      <c r="Q52" s="28"/>
      <c r="R52" s="44" t="s">
        <v>117</v>
      </c>
      <c r="S52" s="30"/>
      <c r="U52" s="28"/>
      <c r="V52" s="33" t="str">
        <f>IF(G52="Bitte Auswahl treffen","Angaben unvollständig","Angaben vollständig")</f>
        <v>Angaben unvollständig</v>
      </c>
      <c r="W52" s="34"/>
      <c r="X52" s="35"/>
      <c r="Y52" s="36"/>
      <c r="Z52" s="35">
        <f>IF(G52=AK51,0,IF(G52=AK52,2,IF(G52=AK53,3,IF(G52=AK54,4,IF(G52=AK55,5,0)))))</f>
        <v>0</v>
      </c>
      <c r="AA52" s="30"/>
      <c r="AC52" s="35"/>
      <c r="AD52" s="36"/>
      <c r="AE52" s="35">
        <f t="shared" ref="AE52" si="5">IF(V52="Angaben unvollständig",1,0)</f>
        <v>1</v>
      </c>
      <c r="AF52" s="30"/>
      <c r="AI52" s="28"/>
      <c r="AK52" s="12" t="s">
        <v>388</v>
      </c>
      <c r="AL52" s="30"/>
      <c r="AO52" s="12" t="s">
        <v>389</v>
      </c>
      <c r="AP52" s="12">
        <v>2</v>
      </c>
    </row>
    <row r="53" spans="2:42" ht="11.25" customHeight="1" x14ac:dyDescent="0.25">
      <c r="B53" s="20"/>
      <c r="C53" s="15"/>
      <c r="D53" s="15"/>
      <c r="E53" s="15"/>
      <c r="F53" s="15"/>
      <c r="G53" s="15"/>
      <c r="H53" s="15"/>
      <c r="I53" s="15"/>
      <c r="J53" s="15"/>
      <c r="K53" s="15"/>
      <c r="L53" s="15"/>
      <c r="M53" s="15"/>
      <c r="N53" s="15"/>
      <c r="O53" s="21"/>
      <c r="Q53" s="28"/>
      <c r="R53" s="35"/>
      <c r="S53" s="30"/>
      <c r="U53" s="28"/>
      <c r="W53" s="30"/>
      <c r="Y53" s="28"/>
      <c r="AA53" s="30"/>
      <c r="AD53" s="28"/>
      <c r="AF53" s="30"/>
      <c r="AI53" s="28"/>
      <c r="AK53" s="12" t="s">
        <v>390</v>
      </c>
      <c r="AL53" s="30"/>
      <c r="AO53" s="12" t="s">
        <v>391</v>
      </c>
      <c r="AP53" s="12">
        <v>3</v>
      </c>
    </row>
    <row r="54" spans="2:42" ht="15" customHeight="1" x14ac:dyDescent="0.25">
      <c r="B54" s="20"/>
      <c r="C54" s="113" t="s">
        <v>412</v>
      </c>
      <c r="D54" s="113"/>
      <c r="E54" s="113"/>
      <c r="F54" s="113"/>
      <c r="G54" s="113"/>
      <c r="H54" s="113"/>
      <c r="I54" s="113"/>
      <c r="J54" s="113"/>
      <c r="K54" s="113"/>
      <c r="L54" s="113"/>
      <c r="M54" s="113"/>
      <c r="N54" s="113"/>
      <c r="O54" s="21"/>
      <c r="Q54" s="28"/>
      <c r="R54" s="44"/>
      <c r="S54" s="30"/>
      <c r="U54" s="28"/>
      <c r="W54" s="34"/>
      <c r="X54" s="35"/>
      <c r="Y54" s="36"/>
      <c r="Z54" s="35"/>
      <c r="AA54" s="30"/>
      <c r="AC54" s="35"/>
      <c r="AD54" s="36"/>
      <c r="AE54" s="35"/>
      <c r="AF54" s="30"/>
      <c r="AI54" s="28"/>
      <c r="AK54" s="12" t="s">
        <v>392</v>
      </c>
      <c r="AL54" s="30"/>
      <c r="AO54" s="12" t="s">
        <v>392</v>
      </c>
      <c r="AP54" s="12">
        <v>4</v>
      </c>
    </row>
    <row r="55" spans="2:42" ht="56.25" customHeight="1" x14ac:dyDescent="0.25">
      <c r="B55" s="20"/>
      <c r="C55" s="176" t="s">
        <v>267</v>
      </c>
      <c r="D55" s="247"/>
      <c r="E55" s="247"/>
      <c r="F55" s="247"/>
      <c r="G55" s="245" t="s">
        <v>105</v>
      </c>
      <c r="H55" s="245"/>
      <c r="I55" s="245"/>
      <c r="J55" s="245"/>
      <c r="K55" s="245"/>
      <c r="L55" s="245"/>
      <c r="M55" s="245"/>
      <c r="N55" s="246"/>
      <c r="O55" s="21"/>
      <c r="Q55" s="28"/>
      <c r="R55" s="44" t="s">
        <v>117</v>
      </c>
      <c r="S55" s="30"/>
      <c r="U55" s="28"/>
      <c r="V55" s="33" t="str">
        <f>IF(G55="Bitte Auswahl treffen","Angaben unvollständig","Angaben vollständig")</f>
        <v>Angaben unvollständig</v>
      </c>
      <c r="W55" s="34"/>
      <c r="X55" s="35"/>
      <c r="Y55" s="36"/>
      <c r="Z55" s="35">
        <f>IF(G55=AK57,0,IF(G55=AK58,3,IF(G55=AK59,4,IF(G55=AK60,5,0))))</f>
        <v>0</v>
      </c>
      <c r="AA55" s="30"/>
      <c r="AC55" s="35"/>
      <c r="AD55" s="36"/>
      <c r="AE55" s="35">
        <f t="shared" ref="AE55" si="6">IF(V55="Angaben unvollständig",1,0)</f>
        <v>1</v>
      </c>
      <c r="AF55" s="30"/>
      <c r="AI55" s="28"/>
      <c r="AK55" s="12" t="s">
        <v>393</v>
      </c>
      <c r="AL55" s="30"/>
      <c r="AO55" s="12" t="s">
        <v>394</v>
      </c>
      <c r="AP55" s="12">
        <v>5</v>
      </c>
    </row>
    <row r="56" spans="2:42" ht="11.25" customHeight="1" x14ac:dyDescent="0.25">
      <c r="B56" s="20"/>
      <c r="C56" s="15"/>
      <c r="D56" s="15"/>
      <c r="E56" s="15"/>
      <c r="F56" s="15"/>
      <c r="G56" s="15"/>
      <c r="H56" s="15"/>
      <c r="I56" s="15"/>
      <c r="J56" s="15"/>
      <c r="K56" s="15"/>
      <c r="L56" s="15"/>
      <c r="M56" s="15"/>
      <c r="N56" s="15"/>
      <c r="O56" s="21"/>
      <c r="Q56" s="28"/>
      <c r="R56" s="35"/>
      <c r="S56" s="30"/>
      <c r="U56" s="28"/>
      <c r="W56" s="30"/>
      <c r="Y56" s="28"/>
      <c r="AA56" s="30"/>
      <c r="AD56" s="28"/>
      <c r="AF56" s="30"/>
      <c r="AI56" s="28"/>
      <c r="AK56" s="12" t="s">
        <v>105</v>
      </c>
      <c r="AL56" s="30"/>
      <c r="AO56" s="12" t="s">
        <v>105</v>
      </c>
      <c r="AP56" s="12">
        <v>0</v>
      </c>
    </row>
    <row r="57" spans="2:42" ht="15" customHeight="1" x14ac:dyDescent="0.25">
      <c r="B57" s="20"/>
      <c r="C57" s="113" t="s">
        <v>270</v>
      </c>
      <c r="D57" s="113"/>
      <c r="E57" s="113"/>
      <c r="F57" s="113"/>
      <c r="G57" s="113"/>
      <c r="H57" s="113"/>
      <c r="I57" s="113"/>
      <c r="J57" s="113"/>
      <c r="K57" s="113"/>
      <c r="L57" s="113"/>
      <c r="M57" s="113"/>
      <c r="N57" s="113"/>
      <c r="O57" s="21"/>
      <c r="Q57" s="28"/>
      <c r="R57" s="35"/>
      <c r="S57" s="30"/>
      <c r="U57" s="28"/>
      <c r="W57" s="30"/>
      <c r="Y57" s="28"/>
      <c r="AA57" s="30"/>
      <c r="AD57" s="28"/>
      <c r="AF57" s="30"/>
      <c r="AI57" s="28"/>
      <c r="AK57" s="12" t="s">
        <v>269</v>
      </c>
      <c r="AL57" s="30"/>
      <c r="AO57" s="12" t="s">
        <v>292</v>
      </c>
      <c r="AP57" s="12">
        <v>0</v>
      </c>
    </row>
    <row r="58" spans="2:42" ht="157.5" customHeight="1" x14ac:dyDescent="0.25">
      <c r="B58" s="20"/>
      <c r="C58" s="238" t="s">
        <v>271</v>
      </c>
      <c r="D58" s="238"/>
      <c r="E58" s="238"/>
      <c r="F58" s="238"/>
      <c r="G58" s="238"/>
      <c r="H58" s="238"/>
      <c r="I58" s="238"/>
      <c r="J58" s="238"/>
      <c r="K58" s="238"/>
      <c r="L58" s="238"/>
      <c r="M58" s="238"/>
      <c r="N58" s="238"/>
      <c r="O58" s="21"/>
      <c r="Q58" s="28"/>
      <c r="R58" s="35"/>
      <c r="S58" s="30"/>
      <c r="U58" s="28"/>
      <c r="W58" s="30"/>
      <c r="Y58" s="28"/>
      <c r="AA58" s="30"/>
      <c r="AD58" s="28"/>
      <c r="AF58" s="30"/>
      <c r="AI58" s="28"/>
      <c r="AK58" s="12" t="s">
        <v>395</v>
      </c>
      <c r="AL58" s="30"/>
      <c r="AO58" s="12" t="s">
        <v>396</v>
      </c>
      <c r="AP58" s="12">
        <v>3</v>
      </c>
    </row>
    <row r="59" spans="2:42" ht="11.25" customHeight="1" x14ac:dyDescent="0.25">
      <c r="B59" s="20"/>
      <c r="C59" s="15"/>
      <c r="D59" s="15"/>
      <c r="E59" s="15"/>
      <c r="F59" s="15"/>
      <c r="G59" s="15"/>
      <c r="H59" s="15"/>
      <c r="I59" s="15"/>
      <c r="J59" s="15"/>
      <c r="K59" s="15"/>
      <c r="L59" s="15"/>
      <c r="M59" s="15"/>
      <c r="N59" s="15"/>
      <c r="O59" s="21"/>
      <c r="Q59" s="28"/>
      <c r="R59" s="35"/>
      <c r="S59" s="30"/>
      <c r="U59" s="28"/>
      <c r="W59" s="30"/>
      <c r="Y59" s="28"/>
      <c r="AA59" s="30"/>
      <c r="AD59" s="28"/>
      <c r="AF59" s="30"/>
      <c r="AI59" s="28"/>
      <c r="AK59" s="12" t="s">
        <v>397</v>
      </c>
      <c r="AL59" s="30"/>
      <c r="AO59" s="12" t="s">
        <v>398</v>
      </c>
      <c r="AP59" s="12">
        <v>4</v>
      </c>
    </row>
    <row r="60" spans="2:42" ht="15" customHeight="1" x14ac:dyDescent="0.25">
      <c r="B60" s="20"/>
      <c r="C60" s="113" t="s">
        <v>413</v>
      </c>
      <c r="D60" s="113"/>
      <c r="E60" s="113"/>
      <c r="F60" s="113"/>
      <c r="G60" s="113"/>
      <c r="H60" s="113"/>
      <c r="I60" s="113"/>
      <c r="J60" s="113"/>
      <c r="K60" s="113"/>
      <c r="L60" s="113"/>
      <c r="M60" s="113"/>
      <c r="N60" s="113"/>
      <c r="O60" s="21"/>
      <c r="Q60" s="28"/>
      <c r="R60" s="35"/>
      <c r="S60" s="30"/>
      <c r="U60" s="28"/>
      <c r="W60" s="30"/>
      <c r="Y60" s="28"/>
      <c r="AA60" s="30"/>
      <c r="AD60" s="28"/>
      <c r="AF60" s="30"/>
      <c r="AI60" s="28"/>
      <c r="AK60" s="12" t="s">
        <v>399</v>
      </c>
      <c r="AL60" s="30"/>
      <c r="AO60" s="12" t="s">
        <v>400</v>
      </c>
      <c r="AP60" s="12">
        <v>5</v>
      </c>
    </row>
    <row r="61" spans="2:42" ht="235.05" customHeight="1" x14ac:dyDescent="0.25">
      <c r="B61" s="20"/>
      <c r="C61" s="238" t="str">
        <f>'01_aufforderung tnw'!D98</f>
        <v>Referenzangaben 
Zum Nachweis der Eignung ist mindestens eine Referenz, die alle nachfolgenden Mindestanforderungen kumulativ erfüllt, anzugeben. Diese Mindestreferenz erhält 5 Bewertungspunkte. Wird keine Referenz angegeben, die alle Mindestanforderungen erfüllt, wird der Teilnahmeantrag ausgeschlossen.
Bewerber können darüber hinaus bis zu zwei weiteren Referenzen angeben. Erfüllen diese alle nachfolgenden Mindestanforderungen kumulativ, erhält jede Referenz 5 Bewertungspunkte.
Mindestanforderungen:
a) Der Referenzauftrag umfasste Sicherheits- bzw. Bewachungsleistungen in einer Flüchtlings-, Asyl- oder vergleichbaren Gemeinschaftsunterkunft (vergleichbar ist jede Gemeinschaftsunterbringung von Personen mit Wohn- und Übernachtungsfunktion, insbesondere Aufnahmeeinrichtungen, Notunterkünfte und Unterkünfte für Wohnungslose)
b) Die Kapazität der im Referenzauftrag bewachten Unterkünfte beträgt insgesamt mindestens 100 Plätze
c) Die Leistungserbringung im Referenzauftrag dauert noch an oder wurde nicht früher als 36 Monate vor dem Tag der Absendung der EU-Bekanntmachung (12.10.2026) beendet.
d) Die Leistungserbringung im Referenzauftrag umfasst einen zusammenhängenden Zeitraum von mindestens 12 Monaten; bei laufenden Aufträgen wird bis zum Tag der Absendung der EU-Bekanntmachung (12.10.2026) gerechnet.</v>
      </c>
      <c r="D61" s="238"/>
      <c r="E61" s="238"/>
      <c r="F61" s="238"/>
      <c r="G61" s="238"/>
      <c r="H61" s="238"/>
      <c r="I61" s="238"/>
      <c r="J61" s="238"/>
      <c r="K61" s="238"/>
      <c r="L61" s="238"/>
      <c r="M61" s="238"/>
      <c r="N61" s="238"/>
      <c r="O61" s="21"/>
      <c r="Q61" s="28"/>
      <c r="R61" s="35"/>
      <c r="S61" s="30"/>
      <c r="U61" s="28"/>
      <c r="W61" s="30"/>
      <c r="Y61" s="28"/>
      <c r="AA61" s="30"/>
      <c r="AD61" s="28"/>
      <c r="AF61" s="30"/>
      <c r="AI61" s="28"/>
      <c r="AL61" s="30"/>
      <c r="AO61" s="12" t="s">
        <v>293</v>
      </c>
      <c r="AP61" s="12">
        <v>0</v>
      </c>
    </row>
    <row r="62" spans="2:42" ht="163.5" customHeight="1" x14ac:dyDescent="0.25">
      <c r="B62" s="20"/>
      <c r="C62" s="238" t="str">
        <f>'01_aufforderung tnw'!D99</f>
        <v>Bewerber können zusätzliche Bewertungspunkte (5 Bewertungspunkte je Referenz, folglich bis zu 15 Bewertungspunkte in Summe) erzielen, indem die Referenzen neben den vorstehenden Mindestanforderungen folgende zusätzliche Anforderungen erfüllen. Bei der Objektart wird je Referenz ausschließlich die zutreffende Stufe gewertet; die Punkte für Objektart und Kapazität werden addiert.
Zusätzliche Bewertungspunkte:
1 Punkt: Der Referenzauftrag umfasste die Bewachung von einem oder zwei Standorten von Flüchtlings- oder Asylunterkünften.
2 Punkte: Der Referenzauftrag umfasste die Bewachung mehrerer Flüchtlings- oder Asylunterkünfte (mindestens drei Standorte) im Rahmen eines Auftrags.
3 Punkte: Der Referenzauftrag umfasste die Bewachung mehrerer Flüchtlings- oder Asylunterkünfte (mindestens drei Standorte) im Rahmen eines Auftrags, darunter dezentrale Unterkünfte, die mobil bestreift wurden.
2 Punkte: Die Kapazität der im Referenzauftrag bewachten Unterkünfte beträgt insgesamt mindestens 150 Plätze.</v>
      </c>
      <c r="D62" s="238"/>
      <c r="E62" s="238"/>
      <c r="F62" s="238"/>
      <c r="G62" s="238"/>
      <c r="H62" s="238"/>
      <c r="I62" s="238"/>
      <c r="J62" s="238"/>
      <c r="K62" s="238"/>
      <c r="L62" s="238"/>
      <c r="M62" s="238"/>
      <c r="N62" s="238"/>
      <c r="O62" s="21"/>
      <c r="Q62" s="28"/>
      <c r="R62" s="35"/>
      <c r="S62" s="30"/>
      <c r="U62" s="28"/>
      <c r="W62" s="30"/>
      <c r="Y62" s="28"/>
      <c r="AA62" s="30"/>
      <c r="AD62" s="28"/>
      <c r="AF62" s="30"/>
      <c r="AI62" s="28"/>
      <c r="AL62" s="30"/>
    </row>
    <row r="63" spans="2:42" ht="11.25" customHeight="1" x14ac:dyDescent="0.25">
      <c r="B63" s="20"/>
      <c r="C63" s="15"/>
      <c r="D63" s="15"/>
      <c r="E63" s="15"/>
      <c r="F63" s="15"/>
      <c r="G63" s="15"/>
      <c r="H63" s="15"/>
      <c r="I63" s="15"/>
      <c r="J63" s="15"/>
      <c r="K63" s="15"/>
      <c r="L63" s="15"/>
      <c r="M63" s="15"/>
      <c r="N63" s="15"/>
      <c r="O63" s="21"/>
      <c r="Q63" s="28"/>
      <c r="R63" s="35"/>
      <c r="S63" s="30"/>
      <c r="U63" s="28"/>
      <c r="W63" s="30"/>
      <c r="Y63" s="28"/>
      <c r="AA63" s="30"/>
      <c r="AD63" s="28"/>
      <c r="AF63" s="30"/>
      <c r="AI63" s="28"/>
      <c r="AL63" s="30"/>
    </row>
    <row r="64" spans="2:42" ht="15" customHeight="1" x14ac:dyDescent="0.25">
      <c r="B64" s="20"/>
      <c r="C64" s="113" t="s">
        <v>414</v>
      </c>
      <c r="D64" s="113"/>
      <c r="E64" s="113"/>
      <c r="F64" s="113"/>
      <c r="G64" s="113"/>
      <c r="H64" s="113"/>
      <c r="I64" s="113"/>
      <c r="J64" s="113"/>
      <c r="K64" s="113"/>
      <c r="L64" s="113"/>
      <c r="M64" s="113"/>
      <c r="N64" s="113"/>
      <c r="O64" s="21"/>
      <c r="Q64" s="28"/>
      <c r="R64" s="44"/>
      <c r="S64" s="30"/>
      <c r="U64" s="28"/>
      <c r="W64" s="34"/>
      <c r="X64" s="35"/>
      <c r="Y64" s="36"/>
      <c r="Z64" s="35"/>
      <c r="AA64" s="30"/>
      <c r="AC64" s="35"/>
      <c r="AD64" s="36"/>
      <c r="AE64" s="35"/>
      <c r="AF64" s="30"/>
      <c r="AI64" s="28"/>
      <c r="AL64" s="30"/>
    </row>
    <row r="65" spans="2:38" ht="26.25" customHeight="1" x14ac:dyDescent="0.25">
      <c r="B65" s="20"/>
      <c r="C65" s="220" t="s">
        <v>275</v>
      </c>
      <c r="D65" s="221"/>
      <c r="E65" s="221"/>
      <c r="F65" s="221"/>
      <c r="G65" s="237"/>
      <c r="H65" s="237"/>
      <c r="I65" s="237"/>
      <c r="J65" s="237"/>
      <c r="K65" s="237"/>
      <c r="L65" s="237"/>
      <c r="M65" s="237"/>
      <c r="N65" s="151"/>
      <c r="O65" s="21"/>
      <c r="Q65" s="28"/>
      <c r="R65" s="44" t="s">
        <v>117</v>
      </c>
      <c r="S65" s="30"/>
      <c r="U65" s="28"/>
      <c r="V65" s="33" t="str">
        <f>IF(G65="","Angaben unvollständig","Angaben vollständig")</f>
        <v>Angaben unvollständig</v>
      </c>
      <c r="W65" s="34"/>
      <c r="X65" s="35"/>
      <c r="Y65" s="36"/>
      <c r="Z65" s="35"/>
      <c r="AA65" s="30"/>
      <c r="AC65" s="35"/>
      <c r="AD65" s="36"/>
      <c r="AE65" s="35">
        <f>IF(V65="Angaben unvollständig",1,0)</f>
        <v>1</v>
      </c>
      <c r="AF65" s="30"/>
      <c r="AI65" s="28"/>
      <c r="AL65" s="30"/>
    </row>
    <row r="66" spans="2:38" ht="26.25" customHeight="1" x14ac:dyDescent="0.25">
      <c r="B66" s="20"/>
      <c r="C66" s="181" t="s">
        <v>276</v>
      </c>
      <c r="D66" s="182"/>
      <c r="E66" s="182"/>
      <c r="F66" s="182"/>
      <c r="G66" s="211"/>
      <c r="H66" s="211"/>
      <c r="I66" s="211"/>
      <c r="J66" s="211"/>
      <c r="K66" s="211"/>
      <c r="L66" s="211"/>
      <c r="M66" s="211"/>
      <c r="N66" s="207"/>
      <c r="O66" s="21"/>
      <c r="Q66" s="28"/>
      <c r="R66" s="44" t="s">
        <v>117</v>
      </c>
      <c r="S66" s="30"/>
      <c r="U66" s="28"/>
      <c r="V66" s="33" t="str">
        <f t="shared" ref="V66:V68" si="7">IF(G66="","Angaben unvollständig","Angaben vollständig")</f>
        <v>Angaben unvollständig</v>
      </c>
      <c r="W66" s="34"/>
      <c r="X66" s="35"/>
      <c r="Y66" s="36"/>
      <c r="Z66" s="35"/>
      <c r="AA66" s="30"/>
      <c r="AC66" s="35"/>
      <c r="AD66" s="36"/>
      <c r="AE66" s="35">
        <f t="shared" ref="AE66:AE68" si="8">IF(V66="Angaben unvollständig",1,0)</f>
        <v>1</v>
      </c>
      <c r="AF66" s="30"/>
      <c r="AI66" s="28"/>
      <c r="AL66" s="30"/>
    </row>
    <row r="67" spans="2:38" ht="26.25" customHeight="1" x14ac:dyDescent="0.25">
      <c r="B67" s="20"/>
      <c r="C67" s="181" t="s">
        <v>277</v>
      </c>
      <c r="D67" s="182"/>
      <c r="E67" s="182"/>
      <c r="F67" s="182"/>
      <c r="G67" s="211"/>
      <c r="H67" s="211"/>
      <c r="I67" s="211"/>
      <c r="J67" s="211"/>
      <c r="K67" s="211"/>
      <c r="L67" s="211"/>
      <c r="M67" s="211"/>
      <c r="N67" s="207"/>
      <c r="O67" s="21"/>
      <c r="Q67" s="28"/>
      <c r="R67" s="44" t="s">
        <v>117</v>
      </c>
      <c r="S67" s="30"/>
      <c r="U67" s="28"/>
      <c r="V67" s="33" t="str">
        <f t="shared" si="7"/>
        <v>Angaben unvollständig</v>
      </c>
      <c r="W67" s="34"/>
      <c r="X67" s="35"/>
      <c r="Y67" s="36"/>
      <c r="Z67" s="35"/>
      <c r="AA67" s="30"/>
      <c r="AC67" s="35"/>
      <c r="AD67" s="36"/>
      <c r="AE67" s="35">
        <f t="shared" si="8"/>
        <v>1</v>
      </c>
      <c r="AF67" s="30"/>
      <c r="AI67" s="28"/>
      <c r="AL67" s="30"/>
    </row>
    <row r="68" spans="2:38" ht="26.25" customHeight="1" x14ac:dyDescent="0.25">
      <c r="B68" s="20"/>
      <c r="C68" s="181" t="s">
        <v>278</v>
      </c>
      <c r="D68" s="182"/>
      <c r="E68" s="182"/>
      <c r="F68" s="182"/>
      <c r="G68" s="211"/>
      <c r="H68" s="211"/>
      <c r="I68" s="211"/>
      <c r="J68" s="211"/>
      <c r="K68" s="211"/>
      <c r="L68" s="211"/>
      <c r="M68" s="211"/>
      <c r="N68" s="207"/>
      <c r="O68" s="21"/>
      <c r="Q68" s="28"/>
      <c r="R68" s="44" t="s">
        <v>117</v>
      </c>
      <c r="S68" s="30"/>
      <c r="U68" s="28"/>
      <c r="V68" s="33" t="str">
        <f t="shared" si="7"/>
        <v>Angaben unvollständig</v>
      </c>
      <c r="W68" s="34"/>
      <c r="X68" s="35"/>
      <c r="Y68" s="36"/>
      <c r="Z68" s="35"/>
      <c r="AA68" s="30"/>
      <c r="AC68" s="35"/>
      <c r="AD68" s="36"/>
      <c r="AE68" s="35">
        <f t="shared" si="8"/>
        <v>1</v>
      </c>
      <c r="AF68" s="30"/>
      <c r="AI68" s="28"/>
      <c r="AL68" s="30"/>
    </row>
    <row r="69" spans="2:38" ht="26.25" customHeight="1" x14ac:dyDescent="0.25">
      <c r="B69" s="20"/>
      <c r="C69" s="181" t="s">
        <v>279</v>
      </c>
      <c r="D69" s="182"/>
      <c r="E69" s="182"/>
      <c r="F69" s="182"/>
      <c r="G69" s="211"/>
      <c r="H69" s="211"/>
      <c r="I69" s="211"/>
      <c r="J69" s="211"/>
      <c r="K69" s="211"/>
      <c r="L69" s="211"/>
      <c r="M69" s="211"/>
      <c r="N69" s="207"/>
      <c r="O69" s="21"/>
      <c r="Q69" s="28"/>
      <c r="R69" s="44" t="s">
        <v>117</v>
      </c>
      <c r="S69" s="30"/>
      <c r="U69" s="28"/>
      <c r="V69" s="33" t="str">
        <f t="shared" ref="V69:V70" si="9">IF(G69="","Angaben unvollständig","Angaben vollständig")</f>
        <v>Angaben unvollständig</v>
      </c>
      <c r="W69" s="34"/>
      <c r="X69" s="35"/>
      <c r="Y69" s="36"/>
      <c r="Z69" s="35"/>
      <c r="AA69" s="30"/>
      <c r="AC69" s="35"/>
      <c r="AD69" s="36"/>
      <c r="AE69" s="35">
        <f t="shared" ref="AE69:AE71" si="10">IF(V69="Angaben unvollständig",1,0)</f>
        <v>1</v>
      </c>
      <c r="AF69" s="30"/>
      <c r="AI69" s="28"/>
      <c r="AK69" s="12" t="str">
        <f>TEXT(G74,"MM/JJJJ")</f>
        <v>01/1900</v>
      </c>
      <c r="AL69" s="30"/>
    </row>
    <row r="70" spans="2:38" ht="112.5" customHeight="1" x14ac:dyDescent="0.25">
      <c r="B70" s="20"/>
      <c r="C70" s="181" t="s">
        <v>401</v>
      </c>
      <c r="D70" s="182"/>
      <c r="E70" s="182"/>
      <c r="F70" s="182"/>
      <c r="G70" s="231"/>
      <c r="H70" s="231"/>
      <c r="I70" s="231"/>
      <c r="J70" s="231"/>
      <c r="K70" s="231"/>
      <c r="L70" s="231"/>
      <c r="M70" s="231"/>
      <c r="N70" s="232"/>
      <c r="O70" s="21"/>
      <c r="Q70" s="28"/>
      <c r="R70" s="44" t="s">
        <v>117</v>
      </c>
      <c r="S70" s="30"/>
      <c r="U70" s="28"/>
      <c r="V70" s="33" t="str">
        <f t="shared" si="9"/>
        <v>Angaben unvollständig</v>
      </c>
      <c r="W70" s="34"/>
      <c r="X70" s="35"/>
      <c r="Y70" s="36"/>
      <c r="Z70" s="35"/>
      <c r="AA70" s="30"/>
      <c r="AC70" s="35"/>
      <c r="AD70" s="36"/>
      <c r="AE70" s="35">
        <f t="shared" si="10"/>
        <v>1</v>
      </c>
      <c r="AF70" s="30"/>
      <c r="AI70" s="28"/>
      <c r="AK70" s="12" t="s">
        <v>105</v>
      </c>
      <c r="AL70" s="30"/>
    </row>
    <row r="71" spans="2:38" ht="26.25" customHeight="1" x14ac:dyDescent="0.25">
      <c r="B71" s="20"/>
      <c r="C71" s="181" t="s">
        <v>280</v>
      </c>
      <c r="D71" s="182"/>
      <c r="E71" s="182"/>
      <c r="F71" s="182"/>
      <c r="G71" s="211" t="s">
        <v>105</v>
      </c>
      <c r="H71" s="211"/>
      <c r="I71" s="211"/>
      <c r="J71" s="211"/>
      <c r="K71" s="211"/>
      <c r="L71" s="211"/>
      <c r="M71" s="211"/>
      <c r="N71" s="207"/>
      <c r="O71" s="21"/>
      <c r="Q71" s="28"/>
      <c r="R71" s="44" t="s">
        <v>117</v>
      </c>
      <c r="S71" s="30"/>
      <c r="U71" s="28"/>
      <c r="V71" s="33" t="str">
        <f>IF(G71="Bitte Auswahl treffen","Angaben unvollständig","Angaben vollständig")</f>
        <v>Angaben unvollständig</v>
      </c>
      <c r="W71" s="34"/>
      <c r="X71" s="35"/>
      <c r="Y71" s="36"/>
      <c r="Z71" s="35">
        <f>IF(G71=AK71,AI71,IF(G71=AK72,AI72,IF(G71=AK73,AI73,0)))</f>
        <v>0</v>
      </c>
      <c r="AA71" s="30"/>
      <c r="AC71" s="35"/>
      <c r="AD71" s="36"/>
      <c r="AE71" s="35">
        <f t="shared" si="10"/>
        <v>1</v>
      </c>
      <c r="AF71" s="30"/>
      <c r="AI71" s="71">
        <f>'00_system'!$F$48</f>
        <v>1</v>
      </c>
      <c r="AJ71" s="72"/>
      <c r="AK71" s="72" t="str">
        <f>'00_system'!$G$48</f>
        <v>Ein oder zwei Standorte (Flüchtlings- oder Asylunterkunft)</v>
      </c>
      <c r="AL71" s="30"/>
    </row>
    <row r="72" spans="2:38" ht="26.25" customHeight="1" x14ac:dyDescent="0.25">
      <c r="B72" s="20"/>
      <c r="C72" s="181"/>
      <c r="D72" s="182"/>
      <c r="E72" s="182"/>
      <c r="F72" s="182"/>
      <c r="G72" s="224" t="s">
        <v>281</v>
      </c>
      <c r="H72" s="224"/>
      <c r="I72" s="224"/>
      <c r="J72" s="150"/>
      <c r="K72" s="150"/>
      <c r="L72" s="150"/>
      <c r="M72" s="150"/>
      <c r="N72" s="144"/>
      <c r="O72" s="21"/>
      <c r="Q72" s="28"/>
      <c r="R72" s="44" t="s">
        <v>118</v>
      </c>
      <c r="S72" s="30"/>
      <c r="U72" s="28"/>
      <c r="W72" s="34"/>
      <c r="X72" s="35"/>
      <c r="Y72" s="36"/>
      <c r="Z72" s="35"/>
      <c r="AA72" s="30"/>
      <c r="AC72" s="35"/>
      <c r="AD72" s="36"/>
      <c r="AE72" s="35"/>
      <c r="AF72" s="30"/>
      <c r="AI72" s="71">
        <f>'00_system'!$F$49</f>
        <v>2</v>
      </c>
      <c r="AJ72" s="72"/>
      <c r="AK72" s="72" t="str">
        <f>'00_system'!$G$49</f>
        <v>Mehrere Flüchtlings- oder Asylunterkünfte (mindestens drei Standorte)</v>
      </c>
      <c r="AL72" s="30"/>
    </row>
    <row r="73" spans="2:38" ht="26.25" customHeight="1" x14ac:dyDescent="0.25">
      <c r="B73" s="20"/>
      <c r="C73" s="181" t="s">
        <v>402</v>
      </c>
      <c r="D73" s="182"/>
      <c r="E73" s="182"/>
      <c r="F73" s="182"/>
      <c r="G73" s="235"/>
      <c r="H73" s="235"/>
      <c r="I73" s="235"/>
      <c r="J73" s="235"/>
      <c r="K73" s="235"/>
      <c r="L73" s="235"/>
      <c r="M73" s="235"/>
      <c r="N73" s="236"/>
      <c r="O73" s="21"/>
      <c r="Q73" s="28"/>
      <c r="R73" s="44" t="s">
        <v>117</v>
      </c>
      <c r="S73" s="30"/>
      <c r="U73" s="28"/>
      <c r="V73" s="33" t="str">
        <f t="shared" ref="V73:V74" si="11">IF(G73="","Angaben unvollständig","Angaben vollständig")</f>
        <v>Angaben unvollständig</v>
      </c>
      <c r="W73" s="34"/>
      <c r="X73" s="35"/>
      <c r="Y73" s="36"/>
      <c r="Z73" s="35">
        <f>AK79</f>
        <v>0</v>
      </c>
      <c r="AA73" s="30"/>
      <c r="AC73" s="35"/>
      <c r="AD73" s="36"/>
      <c r="AE73" s="35">
        <f t="shared" ref="AE73:AE78" si="12">IF(V73="Angaben unvollständig",1,0)</f>
        <v>1</v>
      </c>
      <c r="AF73" s="30"/>
      <c r="AI73" s="71">
        <f>'00_system'!$F$50</f>
        <v>3</v>
      </c>
      <c r="AJ73" s="72"/>
      <c r="AK73" s="72" t="str">
        <f>'00_system'!$G$50</f>
        <v>Mehrere Unterkünfte einschließlich mobil bestreifter dezentraler Unterkünfte</v>
      </c>
      <c r="AL73" s="30"/>
    </row>
    <row r="74" spans="2:38" ht="26.25" customHeight="1" x14ac:dyDescent="0.25">
      <c r="B74" s="20"/>
      <c r="C74" s="181" t="s">
        <v>282</v>
      </c>
      <c r="D74" s="182"/>
      <c r="E74" s="182"/>
      <c r="F74" s="182"/>
      <c r="G74" s="233"/>
      <c r="H74" s="233"/>
      <c r="I74" s="233"/>
      <c r="J74" s="233"/>
      <c r="K74" s="233"/>
      <c r="L74" s="233"/>
      <c r="M74" s="233"/>
      <c r="N74" s="234"/>
      <c r="O74" s="21"/>
      <c r="Q74" s="28"/>
      <c r="R74" s="44" t="s">
        <v>117</v>
      </c>
      <c r="S74" s="30"/>
      <c r="U74" s="28"/>
      <c r="V74" s="33" t="str">
        <f t="shared" si="11"/>
        <v>Angaben unvollständig</v>
      </c>
      <c r="W74" s="34"/>
      <c r="X74" s="35"/>
      <c r="Y74" s="36"/>
      <c r="Z74" s="35"/>
      <c r="AA74" s="30"/>
      <c r="AC74" s="35"/>
      <c r="AD74" s="36"/>
      <c r="AE74" s="35">
        <f t="shared" si="12"/>
        <v>1</v>
      </c>
      <c r="AF74" s="30"/>
      <c r="AK74" s="12" t="s">
        <v>332</v>
      </c>
      <c r="AL74" s="30"/>
    </row>
    <row r="75" spans="2:38" ht="26.25" customHeight="1" x14ac:dyDescent="0.25">
      <c r="B75" s="20"/>
      <c r="C75" s="181" t="s">
        <v>283</v>
      </c>
      <c r="D75" s="182"/>
      <c r="E75" s="182"/>
      <c r="F75" s="182"/>
      <c r="G75" s="233"/>
      <c r="H75" s="233"/>
      <c r="I75" s="233"/>
      <c r="J75" s="233"/>
      <c r="K75" s="233"/>
      <c r="L75" s="233"/>
      <c r="M75" s="233"/>
      <c r="N75" s="234"/>
      <c r="O75" s="21"/>
      <c r="Q75" s="28"/>
      <c r="R75" s="44" t="s">
        <v>431</v>
      </c>
      <c r="S75" s="30"/>
      <c r="U75" s="28"/>
      <c r="V75" s="33" t="str">
        <f>"Angaben vollständig"</f>
        <v>Angaben vollständig</v>
      </c>
      <c r="W75" s="34"/>
      <c r="X75" s="35"/>
      <c r="Y75" s="36"/>
      <c r="Z75" s="35"/>
      <c r="AA75" s="30"/>
      <c r="AC75" s="35"/>
      <c r="AD75" s="36"/>
      <c r="AE75" s="35">
        <f t="shared" si="12"/>
        <v>0</v>
      </c>
      <c r="AF75" s="30"/>
      <c r="AI75" s="28"/>
      <c r="AK75" s="72" t="str">
        <f>TEXT(G73,"#.##")</f>
        <v/>
      </c>
      <c r="AL75" s="30"/>
    </row>
    <row r="76" spans="2:38" ht="26.25" customHeight="1" x14ac:dyDescent="0.25">
      <c r="B76" s="20"/>
      <c r="C76" s="181" t="s">
        <v>354</v>
      </c>
      <c r="D76" s="182"/>
      <c r="E76" s="182"/>
      <c r="F76" s="182"/>
      <c r="G76" s="224" t="s">
        <v>288</v>
      </c>
      <c r="H76" s="224"/>
      <c r="I76" s="224"/>
      <c r="J76" s="229"/>
      <c r="K76" s="229"/>
      <c r="L76" s="229"/>
      <c r="M76" s="229"/>
      <c r="N76" s="230"/>
      <c r="O76" s="21"/>
      <c r="Q76" s="28"/>
      <c r="R76" s="44" t="s">
        <v>117</v>
      </c>
      <c r="S76" s="30"/>
      <c r="U76" s="28"/>
      <c r="V76" s="33" t="str">
        <f>IF(J76="","Angaben unvollständig","Angaben vollständig")</f>
        <v>Angaben unvollständig</v>
      </c>
      <c r="W76" s="34"/>
      <c r="X76" s="35"/>
      <c r="Y76" s="36"/>
      <c r="Z76" s="35"/>
      <c r="AA76" s="30"/>
      <c r="AC76" s="35"/>
      <c r="AD76" s="36"/>
      <c r="AE76" s="35">
        <f t="shared" si="12"/>
        <v>1</v>
      </c>
      <c r="AF76" s="30"/>
      <c r="AI76" s="28">
        <f>'00_system'!$F$51</f>
        <v>2</v>
      </c>
      <c r="AK76" s="12">
        <f>'00_system'!$G$51</f>
        <v>150</v>
      </c>
      <c r="AL76" s="30"/>
    </row>
    <row r="77" spans="2:38" ht="26.25" customHeight="1" x14ac:dyDescent="0.25">
      <c r="B77" s="20"/>
      <c r="C77" s="181"/>
      <c r="D77" s="182"/>
      <c r="E77" s="182"/>
      <c r="F77" s="182"/>
      <c r="G77" s="224" t="s">
        <v>403</v>
      </c>
      <c r="H77" s="224"/>
      <c r="I77" s="224"/>
      <c r="J77" s="229"/>
      <c r="K77" s="229"/>
      <c r="L77" s="229"/>
      <c r="M77" s="229"/>
      <c r="N77" s="230"/>
      <c r="O77" s="21"/>
      <c r="Q77" s="28"/>
      <c r="R77" s="44" t="s">
        <v>118</v>
      </c>
      <c r="S77" s="30"/>
      <c r="U77" s="28"/>
      <c r="W77" s="34"/>
      <c r="X77" s="35"/>
      <c r="Y77" s="36"/>
      <c r="Z77" s="35"/>
      <c r="AA77" s="30"/>
      <c r="AC77" s="35"/>
      <c r="AD77" s="36"/>
      <c r="AE77" s="35"/>
      <c r="AF77" s="30"/>
      <c r="AI77" s="28"/>
      <c r="AK77" s="12">
        <f>'00_system'!$H$51</f>
        <v>100000</v>
      </c>
      <c r="AL77" s="30"/>
    </row>
    <row r="78" spans="2:38" ht="26.25" customHeight="1" x14ac:dyDescent="0.25">
      <c r="B78" s="20"/>
      <c r="C78" s="181"/>
      <c r="D78" s="182"/>
      <c r="E78" s="182"/>
      <c r="F78" s="182"/>
      <c r="G78" s="224" t="s">
        <v>404</v>
      </c>
      <c r="H78" s="224"/>
      <c r="I78" s="224"/>
      <c r="J78" s="229"/>
      <c r="K78" s="229"/>
      <c r="L78" s="229"/>
      <c r="M78" s="229"/>
      <c r="N78" s="230"/>
      <c r="O78" s="21"/>
      <c r="Q78" s="28"/>
      <c r="R78" s="44" t="s">
        <v>117</v>
      </c>
      <c r="S78" s="30"/>
      <c r="U78" s="28"/>
      <c r="V78" s="33" t="str">
        <f>IF(J78="","Angaben unvollständig","Angaben vollständig")</f>
        <v>Angaben unvollständig</v>
      </c>
      <c r="W78" s="34"/>
      <c r="X78" s="35"/>
      <c r="Y78" s="36"/>
      <c r="Z78" s="35"/>
      <c r="AA78" s="30"/>
      <c r="AC78" s="35"/>
      <c r="AD78" s="36"/>
      <c r="AE78" s="35">
        <f t="shared" si="12"/>
        <v>1</v>
      </c>
      <c r="AF78" s="30"/>
      <c r="AI78" s="28" t="b">
        <f>IF(AK78&gt;='00_system'!$G$43,"OK",FALSE)</f>
        <v>0</v>
      </c>
      <c r="AJ78" s="12">
        <f>IF(AI78="OK",0,1)</f>
        <v>1</v>
      </c>
      <c r="AK78" s="73">
        <f>G73</f>
        <v>0</v>
      </c>
      <c r="AL78" s="30"/>
    </row>
    <row r="79" spans="2:38" ht="26.25" customHeight="1" x14ac:dyDescent="0.25">
      <c r="B79" s="20"/>
      <c r="C79" s="181"/>
      <c r="D79" s="182"/>
      <c r="E79" s="182"/>
      <c r="F79" s="182"/>
      <c r="G79" s="224" t="s">
        <v>287</v>
      </c>
      <c r="H79" s="224"/>
      <c r="I79" s="224"/>
      <c r="J79" s="229"/>
      <c r="K79" s="229"/>
      <c r="L79" s="229"/>
      <c r="M79" s="229"/>
      <c r="N79" s="230"/>
      <c r="O79" s="21"/>
      <c r="Q79" s="28"/>
      <c r="R79" s="44" t="s">
        <v>118</v>
      </c>
      <c r="S79" s="30"/>
      <c r="U79" s="28"/>
      <c r="W79" s="34"/>
      <c r="X79" s="35"/>
      <c r="Y79" s="36"/>
      <c r="Z79" s="35"/>
      <c r="AA79" s="30"/>
      <c r="AC79" s="35"/>
      <c r="AD79" s="36"/>
      <c r="AE79" s="35"/>
      <c r="AF79" s="30"/>
      <c r="AI79" s="28"/>
      <c r="AK79" s="12">
        <f>IF(AK78&lt;AK77,IF(AK76&lt;=AK78,AI76,0),0)</f>
        <v>0</v>
      </c>
      <c r="AL79" s="30"/>
    </row>
    <row r="80" spans="2:38" ht="112.5" customHeight="1" x14ac:dyDescent="0.25">
      <c r="B80" s="20"/>
      <c r="C80" s="181" t="s">
        <v>286</v>
      </c>
      <c r="D80" s="182"/>
      <c r="E80" s="182"/>
      <c r="F80" s="182"/>
      <c r="G80" s="231"/>
      <c r="H80" s="231"/>
      <c r="I80" s="231"/>
      <c r="J80" s="231"/>
      <c r="K80" s="231"/>
      <c r="L80" s="231"/>
      <c r="M80" s="231"/>
      <c r="N80" s="232"/>
      <c r="O80" s="21"/>
      <c r="Q80" s="28"/>
      <c r="R80" s="44" t="s">
        <v>117</v>
      </c>
      <c r="S80" s="30"/>
      <c r="U80" s="28"/>
      <c r="V80" s="33" t="str">
        <f>IF(G80="","Angaben unvollständig","Angaben vollständig")</f>
        <v>Angaben unvollständig</v>
      </c>
      <c r="W80" s="34"/>
      <c r="X80" s="35"/>
      <c r="Y80" s="36"/>
      <c r="Z80" s="35"/>
      <c r="AA80" s="30"/>
      <c r="AC80" s="35"/>
      <c r="AD80" s="36"/>
      <c r="AE80" s="35">
        <f t="shared" ref="AE80:AE82" si="13">IF(V80="Angaben unvollständig",1,0)</f>
        <v>1</v>
      </c>
      <c r="AF80" s="30"/>
      <c r="AI80" s="28" t="str">
        <f>IF(OR(G75="",ISTEXT(G75),AK80&lt;=EOMONTH(G75,0)),"OK","FEHLER")</f>
        <v>OK</v>
      </c>
      <c r="AJ80" s="12">
        <f>IF(AI80="OK",0,1)</f>
        <v>0</v>
      </c>
      <c r="AK80" s="74">
        <f>'00_system'!$G$44</f>
        <v>45211</v>
      </c>
      <c r="AL80" s="30"/>
    </row>
    <row r="81" spans="2:38" ht="112.5" customHeight="1" x14ac:dyDescent="0.25">
      <c r="B81" s="20"/>
      <c r="C81" s="181" t="s">
        <v>285</v>
      </c>
      <c r="D81" s="182"/>
      <c r="E81" s="182"/>
      <c r="F81" s="182"/>
      <c r="G81" s="231"/>
      <c r="H81" s="231"/>
      <c r="I81" s="231"/>
      <c r="J81" s="231"/>
      <c r="K81" s="231"/>
      <c r="L81" s="231"/>
      <c r="M81" s="231"/>
      <c r="N81" s="232"/>
      <c r="O81" s="21"/>
      <c r="Q81" s="28"/>
      <c r="R81" s="44" t="s">
        <v>464</v>
      </c>
      <c r="S81" s="30"/>
      <c r="U81" s="28"/>
      <c r="V81" s="33" t="str">
        <f>"Angaben vollständig"</f>
        <v>Angaben vollständig</v>
      </c>
      <c r="W81" s="34"/>
      <c r="X81" s="35"/>
      <c r="Y81" s="36"/>
      <c r="Z81" s="35"/>
      <c r="AA81" s="30"/>
      <c r="AC81" s="35"/>
      <c r="AD81" s="36"/>
      <c r="AE81" s="35">
        <f t="shared" si="13"/>
        <v>0</v>
      </c>
      <c r="AF81" s="30"/>
      <c r="AI81" s="28" t="str">
        <f>IF(EDATE(G74,12)&lt;=IF(OR(G75="",ISTEXT(G75)),'00_system'!$C$39,EOMONTH(G75,0)+1),"OK","FEHLER")</f>
        <v>OK</v>
      </c>
      <c r="AJ81" s="12">
        <f>IF(AI81="OK",0,1)</f>
        <v>0</v>
      </c>
      <c r="AK81" s="74">
        <f>'00_system'!$G$45</f>
        <v>45942</v>
      </c>
      <c r="AL81" s="30"/>
    </row>
    <row r="82" spans="2:38" ht="112.5" customHeight="1" x14ac:dyDescent="0.25">
      <c r="B82" s="20"/>
      <c r="C82" s="216" t="s">
        <v>284</v>
      </c>
      <c r="D82" s="217"/>
      <c r="E82" s="217"/>
      <c r="F82" s="217"/>
      <c r="G82" s="227"/>
      <c r="H82" s="227"/>
      <c r="I82" s="227"/>
      <c r="J82" s="227"/>
      <c r="K82" s="227"/>
      <c r="L82" s="227"/>
      <c r="M82" s="227"/>
      <c r="N82" s="228"/>
      <c r="O82" s="21"/>
      <c r="Q82" s="28"/>
      <c r="R82" s="44" t="s">
        <v>464</v>
      </c>
      <c r="S82" s="30"/>
      <c r="U82" s="28"/>
      <c r="V82" s="33" t="str">
        <f>"Angaben vollständig"</f>
        <v>Angaben vollständig</v>
      </c>
      <c r="W82" s="34"/>
      <c r="X82" s="35"/>
      <c r="Y82" s="36"/>
      <c r="Z82" s="35"/>
      <c r="AA82" s="30"/>
      <c r="AC82" s="35"/>
      <c r="AD82" s="36"/>
      <c r="AE82" s="35">
        <f t="shared" si="13"/>
        <v>0</v>
      </c>
      <c r="AF82" s="30"/>
      <c r="AI82" s="28" t="str">
        <f>IF(AJ82=0,"ja","nein")</f>
        <v>nein</v>
      </c>
      <c r="AJ82" s="12">
        <f>AJ78+AJ80+AJ81</f>
        <v>1</v>
      </c>
      <c r="AK82" s="12" t="s">
        <v>289</v>
      </c>
      <c r="AL82" s="30"/>
    </row>
    <row r="83" spans="2:38" ht="11.25" customHeight="1" x14ac:dyDescent="0.25">
      <c r="B83" s="20"/>
      <c r="C83" s="15"/>
      <c r="D83" s="15"/>
      <c r="E83" s="15"/>
      <c r="F83" s="15"/>
      <c r="G83" s="15"/>
      <c r="H83" s="15"/>
      <c r="I83" s="15"/>
      <c r="J83" s="15"/>
      <c r="K83" s="15"/>
      <c r="L83" s="15"/>
      <c r="M83" s="15"/>
      <c r="N83" s="15"/>
      <c r="O83" s="21"/>
      <c r="Q83" s="28"/>
      <c r="R83" s="35"/>
      <c r="S83" s="30"/>
      <c r="U83" s="28"/>
      <c r="W83" s="30"/>
      <c r="Y83" s="28"/>
      <c r="AA83" s="30"/>
      <c r="AD83" s="28"/>
      <c r="AF83" s="30"/>
      <c r="AI83" s="28"/>
      <c r="AL83" s="30"/>
    </row>
    <row r="84" spans="2:38" ht="15" customHeight="1" x14ac:dyDescent="0.25">
      <c r="B84" s="20"/>
      <c r="C84" s="113" t="s">
        <v>415</v>
      </c>
      <c r="D84" s="113"/>
      <c r="E84" s="113"/>
      <c r="F84" s="113"/>
      <c r="G84" s="113"/>
      <c r="H84" s="113"/>
      <c r="I84" s="113"/>
      <c r="J84" s="113"/>
      <c r="K84" s="113"/>
      <c r="L84" s="113"/>
      <c r="M84" s="113"/>
      <c r="N84" s="113"/>
      <c r="O84" s="21"/>
      <c r="Q84" s="28"/>
      <c r="R84" s="44"/>
      <c r="S84" s="30"/>
      <c r="U84" s="28"/>
      <c r="W84" s="34"/>
      <c r="X84" s="35"/>
      <c r="Y84" s="36"/>
      <c r="Z84" s="35"/>
      <c r="AA84" s="30"/>
      <c r="AC84" s="35"/>
      <c r="AD84" s="36"/>
      <c r="AE84" s="35"/>
      <c r="AF84" s="30">
        <f>IF(OR(G85&lt;&gt;"",G86&lt;&gt;"",G87&lt;&gt;"",G88&lt;&gt;"",G89&lt;&gt;"",G90&lt;&gt;"",G91&lt;&gt;"Bitte Auswahl treffen",G93&lt;&gt;"",G94&lt;&gt;"",G95&lt;&gt;"",J96&lt;&gt;"",J97&lt;&gt;"",J98&lt;&gt;"",J99&lt;&gt;"",G100&lt;&gt;"",G101&lt;&gt;"",G102&lt;&gt;""),1,0)</f>
        <v>0</v>
      </c>
      <c r="AI84" s="28"/>
      <c r="AL84" s="30"/>
    </row>
    <row r="85" spans="2:38" ht="26.25" customHeight="1" x14ac:dyDescent="0.25">
      <c r="B85" s="20"/>
      <c r="C85" s="220" t="s">
        <v>275</v>
      </c>
      <c r="D85" s="221"/>
      <c r="E85" s="221"/>
      <c r="F85" s="221"/>
      <c r="G85" s="237"/>
      <c r="H85" s="237"/>
      <c r="I85" s="237"/>
      <c r="J85" s="237"/>
      <c r="K85" s="237"/>
      <c r="L85" s="237"/>
      <c r="M85" s="237"/>
      <c r="N85" s="151"/>
      <c r="O85" s="21"/>
      <c r="Q85" s="28"/>
      <c r="R85" s="44" t="s">
        <v>465</v>
      </c>
      <c r="S85" s="30"/>
      <c r="U85" s="28"/>
      <c r="V85" s="33" t="str">
        <f t="shared" ref="V85:V90" si="14">IF($AF$84=0,"Angaben vollständig",IF(G85="","Angaben unvollständig","Angaben vollständig"))</f>
        <v>Angaben vollständig</v>
      </c>
      <c r="W85" s="34"/>
      <c r="X85" s="35"/>
      <c r="Y85" s="36"/>
      <c r="Z85" s="35"/>
      <c r="AA85" s="30"/>
      <c r="AC85" s="35"/>
      <c r="AD85" s="36"/>
      <c r="AE85" s="35">
        <f>IF(V85="Angaben unvollständig",1,0)</f>
        <v>0</v>
      </c>
      <c r="AF85" s="30"/>
      <c r="AI85" s="28"/>
      <c r="AL85" s="30"/>
    </row>
    <row r="86" spans="2:38" ht="26.25" customHeight="1" x14ac:dyDescent="0.25">
      <c r="B86" s="20"/>
      <c r="C86" s="181" t="s">
        <v>276</v>
      </c>
      <c r="D86" s="182"/>
      <c r="E86" s="182"/>
      <c r="F86" s="182"/>
      <c r="G86" s="211"/>
      <c r="H86" s="211"/>
      <c r="I86" s="211"/>
      <c r="J86" s="211"/>
      <c r="K86" s="211"/>
      <c r="L86" s="211"/>
      <c r="M86" s="211"/>
      <c r="N86" s="207"/>
      <c r="O86" s="21"/>
      <c r="Q86" s="28"/>
      <c r="R86" s="44" t="s">
        <v>465</v>
      </c>
      <c r="S86" s="30"/>
      <c r="U86" s="28"/>
      <c r="V86" s="33" t="str">
        <f t="shared" si="14"/>
        <v>Angaben vollständig</v>
      </c>
      <c r="W86" s="34"/>
      <c r="X86" s="35"/>
      <c r="Y86" s="36"/>
      <c r="Z86" s="35"/>
      <c r="AA86" s="30"/>
      <c r="AC86" s="35"/>
      <c r="AD86" s="36"/>
      <c r="AE86" s="35">
        <f t="shared" ref="AE86:AE91" si="15">IF(V86="Angaben unvollständig",1,0)</f>
        <v>0</v>
      </c>
      <c r="AF86" s="30"/>
      <c r="AI86" s="28"/>
      <c r="AL86" s="30"/>
    </row>
    <row r="87" spans="2:38" ht="26.25" customHeight="1" x14ac:dyDescent="0.25">
      <c r="B87" s="20"/>
      <c r="C87" s="181" t="s">
        <v>277</v>
      </c>
      <c r="D87" s="182"/>
      <c r="E87" s="182"/>
      <c r="F87" s="182"/>
      <c r="G87" s="211"/>
      <c r="H87" s="211"/>
      <c r="I87" s="211"/>
      <c r="J87" s="211"/>
      <c r="K87" s="211"/>
      <c r="L87" s="211"/>
      <c r="M87" s="211"/>
      <c r="N87" s="207"/>
      <c r="O87" s="21"/>
      <c r="Q87" s="28"/>
      <c r="R87" s="44" t="s">
        <v>465</v>
      </c>
      <c r="S87" s="30"/>
      <c r="U87" s="28"/>
      <c r="V87" s="33" t="str">
        <f t="shared" si="14"/>
        <v>Angaben vollständig</v>
      </c>
      <c r="W87" s="34"/>
      <c r="X87" s="35"/>
      <c r="Y87" s="36"/>
      <c r="Z87" s="35"/>
      <c r="AA87" s="30"/>
      <c r="AC87" s="35"/>
      <c r="AD87" s="36"/>
      <c r="AE87" s="35">
        <f t="shared" si="15"/>
        <v>0</v>
      </c>
      <c r="AF87" s="30"/>
      <c r="AI87" s="28"/>
      <c r="AL87" s="30"/>
    </row>
    <row r="88" spans="2:38" ht="26.25" customHeight="1" x14ac:dyDescent="0.25">
      <c r="B88" s="20"/>
      <c r="C88" s="181" t="s">
        <v>278</v>
      </c>
      <c r="D88" s="182"/>
      <c r="E88" s="182"/>
      <c r="F88" s="182"/>
      <c r="G88" s="211"/>
      <c r="H88" s="211"/>
      <c r="I88" s="211"/>
      <c r="J88" s="211"/>
      <c r="K88" s="211"/>
      <c r="L88" s="211"/>
      <c r="M88" s="211"/>
      <c r="N88" s="207"/>
      <c r="O88" s="21"/>
      <c r="Q88" s="28"/>
      <c r="R88" s="44" t="s">
        <v>465</v>
      </c>
      <c r="S88" s="30"/>
      <c r="U88" s="28"/>
      <c r="V88" s="33" t="str">
        <f t="shared" si="14"/>
        <v>Angaben vollständig</v>
      </c>
      <c r="W88" s="34"/>
      <c r="X88" s="35"/>
      <c r="Y88" s="36"/>
      <c r="Z88" s="35"/>
      <c r="AA88" s="30"/>
      <c r="AC88" s="35"/>
      <c r="AD88" s="36"/>
      <c r="AE88" s="35">
        <f t="shared" si="15"/>
        <v>0</v>
      </c>
      <c r="AF88" s="30"/>
      <c r="AI88" s="28"/>
      <c r="AL88" s="30"/>
    </row>
    <row r="89" spans="2:38" ht="26.25" customHeight="1" x14ac:dyDescent="0.25">
      <c r="B89" s="20"/>
      <c r="C89" s="181" t="s">
        <v>279</v>
      </c>
      <c r="D89" s="182"/>
      <c r="E89" s="182"/>
      <c r="F89" s="182"/>
      <c r="G89" s="211"/>
      <c r="H89" s="211"/>
      <c r="I89" s="211"/>
      <c r="J89" s="211"/>
      <c r="K89" s="211"/>
      <c r="L89" s="211"/>
      <c r="M89" s="211"/>
      <c r="N89" s="207"/>
      <c r="O89" s="21"/>
      <c r="Q89" s="28"/>
      <c r="R89" s="44" t="s">
        <v>465</v>
      </c>
      <c r="S89" s="30"/>
      <c r="U89" s="28"/>
      <c r="V89" s="33" t="str">
        <f t="shared" si="14"/>
        <v>Angaben vollständig</v>
      </c>
      <c r="W89" s="34"/>
      <c r="X89" s="35"/>
      <c r="Y89" s="36"/>
      <c r="Z89" s="35"/>
      <c r="AA89" s="30"/>
      <c r="AC89" s="35"/>
      <c r="AD89" s="36"/>
      <c r="AE89" s="35">
        <f t="shared" si="15"/>
        <v>0</v>
      </c>
      <c r="AF89" s="30"/>
      <c r="AI89" s="28"/>
      <c r="AK89" s="12" t="str">
        <f>TEXT(G94,"MM/JJJJ")</f>
        <v>01/1900</v>
      </c>
      <c r="AL89" s="30"/>
    </row>
    <row r="90" spans="2:38" ht="112.5" customHeight="1" x14ac:dyDescent="0.25">
      <c r="B90" s="20"/>
      <c r="C90" s="181" t="s">
        <v>401</v>
      </c>
      <c r="D90" s="182"/>
      <c r="E90" s="182"/>
      <c r="F90" s="182"/>
      <c r="G90" s="231"/>
      <c r="H90" s="231"/>
      <c r="I90" s="231"/>
      <c r="J90" s="231"/>
      <c r="K90" s="231"/>
      <c r="L90" s="231"/>
      <c r="M90" s="231"/>
      <c r="N90" s="232"/>
      <c r="O90" s="21"/>
      <c r="Q90" s="28"/>
      <c r="R90" s="44" t="s">
        <v>465</v>
      </c>
      <c r="S90" s="30"/>
      <c r="U90" s="28"/>
      <c r="V90" s="33" t="str">
        <f t="shared" si="14"/>
        <v>Angaben vollständig</v>
      </c>
      <c r="W90" s="34"/>
      <c r="X90" s="35"/>
      <c r="Y90" s="36"/>
      <c r="Z90" s="35"/>
      <c r="AA90" s="30"/>
      <c r="AC90" s="35"/>
      <c r="AD90" s="36"/>
      <c r="AE90" s="35">
        <f t="shared" si="15"/>
        <v>0</v>
      </c>
      <c r="AF90" s="30"/>
      <c r="AI90" s="28"/>
      <c r="AK90" s="12" t="s">
        <v>105</v>
      </c>
      <c r="AL90" s="30"/>
    </row>
    <row r="91" spans="2:38" ht="26.25" customHeight="1" x14ac:dyDescent="0.25">
      <c r="B91" s="20"/>
      <c r="C91" s="181" t="s">
        <v>280</v>
      </c>
      <c r="D91" s="182"/>
      <c r="E91" s="182"/>
      <c r="F91" s="182"/>
      <c r="G91" s="211" t="s">
        <v>105</v>
      </c>
      <c r="H91" s="211"/>
      <c r="I91" s="211"/>
      <c r="J91" s="211"/>
      <c r="K91" s="211"/>
      <c r="L91" s="211"/>
      <c r="M91" s="211"/>
      <c r="N91" s="207"/>
      <c r="O91" s="21"/>
      <c r="Q91" s="28"/>
      <c r="R91" s="44" t="s">
        <v>465</v>
      </c>
      <c r="S91" s="30"/>
      <c r="U91" s="28"/>
      <c r="V91" s="33" t="str">
        <f>IF($AF$84=0,"Angaben vollständig",IF(G91="Bitte Auswahl treffen","Angaben unvollständig","Angaben vollständig"))</f>
        <v>Angaben vollständig</v>
      </c>
      <c r="W91" s="34"/>
      <c r="X91" s="35"/>
      <c r="Y91" s="36"/>
      <c r="Z91" s="35">
        <f>IF(G91=AK91,AI91,IF(G91=AK92,AI92,IF(G91=AK93,AI93,0)))</f>
        <v>0</v>
      </c>
      <c r="AA91" s="30"/>
      <c r="AC91" s="35"/>
      <c r="AD91" s="36"/>
      <c r="AE91" s="35">
        <f t="shared" si="15"/>
        <v>0</v>
      </c>
      <c r="AF91" s="30"/>
      <c r="AI91" s="71">
        <f>'00_system'!$F$48</f>
        <v>1</v>
      </c>
      <c r="AJ91" s="72"/>
      <c r="AK91" s="72" t="str">
        <f>'00_system'!$G$48</f>
        <v>Ein oder zwei Standorte (Flüchtlings- oder Asylunterkunft)</v>
      </c>
      <c r="AL91" s="30"/>
    </row>
    <row r="92" spans="2:38" ht="26.25" customHeight="1" x14ac:dyDescent="0.25">
      <c r="B92" s="20"/>
      <c r="C92" s="181"/>
      <c r="D92" s="182"/>
      <c r="E92" s="182"/>
      <c r="F92" s="182"/>
      <c r="G92" s="224" t="s">
        <v>281</v>
      </c>
      <c r="H92" s="224"/>
      <c r="I92" s="224"/>
      <c r="J92" s="150"/>
      <c r="K92" s="150"/>
      <c r="L92" s="150"/>
      <c r="M92" s="150"/>
      <c r="N92" s="144"/>
      <c r="O92" s="21"/>
      <c r="Q92" s="28"/>
      <c r="R92" s="44" t="s">
        <v>118</v>
      </c>
      <c r="S92" s="30"/>
      <c r="U92" s="28"/>
      <c r="W92" s="34"/>
      <c r="X92" s="35"/>
      <c r="Y92" s="36"/>
      <c r="Z92" s="35"/>
      <c r="AA92" s="30"/>
      <c r="AC92" s="35"/>
      <c r="AD92" s="36"/>
      <c r="AE92" s="35"/>
      <c r="AF92" s="30"/>
      <c r="AI92" s="71">
        <f>'00_system'!$F$49</f>
        <v>2</v>
      </c>
      <c r="AJ92" s="72"/>
      <c r="AK92" s="72" t="str">
        <f>'00_system'!$G$49</f>
        <v>Mehrere Flüchtlings- oder Asylunterkünfte (mindestens drei Standorte)</v>
      </c>
      <c r="AL92" s="30"/>
    </row>
    <row r="93" spans="2:38" ht="26.25" customHeight="1" x14ac:dyDescent="0.25">
      <c r="B93" s="20"/>
      <c r="C93" s="181" t="s">
        <v>402</v>
      </c>
      <c r="D93" s="182"/>
      <c r="E93" s="182"/>
      <c r="F93" s="182"/>
      <c r="G93" s="235"/>
      <c r="H93" s="235"/>
      <c r="I93" s="235"/>
      <c r="J93" s="235"/>
      <c r="K93" s="235"/>
      <c r="L93" s="235"/>
      <c r="M93" s="235"/>
      <c r="N93" s="236"/>
      <c r="O93" s="21"/>
      <c r="Q93" s="28"/>
      <c r="R93" s="44" t="s">
        <v>465</v>
      </c>
      <c r="S93" s="30"/>
      <c r="U93" s="28"/>
      <c r="V93" s="33" t="str">
        <f>IF($AF$84=0,"Angaben vollständig",IF(G93="","Angaben unvollständig","Angaben vollständig"))</f>
        <v>Angaben vollständig</v>
      </c>
      <c r="W93" s="34"/>
      <c r="X93" s="35"/>
      <c r="Y93" s="36"/>
      <c r="Z93" s="35">
        <f>AK99</f>
        <v>0</v>
      </c>
      <c r="AA93" s="30"/>
      <c r="AC93" s="35"/>
      <c r="AD93" s="36"/>
      <c r="AE93" s="35">
        <f t="shared" ref="AE93:AE96" si="16">IF(V93="Angaben unvollständig",1,0)</f>
        <v>0</v>
      </c>
      <c r="AF93" s="30"/>
      <c r="AI93" s="71">
        <f>'00_system'!$F$50</f>
        <v>3</v>
      </c>
      <c r="AJ93" s="72"/>
      <c r="AK93" s="72" t="str">
        <f>'00_system'!$G$50</f>
        <v>Mehrere Unterkünfte einschließlich mobil bestreifter dezentraler Unterkünfte</v>
      </c>
      <c r="AL93" s="30"/>
    </row>
    <row r="94" spans="2:38" ht="26.25" customHeight="1" x14ac:dyDescent="0.25">
      <c r="B94" s="20"/>
      <c r="C94" s="181" t="s">
        <v>282</v>
      </c>
      <c r="D94" s="182"/>
      <c r="E94" s="182"/>
      <c r="F94" s="182"/>
      <c r="G94" s="233"/>
      <c r="H94" s="233"/>
      <c r="I94" s="233"/>
      <c r="J94" s="233"/>
      <c r="K94" s="233"/>
      <c r="L94" s="233"/>
      <c r="M94" s="233"/>
      <c r="N94" s="234"/>
      <c r="O94" s="21"/>
      <c r="Q94" s="28"/>
      <c r="R94" s="44" t="s">
        <v>465</v>
      </c>
      <c r="S94" s="30"/>
      <c r="U94" s="28"/>
      <c r="V94" s="33" t="str">
        <f>IF($AF$84=0,"Angaben vollständig",IF(G94="","Angaben unvollständig","Angaben vollständig"))</f>
        <v>Angaben vollständig</v>
      </c>
      <c r="W94" s="34"/>
      <c r="X94" s="35"/>
      <c r="Y94" s="36"/>
      <c r="Z94" s="35"/>
      <c r="AA94" s="30"/>
      <c r="AC94" s="35"/>
      <c r="AD94" s="36"/>
      <c r="AE94" s="35">
        <f t="shared" si="16"/>
        <v>0</v>
      </c>
      <c r="AF94" s="30"/>
      <c r="AK94" s="12" t="s">
        <v>332</v>
      </c>
      <c r="AL94" s="30"/>
    </row>
    <row r="95" spans="2:38" ht="26.25" customHeight="1" x14ac:dyDescent="0.25">
      <c r="B95" s="20"/>
      <c r="C95" s="181" t="s">
        <v>283</v>
      </c>
      <c r="D95" s="182"/>
      <c r="E95" s="182"/>
      <c r="F95" s="182"/>
      <c r="G95" s="233"/>
      <c r="H95" s="233"/>
      <c r="I95" s="233"/>
      <c r="J95" s="233"/>
      <c r="K95" s="233"/>
      <c r="L95" s="233"/>
      <c r="M95" s="233"/>
      <c r="N95" s="234"/>
      <c r="O95" s="21"/>
      <c r="Q95" s="28"/>
      <c r="R95" s="44" t="s">
        <v>431</v>
      </c>
      <c r="S95" s="30"/>
      <c r="U95" s="28"/>
      <c r="V95" s="33" t="str">
        <f>"Angaben vollständig"</f>
        <v>Angaben vollständig</v>
      </c>
      <c r="W95" s="34"/>
      <c r="X95" s="35"/>
      <c r="Y95" s="36"/>
      <c r="Z95" s="35"/>
      <c r="AA95" s="30"/>
      <c r="AC95" s="35"/>
      <c r="AD95" s="36"/>
      <c r="AE95" s="35">
        <f t="shared" si="16"/>
        <v>0</v>
      </c>
      <c r="AF95" s="30"/>
      <c r="AI95" s="28"/>
      <c r="AK95" s="72" t="str">
        <f>TEXT(G93,"#.##")</f>
        <v/>
      </c>
      <c r="AL95" s="30"/>
    </row>
    <row r="96" spans="2:38" ht="26.25" customHeight="1" x14ac:dyDescent="0.25">
      <c r="B96" s="20"/>
      <c r="C96" s="181" t="s">
        <v>354</v>
      </c>
      <c r="D96" s="182"/>
      <c r="E96" s="182"/>
      <c r="F96" s="182"/>
      <c r="G96" s="224" t="s">
        <v>288</v>
      </c>
      <c r="H96" s="224"/>
      <c r="I96" s="224"/>
      <c r="J96" s="229"/>
      <c r="K96" s="229"/>
      <c r="L96" s="229"/>
      <c r="M96" s="229"/>
      <c r="N96" s="230"/>
      <c r="O96" s="21"/>
      <c r="Q96" s="28"/>
      <c r="R96" s="44" t="s">
        <v>465</v>
      </c>
      <c r="S96" s="30"/>
      <c r="U96" s="28"/>
      <c r="V96" s="33" t="str">
        <f>IF($AF$84=0,"Angaben vollständig",IF(J96="","Angaben unvollständig","Angaben vollständig"))</f>
        <v>Angaben vollständig</v>
      </c>
      <c r="W96" s="34"/>
      <c r="X96" s="35"/>
      <c r="Y96" s="36"/>
      <c r="Z96" s="35"/>
      <c r="AA96" s="30"/>
      <c r="AC96" s="35"/>
      <c r="AD96" s="36"/>
      <c r="AE96" s="35">
        <f t="shared" si="16"/>
        <v>0</v>
      </c>
      <c r="AF96" s="30"/>
      <c r="AI96" s="28">
        <f>'00_system'!$F$51</f>
        <v>2</v>
      </c>
      <c r="AK96" s="12">
        <f>'00_system'!$G$51</f>
        <v>150</v>
      </c>
      <c r="AL96" s="30"/>
    </row>
    <row r="97" spans="2:38" ht="26.25" customHeight="1" x14ac:dyDescent="0.25">
      <c r="B97" s="20"/>
      <c r="C97" s="181"/>
      <c r="D97" s="182"/>
      <c r="E97" s="182"/>
      <c r="F97" s="182"/>
      <c r="G97" s="224" t="s">
        <v>403</v>
      </c>
      <c r="H97" s="224"/>
      <c r="I97" s="224"/>
      <c r="J97" s="229"/>
      <c r="K97" s="229"/>
      <c r="L97" s="229"/>
      <c r="M97" s="229"/>
      <c r="N97" s="230"/>
      <c r="O97" s="21"/>
      <c r="Q97" s="28"/>
      <c r="R97" s="44" t="s">
        <v>118</v>
      </c>
      <c r="S97" s="30"/>
      <c r="U97" s="28"/>
      <c r="W97" s="34"/>
      <c r="X97" s="35"/>
      <c r="Y97" s="36"/>
      <c r="Z97" s="35"/>
      <c r="AA97" s="30"/>
      <c r="AC97" s="35"/>
      <c r="AD97" s="36"/>
      <c r="AE97" s="35"/>
      <c r="AF97" s="30"/>
      <c r="AI97" s="28"/>
      <c r="AK97" s="12">
        <f>'00_system'!$H$51</f>
        <v>100000</v>
      </c>
      <c r="AL97" s="30"/>
    </row>
    <row r="98" spans="2:38" ht="26.25" customHeight="1" x14ac:dyDescent="0.25">
      <c r="B98" s="20"/>
      <c r="C98" s="181"/>
      <c r="D98" s="182"/>
      <c r="E98" s="182"/>
      <c r="F98" s="182"/>
      <c r="G98" s="224" t="s">
        <v>404</v>
      </c>
      <c r="H98" s="224"/>
      <c r="I98" s="224"/>
      <c r="J98" s="229"/>
      <c r="K98" s="229"/>
      <c r="L98" s="229"/>
      <c r="M98" s="229"/>
      <c r="N98" s="230"/>
      <c r="O98" s="21"/>
      <c r="Q98" s="28"/>
      <c r="R98" s="44" t="s">
        <v>465</v>
      </c>
      <c r="S98" s="30"/>
      <c r="U98" s="28"/>
      <c r="V98" s="33" t="str">
        <f>IF($AF$84=0,"Angaben vollständig",IF(J98="","Angaben unvollständig","Angaben vollständig"))</f>
        <v>Angaben vollständig</v>
      </c>
      <c r="W98" s="34"/>
      <c r="X98" s="35"/>
      <c r="Y98" s="36"/>
      <c r="Z98" s="35"/>
      <c r="AA98" s="30"/>
      <c r="AC98" s="35"/>
      <c r="AD98" s="36"/>
      <c r="AE98" s="35">
        <f t="shared" ref="AE98" si="17">IF(V98="Angaben unvollständig",1,0)</f>
        <v>0</v>
      </c>
      <c r="AF98" s="30"/>
      <c r="AI98" s="28" t="b">
        <f>IF(AK98&gt;='00_system'!$G$43,"OK",FALSE)</f>
        <v>0</v>
      </c>
      <c r="AJ98" s="12">
        <f>IF(AI98="OK",0,1)</f>
        <v>1</v>
      </c>
      <c r="AK98" s="73">
        <f>G93</f>
        <v>0</v>
      </c>
      <c r="AL98" s="30"/>
    </row>
    <row r="99" spans="2:38" ht="26.25" customHeight="1" x14ac:dyDescent="0.25">
      <c r="B99" s="20"/>
      <c r="C99" s="181"/>
      <c r="D99" s="182"/>
      <c r="E99" s="182"/>
      <c r="F99" s="182"/>
      <c r="G99" s="224" t="s">
        <v>287</v>
      </c>
      <c r="H99" s="224"/>
      <c r="I99" s="224"/>
      <c r="J99" s="229"/>
      <c r="K99" s="229"/>
      <c r="L99" s="229"/>
      <c r="M99" s="229"/>
      <c r="N99" s="230"/>
      <c r="O99" s="21"/>
      <c r="Q99" s="28"/>
      <c r="R99" s="44" t="s">
        <v>118</v>
      </c>
      <c r="S99" s="30"/>
      <c r="U99" s="28"/>
      <c r="W99" s="34"/>
      <c r="X99" s="35"/>
      <c r="Y99" s="36"/>
      <c r="Z99" s="35"/>
      <c r="AA99" s="30"/>
      <c r="AC99" s="35"/>
      <c r="AD99" s="36"/>
      <c r="AE99" s="35"/>
      <c r="AF99" s="30"/>
      <c r="AI99" s="28"/>
      <c r="AK99" s="12">
        <f>IF(AK98&lt;AK97,IF(AK96&lt;=AK98,AI96,0),0)</f>
        <v>0</v>
      </c>
      <c r="AL99" s="30"/>
    </row>
    <row r="100" spans="2:38" ht="112.5" customHeight="1" x14ac:dyDescent="0.25">
      <c r="B100" s="20"/>
      <c r="C100" s="181" t="s">
        <v>286</v>
      </c>
      <c r="D100" s="182"/>
      <c r="E100" s="182"/>
      <c r="F100" s="182"/>
      <c r="G100" s="231"/>
      <c r="H100" s="231"/>
      <c r="I100" s="231"/>
      <c r="J100" s="231"/>
      <c r="K100" s="231"/>
      <c r="L100" s="231"/>
      <c r="M100" s="231"/>
      <c r="N100" s="232"/>
      <c r="O100" s="21"/>
      <c r="Q100" s="28"/>
      <c r="R100" s="44" t="s">
        <v>465</v>
      </c>
      <c r="S100" s="30"/>
      <c r="U100" s="28"/>
      <c r="V100" s="33" t="str">
        <f>IF($AF$84=0,"Angaben vollständig",IF(G100="","Angaben unvollständig","Angaben vollständig"))</f>
        <v>Angaben vollständig</v>
      </c>
      <c r="W100" s="34"/>
      <c r="X100" s="35"/>
      <c r="Y100" s="36"/>
      <c r="Z100" s="35"/>
      <c r="AA100" s="30"/>
      <c r="AC100" s="35"/>
      <c r="AD100" s="36"/>
      <c r="AE100" s="35">
        <f t="shared" ref="AE100:AE102" si="18">IF(V100="Angaben unvollständig",1,0)</f>
        <v>0</v>
      </c>
      <c r="AF100" s="30"/>
      <c r="AI100" s="28" t="str">
        <f>IF(OR(G95="",ISTEXT(G95),AK100&lt;=EOMONTH(G95,0)),"OK","FEHLER")</f>
        <v>OK</v>
      </c>
      <c r="AJ100" s="12">
        <f>IF(AI100="OK",0,1)</f>
        <v>0</v>
      </c>
      <c r="AK100" s="74">
        <f>'00_system'!$G$44</f>
        <v>45211</v>
      </c>
      <c r="AL100" s="30"/>
    </row>
    <row r="101" spans="2:38" ht="112.5" customHeight="1" x14ac:dyDescent="0.25">
      <c r="B101" s="20"/>
      <c r="C101" s="181" t="s">
        <v>285</v>
      </c>
      <c r="D101" s="182"/>
      <c r="E101" s="182"/>
      <c r="F101" s="182"/>
      <c r="G101" s="231"/>
      <c r="H101" s="231"/>
      <c r="I101" s="231"/>
      <c r="J101" s="231"/>
      <c r="K101" s="231"/>
      <c r="L101" s="231"/>
      <c r="M101" s="231"/>
      <c r="N101" s="232"/>
      <c r="O101" s="21"/>
      <c r="Q101" s="28"/>
      <c r="R101" s="44" t="s">
        <v>464</v>
      </c>
      <c r="S101" s="30"/>
      <c r="U101" s="28"/>
      <c r="V101" s="33" t="str">
        <f>"Angaben vollständig"</f>
        <v>Angaben vollständig</v>
      </c>
      <c r="W101" s="34"/>
      <c r="X101" s="35"/>
      <c r="Y101" s="36"/>
      <c r="Z101" s="35"/>
      <c r="AA101" s="30"/>
      <c r="AC101" s="35"/>
      <c r="AD101" s="36"/>
      <c r="AE101" s="35">
        <f t="shared" si="18"/>
        <v>0</v>
      </c>
      <c r="AF101" s="30"/>
      <c r="AI101" s="28" t="str">
        <f>IF(EDATE(G94,12)&lt;=IF(OR(G95="",ISTEXT(G95)),'00_system'!$C$39,EOMONTH(G95,0)+1),"OK","FEHLER")</f>
        <v>OK</v>
      </c>
      <c r="AJ101" s="12">
        <f>IF(AI101="OK",0,1)</f>
        <v>0</v>
      </c>
      <c r="AK101" s="74">
        <f>'00_system'!$G$45</f>
        <v>45942</v>
      </c>
      <c r="AL101" s="30"/>
    </row>
    <row r="102" spans="2:38" ht="112.5" customHeight="1" x14ac:dyDescent="0.25">
      <c r="B102" s="20"/>
      <c r="C102" s="216" t="s">
        <v>284</v>
      </c>
      <c r="D102" s="217"/>
      <c r="E102" s="217"/>
      <c r="F102" s="217"/>
      <c r="G102" s="227"/>
      <c r="H102" s="227"/>
      <c r="I102" s="227"/>
      <c r="J102" s="227"/>
      <c r="K102" s="227"/>
      <c r="L102" s="227"/>
      <c r="M102" s="227"/>
      <c r="N102" s="228"/>
      <c r="O102" s="21"/>
      <c r="Q102" s="28"/>
      <c r="R102" s="44" t="s">
        <v>464</v>
      </c>
      <c r="S102" s="30"/>
      <c r="U102" s="28"/>
      <c r="V102" s="33" t="str">
        <f>"Angaben vollständig"</f>
        <v>Angaben vollständig</v>
      </c>
      <c r="W102" s="34"/>
      <c r="X102" s="35"/>
      <c r="Y102" s="36"/>
      <c r="Z102" s="35"/>
      <c r="AA102" s="30"/>
      <c r="AC102" s="35"/>
      <c r="AD102" s="36"/>
      <c r="AE102" s="35">
        <f t="shared" si="18"/>
        <v>0</v>
      </c>
      <c r="AF102" s="30"/>
      <c r="AI102" s="28" t="str">
        <f>IF(AJ102=0,"ja","nein")</f>
        <v>nein</v>
      </c>
      <c r="AJ102" s="12">
        <f>AJ98+AJ100+AJ101</f>
        <v>1</v>
      </c>
      <c r="AK102" s="12" t="s">
        <v>289</v>
      </c>
      <c r="AL102" s="30"/>
    </row>
    <row r="103" spans="2:38" ht="11.25" customHeight="1" x14ac:dyDescent="0.25">
      <c r="B103" s="20"/>
      <c r="C103" s="15"/>
      <c r="D103" s="15"/>
      <c r="E103" s="15"/>
      <c r="F103" s="15"/>
      <c r="G103" s="15"/>
      <c r="H103" s="15"/>
      <c r="I103" s="15"/>
      <c r="J103" s="15"/>
      <c r="K103" s="15"/>
      <c r="L103" s="15"/>
      <c r="M103" s="15"/>
      <c r="N103" s="15"/>
      <c r="O103" s="21"/>
      <c r="Q103" s="28"/>
      <c r="R103" s="35"/>
      <c r="S103" s="30"/>
      <c r="U103" s="28"/>
      <c r="W103" s="30"/>
      <c r="Y103" s="28"/>
      <c r="AA103" s="30"/>
      <c r="AD103" s="28"/>
      <c r="AF103" s="30"/>
      <c r="AI103" s="28"/>
      <c r="AL103" s="30"/>
    </row>
    <row r="104" spans="2:38" ht="15" customHeight="1" x14ac:dyDescent="0.25">
      <c r="B104" s="20"/>
      <c r="C104" s="113" t="s">
        <v>416</v>
      </c>
      <c r="D104" s="113"/>
      <c r="E104" s="113"/>
      <c r="F104" s="113"/>
      <c r="G104" s="113"/>
      <c r="H104" s="113"/>
      <c r="I104" s="113"/>
      <c r="J104" s="113"/>
      <c r="K104" s="113"/>
      <c r="L104" s="113"/>
      <c r="M104" s="113"/>
      <c r="N104" s="113"/>
      <c r="O104" s="21"/>
      <c r="Q104" s="28"/>
      <c r="R104" s="44"/>
      <c r="S104" s="30"/>
      <c r="U104" s="28"/>
      <c r="W104" s="34"/>
      <c r="X104" s="35"/>
      <c r="Y104" s="36"/>
      <c r="Z104" s="35"/>
      <c r="AA104" s="30"/>
      <c r="AC104" s="35"/>
      <c r="AD104" s="36"/>
      <c r="AE104" s="35"/>
      <c r="AF104" s="30">
        <f>IF(OR(G105&lt;&gt;"",G106&lt;&gt;"",G107&lt;&gt;"",G108&lt;&gt;"",G109&lt;&gt;"",G110&lt;&gt;"",G111&lt;&gt;"Bitte Auswahl treffen",G113&lt;&gt;"",G114&lt;&gt;"",G115&lt;&gt;"",J116&lt;&gt;"",J117&lt;&gt;"",J118&lt;&gt;"",J119&lt;&gt;"",G120&lt;&gt;"",G121&lt;&gt;"",G122&lt;&gt;""),1,0)</f>
        <v>0</v>
      </c>
      <c r="AI104" s="28"/>
      <c r="AL104" s="30"/>
    </row>
    <row r="105" spans="2:38" ht="26.25" customHeight="1" x14ac:dyDescent="0.25">
      <c r="B105" s="20"/>
      <c r="C105" s="220" t="s">
        <v>275</v>
      </c>
      <c r="D105" s="221"/>
      <c r="E105" s="221"/>
      <c r="F105" s="221"/>
      <c r="G105" s="237"/>
      <c r="H105" s="237"/>
      <c r="I105" s="237"/>
      <c r="J105" s="237"/>
      <c r="K105" s="237"/>
      <c r="L105" s="237"/>
      <c r="M105" s="237"/>
      <c r="N105" s="151"/>
      <c r="O105" s="21"/>
      <c r="Q105" s="28"/>
      <c r="R105" s="44" t="s">
        <v>465</v>
      </c>
      <c r="S105" s="30"/>
      <c r="U105" s="28"/>
      <c r="V105" s="33" t="str">
        <f t="shared" ref="V105:V110" si="19">IF($AF$104=0,"Angaben vollständig",IF(G105="","Angaben unvollständig","Angaben vollständig"))</f>
        <v>Angaben vollständig</v>
      </c>
      <c r="W105" s="34"/>
      <c r="X105" s="35"/>
      <c r="Y105" s="36"/>
      <c r="Z105" s="35"/>
      <c r="AA105" s="30"/>
      <c r="AC105" s="35"/>
      <c r="AD105" s="36"/>
      <c r="AE105" s="35">
        <f>IF(V105="Angaben unvollständig",1,0)</f>
        <v>0</v>
      </c>
      <c r="AF105" s="30"/>
      <c r="AI105" s="28"/>
      <c r="AL105" s="30"/>
    </row>
    <row r="106" spans="2:38" ht="26.25" customHeight="1" x14ac:dyDescent="0.25">
      <c r="B106" s="20"/>
      <c r="C106" s="181" t="s">
        <v>276</v>
      </c>
      <c r="D106" s="182"/>
      <c r="E106" s="182"/>
      <c r="F106" s="182"/>
      <c r="G106" s="211"/>
      <c r="H106" s="211"/>
      <c r="I106" s="211"/>
      <c r="J106" s="211"/>
      <c r="K106" s="211"/>
      <c r="L106" s="211"/>
      <c r="M106" s="211"/>
      <c r="N106" s="207"/>
      <c r="O106" s="21"/>
      <c r="Q106" s="28"/>
      <c r="R106" s="44" t="s">
        <v>465</v>
      </c>
      <c r="S106" s="30"/>
      <c r="U106" s="28"/>
      <c r="V106" s="33" t="str">
        <f t="shared" si="19"/>
        <v>Angaben vollständig</v>
      </c>
      <c r="W106" s="34"/>
      <c r="X106" s="35"/>
      <c r="Y106" s="36"/>
      <c r="Z106" s="35"/>
      <c r="AA106" s="30"/>
      <c r="AC106" s="35"/>
      <c r="AD106" s="36"/>
      <c r="AE106" s="35">
        <f t="shared" ref="AE106:AE111" si="20">IF(V106="Angaben unvollständig",1,0)</f>
        <v>0</v>
      </c>
      <c r="AF106" s="30"/>
      <c r="AI106" s="28"/>
      <c r="AL106" s="30"/>
    </row>
    <row r="107" spans="2:38" ht="26.25" customHeight="1" x14ac:dyDescent="0.25">
      <c r="B107" s="20"/>
      <c r="C107" s="181" t="s">
        <v>277</v>
      </c>
      <c r="D107" s="182"/>
      <c r="E107" s="182"/>
      <c r="F107" s="182"/>
      <c r="G107" s="211"/>
      <c r="H107" s="211"/>
      <c r="I107" s="211"/>
      <c r="J107" s="211"/>
      <c r="K107" s="211"/>
      <c r="L107" s="211"/>
      <c r="M107" s="211"/>
      <c r="N107" s="207"/>
      <c r="O107" s="21"/>
      <c r="Q107" s="28"/>
      <c r="R107" s="44" t="s">
        <v>465</v>
      </c>
      <c r="S107" s="30"/>
      <c r="U107" s="28"/>
      <c r="V107" s="33" t="str">
        <f t="shared" si="19"/>
        <v>Angaben vollständig</v>
      </c>
      <c r="W107" s="34"/>
      <c r="X107" s="35"/>
      <c r="Y107" s="36"/>
      <c r="Z107" s="35"/>
      <c r="AA107" s="30"/>
      <c r="AC107" s="35"/>
      <c r="AD107" s="36"/>
      <c r="AE107" s="35">
        <f t="shared" si="20"/>
        <v>0</v>
      </c>
      <c r="AF107" s="30"/>
      <c r="AI107" s="28"/>
      <c r="AL107" s="30"/>
    </row>
    <row r="108" spans="2:38" ht="26.25" customHeight="1" x14ac:dyDescent="0.25">
      <c r="B108" s="20"/>
      <c r="C108" s="181" t="s">
        <v>278</v>
      </c>
      <c r="D108" s="182"/>
      <c r="E108" s="182"/>
      <c r="F108" s="182"/>
      <c r="G108" s="211"/>
      <c r="H108" s="211"/>
      <c r="I108" s="211"/>
      <c r="J108" s="211"/>
      <c r="K108" s="211"/>
      <c r="L108" s="211"/>
      <c r="M108" s="211"/>
      <c r="N108" s="207"/>
      <c r="O108" s="21"/>
      <c r="Q108" s="28"/>
      <c r="R108" s="44" t="s">
        <v>465</v>
      </c>
      <c r="S108" s="30"/>
      <c r="U108" s="28"/>
      <c r="V108" s="33" t="str">
        <f t="shared" si="19"/>
        <v>Angaben vollständig</v>
      </c>
      <c r="W108" s="34"/>
      <c r="X108" s="35"/>
      <c r="Y108" s="36"/>
      <c r="Z108" s="35"/>
      <c r="AA108" s="30"/>
      <c r="AC108" s="35"/>
      <c r="AD108" s="36"/>
      <c r="AE108" s="35">
        <f t="shared" si="20"/>
        <v>0</v>
      </c>
      <c r="AF108" s="30"/>
      <c r="AI108" s="28"/>
      <c r="AL108" s="30"/>
    </row>
    <row r="109" spans="2:38" ht="26.25" customHeight="1" x14ac:dyDescent="0.25">
      <c r="B109" s="20"/>
      <c r="C109" s="181" t="s">
        <v>279</v>
      </c>
      <c r="D109" s="182"/>
      <c r="E109" s="182"/>
      <c r="F109" s="182"/>
      <c r="G109" s="211"/>
      <c r="H109" s="211"/>
      <c r="I109" s="211"/>
      <c r="J109" s="211"/>
      <c r="K109" s="211"/>
      <c r="L109" s="211"/>
      <c r="M109" s="211"/>
      <c r="N109" s="207"/>
      <c r="O109" s="21"/>
      <c r="Q109" s="28"/>
      <c r="R109" s="44" t="s">
        <v>465</v>
      </c>
      <c r="S109" s="30"/>
      <c r="U109" s="28"/>
      <c r="V109" s="33" t="str">
        <f t="shared" si="19"/>
        <v>Angaben vollständig</v>
      </c>
      <c r="W109" s="34"/>
      <c r="X109" s="35"/>
      <c r="Y109" s="36"/>
      <c r="Z109" s="35"/>
      <c r="AA109" s="30"/>
      <c r="AC109" s="35"/>
      <c r="AD109" s="36"/>
      <c r="AE109" s="35">
        <f t="shared" si="20"/>
        <v>0</v>
      </c>
      <c r="AF109" s="30"/>
      <c r="AI109" s="28"/>
      <c r="AK109" s="12" t="str">
        <f>TEXT(G114,"MM/JJJJ")</f>
        <v>01/1900</v>
      </c>
      <c r="AL109" s="30"/>
    </row>
    <row r="110" spans="2:38" ht="112.5" customHeight="1" x14ac:dyDescent="0.25">
      <c r="B110" s="20"/>
      <c r="C110" s="181" t="s">
        <v>401</v>
      </c>
      <c r="D110" s="182"/>
      <c r="E110" s="182"/>
      <c r="F110" s="182"/>
      <c r="G110" s="231"/>
      <c r="H110" s="231"/>
      <c r="I110" s="231"/>
      <c r="J110" s="231"/>
      <c r="K110" s="231"/>
      <c r="L110" s="231"/>
      <c r="M110" s="231"/>
      <c r="N110" s="232"/>
      <c r="O110" s="21"/>
      <c r="Q110" s="28"/>
      <c r="R110" s="44" t="s">
        <v>465</v>
      </c>
      <c r="S110" s="30"/>
      <c r="U110" s="28"/>
      <c r="V110" s="33" t="str">
        <f t="shared" si="19"/>
        <v>Angaben vollständig</v>
      </c>
      <c r="W110" s="34"/>
      <c r="X110" s="35"/>
      <c r="Y110" s="36"/>
      <c r="Z110" s="35"/>
      <c r="AA110" s="30"/>
      <c r="AC110" s="35"/>
      <c r="AD110" s="36"/>
      <c r="AE110" s="35">
        <f t="shared" si="20"/>
        <v>0</v>
      </c>
      <c r="AF110" s="30"/>
      <c r="AI110" s="28"/>
      <c r="AK110" s="12" t="s">
        <v>105</v>
      </c>
      <c r="AL110" s="30"/>
    </row>
    <row r="111" spans="2:38" ht="26.25" customHeight="1" x14ac:dyDescent="0.25">
      <c r="B111" s="20"/>
      <c r="C111" s="181" t="s">
        <v>280</v>
      </c>
      <c r="D111" s="182"/>
      <c r="E111" s="182"/>
      <c r="F111" s="182"/>
      <c r="G111" s="211" t="s">
        <v>105</v>
      </c>
      <c r="H111" s="211"/>
      <c r="I111" s="211"/>
      <c r="J111" s="211"/>
      <c r="K111" s="211"/>
      <c r="L111" s="211"/>
      <c r="M111" s="211"/>
      <c r="N111" s="207"/>
      <c r="O111" s="21"/>
      <c r="Q111" s="28"/>
      <c r="R111" s="44" t="s">
        <v>465</v>
      </c>
      <c r="S111" s="30"/>
      <c r="U111" s="28"/>
      <c r="V111" s="33" t="str">
        <f>IF($AF$104=0,"Angaben vollständig",IF(G111="Bitte Auswahl treffen","Angaben unvollständig","Angaben vollständig"))</f>
        <v>Angaben vollständig</v>
      </c>
      <c r="W111" s="34"/>
      <c r="X111" s="35"/>
      <c r="Y111" s="36"/>
      <c r="Z111" s="35">
        <f>IF(G111=AK111,AI111,IF(G111=AK112,AI112,IF(G111=AK113,AI113,0)))</f>
        <v>0</v>
      </c>
      <c r="AA111" s="30"/>
      <c r="AC111" s="35"/>
      <c r="AD111" s="36"/>
      <c r="AE111" s="35">
        <f t="shared" si="20"/>
        <v>0</v>
      </c>
      <c r="AF111" s="30"/>
      <c r="AI111" s="71">
        <f>'00_system'!$F$48</f>
        <v>1</v>
      </c>
      <c r="AJ111" s="72"/>
      <c r="AK111" s="72" t="str">
        <f>'00_system'!$G$48</f>
        <v>Ein oder zwei Standorte (Flüchtlings- oder Asylunterkunft)</v>
      </c>
      <c r="AL111" s="30"/>
    </row>
    <row r="112" spans="2:38" ht="26.25" customHeight="1" x14ac:dyDescent="0.25">
      <c r="B112" s="20"/>
      <c r="C112" s="181"/>
      <c r="D112" s="182"/>
      <c r="E112" s="182"/>
      <c r="F112" s="182"/>
      <c r="G112" s="224" t="s">
        <v>281</v>
      </c>
      <c r="H112" s="224"/>
      <c r="I112" s="224"/>
      <c r="J112" s="150"/>
      <c r="K112" s="150"/>
      <c r="L112" s="150"/>
      <c r="M112" s="150"/>
      <c r="N112" s="144"/>
      <c r="O112" s="21"/>
      <c r="Q112" s="28"/>
      <c r="R112" s="44" t="s">
        <v>118</v>
      </c>
      <c r="S112" s="30"/>
      <c r="U112" s="28"/>
      <c r="W112" s="34"/>
      <c r="X112" s="35"/>
      <c r="Y112" s="36"/>
      <c r="Z112" s="35"/>
      <c r="AA112" s="30"/>
      <c r="AC112" s="35"/>
      <c r="AD112" s="36"/>
      <c r="AE112" s="35"/>
      <c r="AF112" s="30"/>
      <c r="AI112" s="71">
        <f>'00_system'!$F$49</f>
        <v>2</v>
      </c>
      <c r="AJ112" s="72"/>
      <c r="AK112" s="72" t="str">
        <f>'00_system'!$G$49</f>
        <v>Mehrere Flüchtlings- oder Asylunterkünfte (mindestens drei Standorte)</v>
      </c>
      <c r="AL112" s="30"/>
    </row>
    <row r="113" spans="2:38" ht="26.25" customHeight="1" x14ac:dyDescent="0.25">
      <c r="B113" s="20"/>
      <c r="C113" s="181" t="s">
        <v>402</v>
      </c>
      <c r="D113" s="182"/>
      <c r="E113" s="182"/>
      <c r="F113" s="182"/>
      <c r="G113" s="235"/>
      <c r="H113" s="235"/>
      <c r="I113" s="235"/>
      <c r="J113" s="235"/>
      <c r="K113" s="235"/>
      <c r="L113" s="235"/>
      <c r="M113" s="235"/>
      <c r="N113" s="236"/>
      <c r="O113" s="21"/>
      <c r="Q113" s="28"/>
      <c r="R113" s="44" t="s">
        <v>465</v>
      </c>
      <c r="S113" s="30"/>
      <c r="U113" s="28"/>
      <c r="V113" s="33" t="str">
        <f>IF($AF$104=0,"Angaben vollständig",IF(G113="","Angaben unvollständig","Angaben vollständig"))</f>
        <v>Angaben vollständig</v>
      </c>
      <c r="W113" s="34"/>
      <c r="X113" s="35"/>
      <c r="Y113" s="36"/>
      <c r="Z113" s="35">
        <f>AK119</f>
        <v>0</v>
      </c>
      <c r="AA113" s="30"/>
      <c r="AC113" s="35"/>
      <c r="AD113" s="36"/>
      <c r="AE113" s="35">
        <f t="shared" ref="AE113:AE116" si="21">IF(V113="Angaben unvollständig",1,0)</f>
        <v>0</v>
      </c>
      <c r="AF113" s="30"/>
      <c r="AI113" s="71">
        <f>'00_system'!$F$50</f>
        <v>3</v>
      </c>
      <c r="AJ113" s="72"/>
      <c r="AK113" s="72" t="str">
        <f>'00_system'!$G$50</f>
        <v>Mehrere Unterkünfte einschließlich mobil bestreifter dezentraler Unterkünfte</v>
      </c>
      <c r="AL113" s="30"/>
    </row>
    <row r="114" spans="2:38" ht="26.25" customHeight="1" x14ac:dyDescent="0.25">
      <c r="B114" s="20"/>
      <c r="C114" s="181" t="s">
        <v>282</v>
      </c>
      <c r="D114" s="182"/>
      <c r="E114" s="182"/>
      <c r="F114" s="182"/>
      <c r="G114" s="233"/>
      <c r="H114" s="233"/>
      <c r="I114" s="233"/>
      <c r="J114" s="233"/>
      <c r="K114" s="233"/>
      <c r="L114" s="233"/>
      <c r="M114" s="233"/>
      <c r="N114" s="234"/>
      <c r="O114" s="21"/>
      <c r="Q114" s="28"/>
      <c r="R114" s="44" t="s">
        <v>465</v>
      </c>
      <c r="S114" s="30"/>
      <c r="U114" s="28"/>
      <c r="V114" s="33" t="str">
        <f>IF($AF$104=0,"Angaben vollständig",IF(G114="","Angaben unvollständig","Angaben vollständig"))</f>
        <v>Angaben vollständig</v>
      </c>
      <c r="W114" s="34"/>
      <c r="X114" s="35"/>
      <c r="Y114" s="36"/>
      <c r="Z114" s="35"/>
      <c r="AA114" s="30"/>
      <c r="AC114" s="35"/>
      <c r="AD114" s="36"/>
      <c r="AE114" s="35">
        <f t="shared" si="21"/>
        <v>0</v>
      </c>
      <c r="AF114" s="30"/>
      <c r="AK114" s="12" t="s">
        <v>332</v>
      </c>
      <c r="AL114" s="30"/>
    </row>
    <row r="115" spans="2:38" ht="26.25" customHeight="1" x14ac:dyDescent="0.25">
      <c r="B115" s="20"/>
      <c r="C115" s="181" t="s">
        <v>283</v>
      </c>
      <c r="D115" s="182"/>
      <c r="E115" s="182"/>
      <c r="F115" s="182"/>
      <c r="G115" s="233"/>
      <c r="H115" s="233"/>
      <c r="I115" s="233"/>
      <c r="J115" s="233"/>
      <c r="K115" s="233"/>
      <c r="L115" s="233"/>
      <c r="M115" s="233"/>
      <c r="N115" s="234"/>
      <c r="O115" s="21"/>
      <c r="Q115" s="28"/>
      <c r="R115" s="44" t="s">
        <v>431</v>
      </c>
      <c r="S115" s="30"/>
      <c r="U115" s="28"/>
      <c r="V115" s="33" t="str">
        <f>"Angaben vollständig"</f>
        <v>Angaben vollständig</v>
      </c>
      <c r="W115" s="34"/>
      <c r="X115" s="35"/>
      <c r="Y115" s="36"/>
      <c r="Z115" s="35"/>
      <c r="AA115" s="30"/>
      <c r="AC115" s="35"/>
      <c r="AD115" s="36"/>
      <c r="AE115" s="35">
        <f t="shared" si="21"/>
        <v>0</v>
      </c>
      <c r="AF115" s="30"/>
      <c r="AI115" s="28"/>
      <c r="AK115" s="72" t="str">
        <f>TEXT(G113,"#.##")</f>
        <v/>
      </c>
      <c r="AL115" s="30"/>
    </row>
    <row r="116" spans="2:38" ht="26.25" customHeight="1" x14ac:dyDescent="0.25">
      <c r="B116" s="20"/>
      <c r="C116" s="181" t="s">
        <v>354</v>
      </c>
      <c r="D116" s="182"/>
      <c r="E116" s="182"/>
      <c r="F116" s="182"/>
      <c r="G116" s="224" t="s">
        <v>288</v>
      </c>
      <c r="H116" s="224"/>
      <c r="I116" s="224"/>
      <c r="J116" s="229"/>
      <c r="K116" s="229"/>
      <c r="L116" s="229"/>
      <c r="M116" s="229"/>
      <c r="N116" s="230"/>
      <c r="O116" s="21"/>
      <c r="Q116" s="28"/>
      <c r="R116" s="44" t="s">
        <v>465</v>
      </c>
      <c r="S116" s="30"/>
      <c r="U116" s="28"/>
      <c r="V116" s="33" t="str">
        <f>IF($AF$104=0,"Angaben vollständig",IF(J116="","Angaben unvollständig","Angaben vollständig"))</f>
        <v>Angaben vollständig</v>
      </c>
      <c r="W116" s="34"/>
      <c r="X116" s="35"/>
      <c r="Y116" s="36"/>
      <c r="Z116" s="35"/>
      <c r="AA116" s="30"/>
      <c r="AC116" s="35"/>
      <c r="AD116" s="36"/>
      <c r="AE116" s="35">
        <f t="shared" si="21"/>
        <v>0</v>
      </c>
      <c r="AF116" s="30"/>
      <c r="AI116" s="28">
        <f>'00_system'!$F$51</f>
        <v>2</v>
      </c>
      <c r="AK116" s="12">
        <f>'00_system'!$G$51</f>
        <v>150</v>
      </c>
      <c r="AL116" s="30"/>
    </row>
    <row r="117" spans="2:38" ht="26.25" customHeight="1" x14ac:dyDescent="0.25">
      <c r="B117" s="20"/>
      <c r="C117" s="181"/>
      <c r="D117" s="182"/>
      <c r="E117" s="182"/>
      <c r="F117" s="182"/>
      <c r="G117" s="224" t="s">
        <v>403</v>
      </c>
      <c r="H117" s="224"/>
      <c r="I117" s="224"/>
      <c r="J117" s="229"/>
      <c r="K117" s="229"/>
      <c r="L117" s="229"/>
      <c r="M117" s="229"/>
      <c r="N117" s="230"/>
      <c r="O117" s="21"/>
      <c r="Q117" s="28"/>
      <c r="R117" s="44" t="s">
        <v>118</v>
      </c>
      <c r="S117" s="30"/>
      <c r="U117" s="28"/>
      <c r="W117" s="34"/>
      <c r="X117" s="35"/>
      <c r="Y117" s="36"/>
      <c r="Z117" s="35"/>
      <c r="AA117" s="30"/>
      <c r="AC117" s="35"/>
      <c r="AD117" s="36"/>
      <c r="AE117" s="35"/>
      <c r="AF117" s="30"/>
      <c r="AI117" s="28"/>
      <c r="AK117" s="12">
        <f>'00_system'!$H$51</f>
        <v>100000</v>
      </c>
      <c r="AL117" s="30"/>
    </row>
    <row r="118" spans="2:38" ht="26.25" customHeight="1" x14ac:dyDescent="0.25">
      <c r="B118" s="20"/>
      <c r="C118" s="181"/>
      <c r="D118" s="182"/>
      <c r="E118" s="182"/>
      <c r="F118" s="182"/>
      <c r="G118" s="224" t="s">
        <v>404</v>
      </c>
      <c r="H118" s="224"/>
      <c r="I118" s="224"/>
      <c r="J118" s="229"/>
      <c r="K118" s="229"/>
      <c r="L118" s="229"/>
      <c r="M118" s="229"/>
      <c r="N118" s="230"/>
      <c r="O118" s="21"/>
      <c r="Q118" s="28"/>
      <c r="R118" s="44" t="s">
        <v>465</v>
      </c>
      <c r="S118" s="30"/>
      <c r="U118" s="28"/>
      <c r="V118" s="33" t="str">
        <f>IF($AF$104=0,"Angaben vollständig",IF(J118="","Angaben unvollständig","Angaben vollständig"))</f>
        <v>Angaben vollständig</v>
      </c>
      <c r="W118" s="34"/>
      <c r="X118" s="35"/>
      <c r="Y118" s="36"/>
      <c r="Z118" s="35"/>
      <c r="AA118" s="30"/>
      <c r="AC118" s="35"/>
      <c r="AD118" s="36"/>
      <c r="AE118" s="35">
        <f t="shared" ref="AE118" si="22">IF(V118="Angaben unvollständig",1,0)</f>
        <v>0</v>
      </c>
      <c r="AF118" s="30"/>
      <c r="AI118" s="28" t="b">
        <f>IF(AK118&gt;='00_system'!$G$43,"OK",FALSE)</f>
        <v>0</v>
      </c>
      <c r="AJ118" s="12">
        <f>IF(AI118="OK",0,1)</f>
        <v>1</v>
      </c>
      <c r="AK118" s="73">
        <f>G113</f>
        <v>0</v>
      </c>
      <c r="AL118" s="30"/>
    </row>
    <row r="119" spans="2:38" ht="26.25" customHeight="1" x14ac:dyDescent="0.25">
      <c r="B119" s="20"/>
      <c r="C119" s="181"/>
      <c r="D119" s="182"/>
      <c r="E119" s="182"/>
      <c r="F119" s="182"/>
      <c r="G119" s="224" t="s">
        <v>287</v>
      </c>
      <c r="H119" s="224"/>
      <c r="I119" s="224"/>
      <c r="J119" s="229"/>
      <c r="K119" s="229"/>
      <c r="L119" s="229"/>
      <c r="M119" s="229"/>
      <c r="N119" s="230"/>
      <c r="O119" s="21"/>
      <c r="Q119" s="28"/>
      <c r="R119" s="44" t="s">
        <v>118</v>
      </c>
      <c r="S119" s="30"/>
      <c r="U119" s="28"/>
      <c r="W119" s="34"/>
      <c r="X119" s="35"/>
      <c r="Y119" s="36"/>
      <c r="Z119" s="35"/>
      <c r="AA119" s="30"/>
      <c r="AC119" s="35"/>
      <c r="AD119" s="36"/>
      <c r="AE119" s="35"/>
      <c r="AF119" s="30"/>
      <c r="AI119" s="28"/>
      <c r="AK119" s="12">
        <f>IF(AK118&lt;AK117,IF(AK116&lt;=AK118,AI116,0),0)</f>
        <v>0</v>
      </c>
      <c r="AL119" s="30"/>
    </row>
    <row r="120" spans="2:38" ht="112.5" customHeight="1" x14ac:dyDescent="0.25">
      <c r="B120" s="20"/>
      <c r="C120" s="181" t="s">
        <v>286</v>
      </c>
      <c r="D120" s="182"/>
      <c r="E120" s="182"/>
      <c r="F120" s="182"/>
      <c r="G120" s="231"/>
      <c r="H120" s="231"/>
      <c r="I120" s="231"/>
      <c r="J120" s="231"/>
      <c r="K120" s="231"/>
      <c r="L120" s="231"/>
      <c r="M120" s="231"/>
      <c r="N120" s="232"/>
      <c r="O120" s="21"/>
      <c r="Q120" s="28"/>
      <c r="R120" s="44" t="s">
        <v>465</v>
      </c>
      <c r="S120" s="30"/>
      <c r="U120" s="28"/>
      <c r="V120" s="33" t="str">
        <f>IF($AF$104=0,"Angaben vollständig",IF(G120="","Angaben unvollständig","Angaben vollständig"))</f>
        <v>Angaben vollständig</v>
      </c>
      <c r="W120" s="34"/>
      <c r="X120" s="35"/>
      <c r="Y120" s="36"/>
      <c r="Z120" s="35"/>
      <c r="AA120" s="30"/>
      <c r="AC120" s="35"/>
      <c r="AD120" s="36"/>
      <c r="AE120" s="35">
        <f t="shared" ref="AE120:AE122" si="23">IF(V120="Angaben unvollständig",1,0)</f>
        <v>0</v>
      </c>
      <c r="AF120" s="30"/>
      <c r="AI120" s="28" t="str">
        <f>IF(OR(G115="",ISTEXT(G115),AK120&lt;=EOMONTH(G115,0)),"OK","FEHLER")</f>
        <v>OK</v>
      </c>
      <c r="AJ120" s="12">
        <f>IF(AI120="OK",0,1)</f>
        <v>0</v>
      </c>
      <c r="AK120" s="74">
        <f>'00_system'!$G$44</f>
        <v>45211</v>
      </c>
      <c r="AL120" s="30"/>
    </row>
    <row r="121" spans="2:38" ht="112.5" customHeight="1" x14ac:dyDescent="0.25">
      <c r="B121" s="20"/>
      <c r="C121" s="181" t="s">
        <v>285</v>
      </c>
      <c r="D121" s="182"/>
      <c r="E121" s="182"/>
      <c r="F121" s="182"/>
      <c r="G121" s="231"/>
      <c r="H121" s="231"/>
      <c r="I121" s="231"/>
      <c r="J121" s="231"/>
      <c r="K121" s="231"/>
      <c r="L121" s="231"/>
      <c r="M121" s="231"/>
      <c r="N121" s="232"/>
      <c r="O121" s="21"/>
      <c r="Q121" s="28"/>
      <c r="R121" s="44" t="s">
        <v>464</v>
      </c>
      <c r="S121" s="30"/>
      <c r="U121" s="28"/>
      <c r="V121" s="33" t="str">
        <f>"Angaben vollständig"</f>
        <v>Angaben vollständig</v>
      </c>
      <c r="W121" s="34"/>
      <c r="X121" s="35"/>
      <c r="Y121" s="36"/>
      <c r="Z121" s="35"/>
      <c r="AA121" s="30"/>
      <c r="AC121" s="35"/>
      <c r="AD121" s="36"/>
      <c r="AE121" s="35">
        <f t="shared" si="23"/>
        <v>0</v>
      </c>
      <c r="AF121" s="30"/>
      <c r="AI121" s="28" t="str">
        <f>IF(EDATE(G114,12)&lt;=IF(OR(G115="",ISTEXT(G115)),'00_system'!$C$39,EOMONTH(G115,0)+1),"OK","FEHLER")</f>
        <v>OK</v>
      </c>
      <c r="AJ121" s="12">
        <f>IF(AI121="OK",0,1)</f>
        <v>0</v>
      </c>
      <c r="AK121" s="74">
        <f>'00_system'!$G$45</f>
        <v>45942</v>
      </c>
      <c r="AL121" s="30"/>
    </row>
    <row r="122" spans="2:38" ht="112.5" customHeight="1" x14ac:dyDescent="0.25">
      <c r="B122" s="20"/>
      <c r="C122" s="216" t="s">
        <v>284</v>
      </c>
      <c r="D122" s="217"/>
      <c r="E122" s="217"/>
      <c r="F122" s="217"/>
      <c r="G122" s="227"/>
      <c r="H122" s="227"/>
      <c r="I122" s="227"/>
      <c r="J122" s="227"/>
      <c r="K122" s="227"/>
      <c r="L122" s="227"/>
      <c r="M122" s="227"/>
      <c r="N122" s="228"/>
      <c r="O122" s="21"/>
      <c r="Q122" s="28"/>
      <c r="R122" s="44" t="s">
        <v>464</v>
      </c>
      <c r="S122" s="30"/>
      <c r="U122" s="28"/>
      <c r="V122" s="33" t="str">
        <f>"Angaben vollständig"</f>
        <v>Angaben vollständig</v>
      </c>
      <c r="W122" s="34"/>
      <c r="X122" s="35"/>
      <c r="Y122" s="36"/>
      <c r="Z122" s="35"/>
      <c r="AA122" s="30"/>
      <c r="AC122" s="35"/>
      <c r="AD122" s="36"/>
      <c r="AE122" s="35">
        <f t="shared" si="23"/>
        <v>0</v>
      </c>
      <c r="AF122" s="30"/>
      <c r="AI122" s="28" t="str">
        <f>IF(AJ122=0,"ja","nein")</f>
        <v>nein</v>
      </c>
      <c r="AJ122" s="12">
        <f>AJ118+AJ120+AJ121</f>
        <v>1</v>
      </c>
      <c r="AK122" s="12" t="s">
        <v>289</v>
      </c>
      <c r="AL122" s="30"/>
    </row>
    <row r="123" spans="2:38" ht="13.8" thickBot="1" x14ac:dyDescent="0.3">
      <c r="B123" s="23"/>
      <c r="C123" s="39"/>
      <c r="D123" s="39"/>
      <c r="E123" s="39"/>
      <c r="F123" s="39"/>
      <c r="G123" s="39"/>
      <c r="H123" s="39"/>
      <c r="I123" s="39"/>
      <c r="J123" s="39"/>
      <c r="K123" s="39"/>
      <c r="L123" s="39"/>
      <c r="M123" s="39"/>
      <c r="N123" s="39"/>
      <c r="O123" s="24"/>
      <c r="Q123" s="40"/>
      <c r="R123" s="45"/>
      <c r="S123" s="42"/>
      <c r="U123" s="40"/>
      <c r="V123" s="41"/>
      <c r="W123" s="42"/>
      <c r="Y123" s="40"/>
      <c r="Z123" s="41"/>
      <c r="AA123" s="42"/>
      <c r="AD123" s="40"/>
      <c r="AE123" s="41"/>
      <c r="AF123" s="42"/>
      <c r="AI123" s="40"/>
      <c r="AJ123" s="41"/>
      <c r="AK123" s="41"/>
      <c r="AL123" s="42"/>
    </row>
  </sheetData>
  <sheetProtection algorithmName="SHA-512" hashValue="55+67DsWlMxvgpETqkEqqUfWjBbqiy5K71PIvl4GS+61dlmUd3x3B+fU1VvLVXSh5CGp2ledtLDDCpbubrJC4Q==" saltValue="TE3zQsPwhHR7b7BImfsh+w==" spinCount="100000" sheet="1" objects="1" scenarios="1" selectLockedCells="1"/>
  <mergeCells count="184">
    <mergeCell ref="R2:V3"/>
    <mergeCell ref="C17:F17"/>
    <mergeCell ref="C19:F19"/>
    <mergeCell ref="C12:N12"/>
    <mergeCell ref="C13:N13"/>
    <mergeCell ref="C16:F16"/>
    <mergeCell ref="C6:H6"/>
    <mergeCell ref="C4:J5"/>
    <mergeCell ref="K3:N7"/>
    <mergeCell ref="C18:F18"/>
    <mergeCell ref="C15:F15"/>
    <mergeCell ref="G15:J15"/>
    <mergeCell ref="K15:N15"/>
    <mergeCell ref="G16:J16"/>
    <mergeCell ref="K16:N16"/>
    <mergeCell ref="G17:J17"/>
    <mergeCell ref="K17:N17"/>
    <mergeCell ref="G18:J18"/>
    <mergeCell ref="K18:N18"/>
    <mergeCell ref="G19:J19"/>
    <mergeCell ref="K19:N19"/>
    <mergeCell ref="C25:N25"/>
    <mergeCell ref="C24:N24"/>
    <mergeCell ref="C39:N39"/>
    <mergeCell ref="G40:N40"/>
    <mergeCell ref="C45:N45"/>
    <mergeCell ref="C33:N33"/>
    <mergeCell ref="G34:N34"/>
    <mergeCell ref="G35:I35"/>
    <mergeCell ref="J35:N35"/>
    <mergeCell ref="C34:F37"/>
    <mergeCell ref="G36:I36"/>
    <mergeCell ref="G37:I37"/>
    <mergeCell ref="J36:N36"/>
    <mergeCell ref="J37:N37"/>
    <mergeCell ref="C40:F43"/>
    <mergeCell ref="G41:I41"/>
    <mergeCell ref="J41:N41"/>
    <mergeCell ref="G42:I42"/>
    <mergeCell ref="J42:N42"/>
    <mergeCell ref="G43:I43"/>
    <mergeCell ref="J43:N43"/>
    <mergeCell ref="C27:N27"/>
    <mergeCell ref="C28:F31"/>
    <mergeCell ref="G28:N28"/>
    <mergeCell ref="C57:N57"/>
    <mergeCell ref="C58:N58"/>
    <mergeCell ref="C64:N64"/>
    <mergeCell ref="G65:N65"/>
    <mergeCell ref="C46:F49"/>
    <mergeCell ref="G47:I47"/>
    <mergeCell ref="J47:N47"/>
    <mergeCell ref="G48:I48"/>
    <mergeCell ref="J48:N48"/>
    <mergeCell ref="G49:I49"/>
    <mergeCell ref="J49:N49"/>
    <mergeCell ref="C60:N60"/>
    <mergeCell ref="G52:N52"/>
    <mergeCell ref="C54:N54"/>
    <mergeCell ref="C55:F55"/>
    <mergeCell ref="G55:N55"/>
    <mergeCell ref="G46:N46"/>
    <mergeCell ref="C51:N51"/>
    <mergeCell ref="C52:F52"/>
    <mergeCell ref="G67:N67"/>
    <mergeCell ref="G68:N68"/>
    <mergeCell ref="C69:F69"/>
    <mergeCell ref="G69:N69"/>
    <mergeCell ref="C70:F70"/>
    <mergeCell ref="G70:N70"/>
    <mergeCell ref="C61:N61"/>
    <mergeCell ref="C65:F65"/>
    <mergeCell ref="C66:F66"/>
    <mergeCell ref="C67:F67"/>
    <mergeCell ref="C68:F68"/>
    <mergeCell ref="G66:N66"/>
    <mergeCell ref="C62:N62"/>
    <mergeCell ref="C74:F74"/>
    <mergeCell ref="G74:N74"/>
    <mergeCell ref="C75:F75"/>
    <mergeCell ref="G75:N75"/>
    <mergeCell ref="C71:F72"/>
    <mergeCell ref="G72:I72"/>
    <mergeCell ref="J72:N72"/>
    <mergeCell ref="G71:N71"/>
    <mergeCell ref="C73:F73"/>
    <mergeCell ref="G73:N73"/>
    <mergeCell ref="G79:I79"/>
    <mergeCell ref="J79:N79"/>
    <mergeCell ref="G76:I76"/>
    <mergeCell ref="J76:N76"/>
    <mergeCell ref="C76:F79"/>
    <mergeCell ref="C80:F80"/>
    <mergeCell ref="G80:N80"/>
    <mergeCell ref="G77:I77"/>
    <mergeCell ref="J77:N77"/>
    <mergeCell ref="G78:I78"/>
    <mergeCell ref="J78:N78"/>
    <mergeCell ref="C86:F86"/>
    <mergeCell ref="G86:N86"/>
    <mergeCell ref="C87:F87"/>
    <mergeCell ref="G87:N87"/>
    <mergeCell ref="C88:F88"/>
    <mergeCell ref="G88:N88"/>
    <mergeCell ref="C81:F81"/>
    <mergeCell ref="G81:N81"/>
    <mergeCell ref="C82:F82"/>
    <mergeCell ref="G82:N82"/>
    <mergeCell ref="C84:N84"/>
    <mergeCell ref="C85:F85"/>
    <mergeCell ref="G85:N85"/>
    <mergeCell ref="C93:F93"/>
    <mergeCell ref="G93:N93"/>
    <mergeCell ref="C94:F94"/>
    <mergeCell ref="G94:N94"/>
    <mergeCell ref="C95:F95"/>
    <mergeCell ref="G95:N95"/>
    <mergeCell ref="C89:F89"/>
    <mergeCell ref="G89:N89"/>
    <mergeCell ref="C90:F90"/>
    <mergeCell ref="G90:N90"/>
    <mergeCell ref="C91:F92"/>
    <mergeCell ref="G91:N91"/>
    <mergeCell ref="G92:I92"/>
    <mergeCell ref="J92:N92"/>
    <mergeCell ref="C96:F99"/>
    <mergeCell ref="G96:I96"/>
    <mergeCell ref="J96:N96"/>
    <mergeCell ref="G97:I97"/>
    <mergeCell ref="J97:N97"/>
    <mergeCell ref="G98:I98"/>
    <mergeCell ref="J98:N98"/>
    <mergeCell ref="G99:I99"/>
    <mergeCell ref="J99:N99"/>
    <mergeCell ref="C104:N104"/>
    <mergeCell ref="C105:F105"/>
    <mergeCell ref="G105:N105"/>
    <mergeCell ref="C106:F106"/>
    <mergeCell ref="G106:N106"/>
    <mergeCell ref="C107:F107"/>
    <mergeCell ref="G107:N107"/>
    <mergeCell ref="C100:F100"/>
    <mergeCell ref="G100:N100"/>
    <mergeCell ref="C101:F101"/>
    <mergeCell ref="G101:N101"/>
    <mergeCell ref="C102:F102"/>
    <mergeCell ref="G102:N102"/>
    <mergeCell ref="G118:I118"/>
    <mergeCell ref="C111:F112"/>
    <mergeCell ref="G111:N111"/>
    <mergeCell ref="G112:I112"/>
    <mergeCell ref="J112:N112"/>
    <mergeCell ref="C113:F113"/>
    <mergeCell ref="G113:N113"/>
    <mergeCell ref="C108:F108"/>
    <mergeCell ref="G108:N108"/>
    <mergeCell ref="C109:F109"/>
    <mergeCell ref="G109:N109"/>
    <mergeCell ref="C110:F110"/>
    <mergeCell ref="G110:N110"/>
    <mergeCell ref="G29:I29"/>
    <mergeCell ref="J29:N29"/>
    <mergeCell ref="G30:I30"/>
    <mergeCell ref="J30:N30"/>
    <mergeCell ref="G31:I31"/>
    <mergeCell ref="J31:N31"/>
    <mergeCell ref="C122:F122"/>
    <mergeCell ref="G122:N122"/>
    <mergeCell ref="J118:N118"/>
    <mergeCell ref="G119:I119"/>
    <mergeCell ref="J119:N119"/>
    <mergeCell ref="C120:F120"/>
    <mergeCell ref="G120:N120"/>
    <mergeCell ref="C121:F121"/>
    <mergeCell ref="G121:N121"/>
    <mergeCell ref="C114:F114"/>
    <mergeCell ref="G114:N114"/>
    <mergeCell ref="C115:F115"/>
    <mergeCell ref="G115:N115"/>
    <mergeCell ref="C116:F119"/>
    <mergeCell ref="G116:I116"/>
    <mergeCell ref="J116:N116"/>
    <mergeCell ref="G117:I117"/>
    <mergeCell ref="J117:N117"/>
  </mergeCells>
  <conditionalFormatting sqref="V16:V19">
    <cfRule type="containsText" dxfId="45" priority="80" operator="containsText" text="Angaben unvollständig">
      <formula>NOT(ISERROR(SEARCH("Angaben unvollständig",V16)))</formula>
    </cfRule>
    <cfRule type="containsText" dxfId="44" priority="79" operator="containsText" text="Angaben vollständig">
      <formula>NOT(ISERROR(SEARCH("Angaben vollständig",V16)))</formula>
    </cfRule>
  </conditionalFormatting>
  <conditionalFormatting sqref="V28:V31">
    <cfRule type="containsText" dxfId="43" priority="2" operator="containsText" text="Angaben unvollständig">
      <formula>NOT(ISERROR(SEARCH("Angaben unvollständig",V28)))</formula>
    </cfRule>
    <cfRule type="containsText" dxfId="42" priority="1" operator="containsText" text="Angaben vollständig">
      <formula>NOT(ISERROR(SEARCH("Angaben vollständig",V28)))</formula>
    </cfRule>
  </conditionalFormatting>
  <conditionalFormatting sqref="V34:V37">
    <cfRule type="containsText" dxfId="41" priority="57" operator="containsText" text="Angaben vollständig">
      <formula>NOT(ISERROR(SEARCH("Angaben vollständig",V34)))</formula>
    </cfRule>
    <cfRule type="containsText" dxfId="40" priority="58" operator="containsText" text="Angaben unvollständig">
      <formula>NOT(ISERROR(SEARCH("Angaben unvollständig",V34)))</formula>
    </cfRule>
  </conditionalFormatting>
  <conditionalFormatting sqref="V40:V43">
    <cfRule type="containsText" dxfId="39" priority="51" operator="containsText" text="Angaben vollständig">
      <formula>NOT(ISERROR(SEARCH("Angaben vollständig",V40)))</formula>
    </cfRule>
    <cfRule type="containsText" dxfId="38" priority="52" operator="containsText" text="Angaben unvollständig">
      <formula>NOT(ISERROR(SEARCH("Angaben unvollständig",V40)))</formula>
    </cfRule>
  </conditionalFormatting>
  <conditionalFormatting sqref="V46:V49">
    <cfRule type="containsText" dxfId="37" priority="47" operator="containsText" text="Angaben vollständig">
      <formula>NOT(ISERROR(SEARCH("Angaben vollständig",V46)))</formula>
    </cfRule>
    <cfRule type="containsText" dxfId="36" priority="48" operator="containsText" text="Angaben unvollständig">
      <formula>NOT(ISERROR(SEARCH("Angaben unvollständig",V46)))</formula>
    </cfRule>
  </conditionalFormatting>
  <conditionalFormatting sqref="V52">
    <cfRule type="containsText" dxfId="35" priority="65" operator="containsText" text="Angaben vollständig">
      <formula>NOT(ISERROR(SEARCH("Angaben vollständig",V52)))</formula>
    </cfRule>
    <cfRule type="containsText" dxfId="34" priority="66" operator="containsText" text="Angaben unvollständig">
      <formula>NOT(ISERROR(SEARCH("Angaben unvollständig",V52)))</formula>
    </cfRule>
  </conditionalFormatting>
  <conditionalFormatting sqref="V55">
    <cfRule type="containsText" dxfId="33" priority="63" operator="containsText" text="Angaben vollständig">
      <formula>NOT(ISERROR(SEARCH("Angaben vollständig",V55)))</formula>
    </cfRule>
    <cfRule type="containsText" dxfId="32" priority="64" operator="containsText" text="Angaben unvollständig">
      <formula>NOT(ISERROR(SEARCH("Angaben unvollständig",V55)))</formula>
    </cfRule>
  </conditionalFormatting>
  <conditionalFormatting sqref="V65:V71 V73:V76">
    <cfRule type="containsText" dxfId="31" priority="45" operator="containsText" text="Angaben vollständig">
      <formula>NOT(ISERROR(SEARCH("Angaben vollständig",V65)))</formula>
    </cfRule>
    <cfRule type="containsText" dxfId="30" priority="46" operator="containsText" text="Angaben unvollständig">
      <formula>NOT(ISERROR(SEARCH("Angaben unvollständig",V65)))</formula>
    </cfRule>
  </conditionalFormatting>
  <conditionalFormatting sqref="V78">
    <cfRule type="containsText" dxfId="29" priority="11" operator="containsText" text="Angaben vollständig">
      <formula>NOT(ISERROR(SEARCH("Angaben vollständig",V78)))</formula>
    </cfRule>
    <cfRule type="containsText" dxfId="28" priority="12" operator="containsText" text="Angaben unvollständig">
      <formula>NOT(ISERROR(SEARCH("Angaben unvollständig",V78)))</formula>
    </cfRule>
  </conditionalFormatting>
  <conditionalFormatting sqref="V80:V82">
    <cfRule type="containsText" dxfId="27" priority="35" operator="containsText" text="Angaben vollständig">
      <formula>NOT(ISERROR(SEARCH("Angaben vollständig",V80)))</formula>
    </cfRule>
    <cfRule type="containsText" dxfId="26" priority="36" operator="containsText" text="Angaben unvollständig">
      <formula>NOT(ISERROR(SEARCH("Angaben unvollständig",V80)))</formula>
    </cfRule>
  </conditionalFormatting>
  <conditionalFormatting sqref="V85:V91">
    <cfRule type="containsText" dxfId="25" priority="32" operator="containsText" text="Angaben unvollständig">
      <formula>NOT(ISERROR(SEARCH("Angaben unvollständig",V85)))</formula>
    </cfRule>
    <cfRule type="containsText" dxfId="24" priority="31" operator="containsText" text="Angaben vollständig">
      <formula>NOT(ISERROR(SEARCH("Angaben vollständig",V85)))</formula>
    </cfRule>
  </conditionalFormatting>
  <conditionalFormatting sqref="V93:V96">
    <cfRule type="containsText" dxfId="23" priority="9" operator="containsText" text="Angaben vollständig">
      <formula>NOT(ISERROR(SEARCH("Angaben vollständig",V93)))</formula>
    </cfRule>
    <cfRule type="containsText" dxfId="22" priority="10" operator="containsText" text="Angaben unvollständig">
      <formula>NOT(ISERROR(SEARCH("Angaben unvollständig",V93)))</formula>
    </cfRule>
  </conditionalFormatting>
  <conditionalFormatting sqref="V98">
    <cfRule type="containsText" dxfId="21" priority="7" operator="containsText" text="Angaben vollständig">
      <formula>NOT(ISERROR(SEARCH("Angaben vollständig",V98)))</formula>
    </cfRule>
    <cfRule type="containsText" dxfId="20" priority="8" operator="containsText" text="Angaben unvollständig">
      <formula>NOT(ISERROR(SEARCH("Angaben unvollständig",V98)))</formula>
    </cfRule>
  </conditionalFormatting>
  <conditionalFormatting sqref="V100:V102">
    <cfRule type="containsText" dxfId="19" priority="25" operator="containsText" text="Angaben vollständig">
      <formula>NOT(ISERROR(SEARCH("Angaben vollständig",V100)))</formula>
    </cfRule>
    <cfRule type="containsText" dxfId="18" priority="26" operator="containsText" text="Angaben unvollständig">
      <formula>NOT(ISERROR(SEARCH("Angaben unvollständig",V100)))</formula>
    </cfRule>
  </conditionalFormatting>
  <conditionalFormatting sqref="V105:V111">
    <cfRule type="containsText" dxfId="17" priority="21" operator="containsText" text="Angaben vollständig">
      <formula>NOT(ISERROR(SEARCH("Angaben vollständig",V105)))</formula>
    </cfRule>
    <cfRule type="containsText" dxfId="16" priority="22" operator="containsText" text="Angaben unvollständig">
      <formula>NOT(ISERROR(SEARCH("Angaben unvollständig",V105)))</formula>
    </cfRule>
  </conditionalFormatting>
  <conditionalFormatting sqref="V113:V116">
    <cfRule type="containsText" dxfId="15" priority="5" operator="containsText" text="Angaben vollständig">
      <formula>NOT(ISERROR(SEARCH("Angaben vollständig",V113)))</formula>
    </cfRule>
    <cfRule type="containsText" dxfId="14" priority="6" operator="containsText" text="Angaben unvollständig">
      <formula>NOT(ISERROR(SEARCH("Angaben unvollständig",V113)))</formula>
    </cfRule>
  </conditionalFormatting>
  <conditionalFormatting sqref="V118">
    <cfRule type="containsText" dxfId="13" priority="3" operator="containsText" text="Angaben vollständig">
      <formula>NOT(ISERROR(SEARCH("Angaben vollständig",V118)))</formula>
    </cfRule>
    <cfRule type="containsText" dxfId="12" priority="4" operator="containsText" text="Angaben unvollständig">
      <formula>NOT(ISERROR(SEARCH("Angaben unvollständig",V118)))</formula>
    </cfRule>
  </conditionalFormatting>
  <conditionalFormatting sqref="V120:V122">
    <cfRule type="containsText" dxfId="11" priority="15" operator="containsText" text="Angaben vollständig">
      <formula>NOT(ISERROR(SEARCH("Angaben vollständig",V120)))</formula>
    </cfRule>
    <cfRule type="containsText" dxfId="10" priority="16" operator="containsText" text="Angaben unvollständig">
      <formula>NOT(ISERROR(SEARCH("Angaben unvollständig",V120)))</formula>
    </cfRule>
  </conditionalFormatting>
  <dataValidations count="13">
    <dataValidation type="list" allowBlank="1" showInputMessage="1" showErrorMessage="1" sqref="G34:N34" xr:uid="{DF573E7A-82C5-4639-A1FE-BEF643255522}">
      <formula1>$AK$34:$AK$37</formula1>
    </dataValidation>
    <dataValidation type="list" allowBlank="1" showInputMessage="1" showErrorMessage="1" sqref="G40:N40" xr:uid="{4740F04A-48B9-4664-976C-EE57D657E797}">
      <formula1>$AK$40:$AK$43</formula1>
    </dataValidation>
    <dataValidation type="list" allowBlank="1" showInputMessage="1" showErrorMessage="1" sqref="G46:N46" xr:uid="{9CFBA7FA-43E3-491B-96FF-272406C5AEA2}">
      <formula1>$AK$46:$AK$49</formula1>
    </dataValidation>
    <dataValidation type="list" allowBlank="1" showInputMessage="1" showErrorMessage="1" sqref="G52:N52" xr:uid="{EC90A2FD-F8BA-4AD4-B5E1-FFBE1AF82875}">
      <formula1>$AK$50:$AK$55</formula1>
    </dataValidation>
    <dataValidation type="list" allowBlank="1" showInputMessage="1" showErrorMessage="1" sqref="G55:N55" xr:uid="{D2684378-D1B8-42C7-B162-A7250A96D9EC}">
      <formula1>$AK$56:$AK$60</formula1>
    </dataValidation>
    <dataValidation type="list" allowBlank="1" showInputMessage="1" showErrorMessage="1" sqref="G91:N91" xr:uid="{8FEFFB51-B123-4ABD-ADFC-FE3B0273A988}">
      <formula1>$AK$90:$AK$94</formula1>
    </dataValidation>
    <dataValidation type="list" allowBlank="1" showInputMessage="1" showErrorMessage="1" sqref="G71:N71" xr:uid="{2B4AE0A8-5B57-4013-B0AD-22F9FF4617DE}">
      <formula1>$AK$70:$AK$74</formula1>
    </dataValidation>
    <dataValidation type="list" allowBlank="1" showInputMessage="1" showErrorMessage="1" sqref="G111:N111" xr:uid="{C899BABC-16DF-4DED-85E5-A222565126F2}">
      <formula1>$AK$110:$AK$114</formula1>
    </dataValidation>
    <dataValidation type="whole" allowBlank="1" showInputMessage="1" showErrorMessage="1" sqref="J76:N79 J96:N99 J116:N119" xr:uid="{6277E824-7CE6-4B25-BF11-2BB2DD2001C8}">
      <formula1>1</formula1>
      <formula2>99999999999999900</formula2>
    </dataValidation>
    <dataValidation type="custom" allowBlank="1" showInputMessage="1" showErrorMessage="1" sqref="G74:N74 G114:N114 G94:N94" xr:uid="{EDE63F47-D665-4950-9F6B-62DB69AE970F}">
      <formula1>G74=DATE(YEAR(G74), MONTH(G74), 1)</formula1>
    </dataValidation>
    <dataValidation type="decimal" allowBlank="1" showInputMessage="1" showErrorMessage="1" sqref="G73:N73 G93:N93 G113:N113" xr:uid="{9DDCF64B-4AE7-4506-8833-2C986C6AC29F}">
      <formula1>0.01</formula1>
      <formula2>9.99999999999999E+33</formula2>
    </dataValidation>
    <dataValidation type="whole" allowBlank="1" showInputMessage="1" showErrorMessage="1" sqref="G16:N19" xr:uid="{440F7661-E347-4F7C-B054-452D8A6BAF75}">
      <formula1>0</formula1>
      <formula2>9.99999999999999E+30</formula2>
    </dataValidation>
    <dataValidation type="list" allowBlank="1" showInputMessage="1" showErrorMessage="1" sqref="G28:N28" xr:uid="{6C2DC3F5-E9F8-4107-855D-8FA72032587F}">
      <formula1>$AK$28:$AK$31</formula1>
    </dataValidation>
  </dataValidations>
  <hyperlinks>
    <hyperlink ref="R2:V3" location="'02_teilnahmeantrag'!A1" display="'02_teilnahmeantrag'!A1" xr:uid="{3FE88CA4-4C0E-4D71-AF80-01331D4DF267}"/>
  </hyperlinks>
  <pageMargins left="0.70866141732283472" right="0.70866141732283472" top="0.78740157480314965" bottom="0.78740157480314965" header="0.31496062992125984" footer="0.31496062992125984"/>
  <pageSetup paperSize="9" scale="77" fitToHeight="10" orientation="portrait" r:id="rId1"/>
  <headerFooter>
    <oddFooter>&amp;L&amp;"Arial,Standard"&amp;8Die Weitergabe an Dritte ist ohne ausdrückliche Genehmigung der ausschreibenden Stelle nicht statthaft.&amp;R&amp;"Arial,Standard"&amp;8Seite &amp;P von &amp;N</oddFooter>
  </headerFooter>
  <rowBreaks count="5" manualBreakCount="5">
    <brk id="44" min="2" max="13" man="1"/>
    <brk id="59" min="2" max="13" man="1"/>
    <brk id="63" min="2" max="13" man="1"/>
    <brk id="83" min="2" max="13" man="1"/>
    <brk id="103" min="2"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AD809-4F2F-43CB-B9CB-9C562DF14DEB}">
  <dimension ref="B1:AD37"/>
  <sheetViews>
    <sheetView showGridLines="0" showRowColHeaders="0" zoomScaleNormal="100" workbookViewId="0">
      <selection activeCell="H15" sqref="H15:N15"/>
    </sheetView>
  </sheetViews>
  <sheetFormatPr baseColWidth="10" defaultColWidth="11.44140625" defaultRowHeight="13.2" x14ac:dyDescent="0.25"/>
  <cols>
    <col min="1" max="2" width="3.5546875" style="12" customWidth="1"/>
    <col min="3" max="3" width="4.33203125" style="12" customWidth="1"/>
    <col min="4" max="14" width="9.33203125" style="12" customWidth="1"/>
    <col min="15" max="17" width="3.5546875" style="12" customWidth="1"/>
    <col min="18" max="18" width="17" style="38" bestFit="1" customWidth="1"/>
    <col min="19" max="21" width="3.5546875" style="12" customWidth="1"/>
    <col min="22" max="22" width="14.33203125" style="12" customWidth="1"/>
    <col min="23" max="24" width="3.5546875" style="12" customWidth="1"/>
    <col min="25" max="26" width="3.5546875" style="12" hidden="1" customWidth="1"/>
    <col min="27" max="27" width="11.44140625" style="12" hidden="1" customWidth="1"/>
    <col min="28" max="29" width="3.5546875" style="12" hidden="1" customWidth="1"/>
    <col min="30" max="30" width="11.44140625" style="12" hidden="1" customWidth="1"/>
    <col min="31" max="33" width="0" style="12" hidden="1" customWidth="1"/>
    <col min="34" max="16384" width="11.44140625" style="12"/>
  </cols>
  <sheetData>
    <row r="1" spans="2:28" ht="18.75" customHeight="1" thickBot="1" x14ac:dyDescent="0.3"/>
    <row r="2" spans="2:28" ht="18.75" customHeight="1" x14ac:dyDescent="0.25">
      <c r="B2" s="17"/>
      <c r="C2" s="18"/>
      <c r="D2" s="18"/>
      <c r="E2" s="18"/>
      <c r="F2" s="18"/>
      <c r="G2" s="18"/>
      <c r="H2" s="18"/>
      <c r="I2" s="18"/>
      <c r="J2" s="18"/>
      <c r="K2" s="18"/>
      <c r="L2" s="18"/>
      <c r="M2" s="18"/>
      <c r="N2" s="18"/>
      <c r="O2" s="19"/>
      <c r="R2" s="88" t="s">
        <v>298</v>
      </c>
      <c r="S2" s="108"/>
      <c r="T2" s="108"/>
      <c r="U2" s="108"/>
      <c r="V2" s="109"/>
    </row>
    <row r="3" spans="2:28" ht="18" thickBot="1" x14ac:dyDescent="0.35">
      <c r="B3" s="20"/>
      <c r="C3" s="7" t="str">
        <f>'00_system'!C6</f>
        <v>Sicherheitsdienstleistungen</v>
      </c>
      <c r="K3" s="99" t="e" vm="2">
        <f>'00_system'!C13</f>
        <v>#VALUE!</v>
      </c>
      <c r="L3" s="99"/>
      <c r="M3" s="99"/>
      <c r="N3" s="99"/>
      <c r="O3" s="21"/>
      <c r="R3" s="110"/>
      <c r="S3" s="111"/>
      <c r="T3" s="111"/>
      <c r="U3" s="111"/>
      <c r="V3" s="112"/>
    </row>
    <row r="4" spans="2:28" ht="14.25" customHeight="1" x14ac:dyDescent="0.25">
      <c r="B4" s="20"/>
      <c r="C4" s="100" t="str">
        <f>'00_system'!C7</f>
        <v>in den Flüchtlings- und Asylunterkünften
des Landkreises Dachau</v>
      </c>
      <c r="D4" s="100"/>
      <c r="E4" s="100"/>
      <c r="F4" s="100"/>
      <c r="G4" s="100"/>
      <c r="H4" s="100"/>
      <c r="I4" s="100"/>
      <c r="J4" s="100"/>
      <c r="K4" s="99"/>
      <c r="L4" s="99"/>
      <c r="M4" s="99"/>
      <c r="N4" s="99"/>
      <c r="O4" s="21"/>
    </row>
    <row r="5" spans="2:28" ht="14.25" customHeight="1" x14ac:dyDescent="0.25">
      <c r="B5" s="20"/>
      <c r="C5" s="100"/>
      <c r="D5" s="100"/>
      <c r="E5" s="100"/>
      <c r="F5" s="100"/>
      <c r="G5" s="100"/>
      <c r="H5" s="100"/>
      <c r="I5" s="100"/>
      <c r="J5" s="100"/>
      <c r="K5" s="99"/>
      <c r="L5" s="99"/>
      <c r="M5" s="99"/>
      <c r="N5" s="99"/>
      <c r="O5" s="21"/>
    </row>
    <row r="6" spans="2:28" ht="14.25" customHeight="1" x14ac:dyDescent="0.25">
      <c r="B6" s="20"/>
      <c r="C6" s="100" t="str">
        <f>IF('00_system'!C8="","",'00_system'!C8)</f>
        <v/>
      </c>
      <c r="D6" s="100"/>
      <c r="E6" s="100"/>
      <c r="F6" s="100"/>
      <c r="G6" s="100"/>
      <c r="H6" s="100"/>
      <c r="I6" s="46"/>
      <c r="J6" s="46"/>
      <c r="K6" s="99"/>
      <c r="L6" s="99"/>
      <c r="M6" s="99"/>
      <c r="N6" s="99"/>
      <c r="O6" s="21"/>
    </row>
    <row r="7" spans="2:28" ht="18.75" customHeight="1" x14ac:dyDescent="0.25">
      <c r="B7" s="20"/>
      <c r="K7" s="99"/>
      <c r="L7" s="99"/>
      <c r="M7" s="99"/>
      <c r="N7" s="99"/>
      <c r="O7" s="21"/>
    </row>
    <row r="8" spans="2:28" x14ac:dyDescent="0.25">
      <c r="B8" s="20"/>
      <c r="C8" s="22" t="str">
        <f>CONCATENATE("Vergabenummer: ",'00_system'!C9)</f>
        <v>Vergabenummer: 10-804-242120932-1</v>
      </c>
      <c r="O8" s="21"/>
    </row>
    <row r="9" spans="2:28" x14ac:dyDescent="0.25">
      <c r="B9" s="20"/>
      <c r="C9" s="22" t="str">
        <f>CONCATENATE("Stand: ",'00_system'!C3)</f>
        <v>Stand: 12.10.2026 (v1)</v>
      </c>
      <c r="O9" s="21"/>
    </row>
    <row r="10" spans="2:28" ht="3.75" customHeight="1" x14ac:dyDescent="0.25">
      <c r="B10" s="20"/>
      <c r="C10" s="14"/>
      <c r="D10" s="13"/>
      <c r="E10" s="13"/>
      <c r="F10" s="13"/>
      <c r="G10" s="13"/>
      <c r="H10" s="13"/>
      <c r="I10" s="13"/>
      <c r="J10" s="13"/>
      <c r="K10" s="13"/>
      <c r="L10" s="13"/>
      <c r="M10" s="13"/>
      <c r="N10" s="13"/>
      <c r="O10" s="21"/>
      <c r="Q10" s="25"/>
      <c r="R10" s="43"/>
      <c r="S10" s="27"/>
      <c r="U10" s="25"/>
      <c r="V10" s="26"/>
      <c r="W10" s="27"/>
      <c r="Z10" s="25"/>
      <c r="AA10" s="26"/>
      <c r="AB10" s="27"/>
    </row>
    <row r="11" spans="2:28" ht="15" customHeight="1" x14ac:dyDescent="0.25">
      <c r="B11" s="20"/>
      <c r="O11" s="21"/>
      <c r="Q11" s="28"/>
      <c r="R11" s="44"/>
      <c r="S11" s="30"/>
      <c r="U11" s="28"/>
      <c r="V11" s="44"/>
      <c r="W11" s="30"/>
      <c r="Z11" s="28"/>
      <c r="AB11" s="30"/>
    </row>
    <row r="12" spans="2:28" ht="26.25" customHeight="1" x14ac:dyDescent="0.25">
      <c r="B12" s="20"/>
      <c r="C12" s="139" t="s">
        <v>302</v>
      </c>
      <c r="D12" s="101"/>
      <c r="E12" s="101"/>
      <c r="F12" s="101"/>
      <c r="G12" s="101"/>
      <c r="H12" s="101"/>
      <c r="I12" s="101"/>
      <c r="J12" s="101"/>
      <c r="K12" s="101"/>
      <c r="L12" s="101"/>
      <c r="M12" s="101"/>
      <c r="N12" s="101"/>
      <c r="O12" s="21"/>
      <c r="Q12" s="28"/>
      <c r="R12" s="29" t="s">
        <v>151</v>
      </c>
      <c r="S12" s="37"/>
      <c r="T12" s="31"/>
      <c r="U12" s="32"/>
      <c r="V12" s="29" t="s">
        <v>133</v>
      </c>
      <c r="W12" s="30"/>
      <c r="Z12" s="28"/>
      <c r="AA12" s="47">
        <f>SUM(AA15:AA36)</f>
        <v>8</v>
      </c>
      <c r="AB12" s="30"/>
    </row>
    <row r="13" spans="2:28" ht="15" customHeight="1" x14ac:dyDescent="0.25">
      <c r="B13" s="20"/>
      <c r="C13" s="97" t="s">
        <v>303</v>
      </c>
      <c r="D13" s="97"/>
      <c r="E13" s="97"/>
      <c r="F13" s="97"/>
      <c r="G13" s="97"/>
      <c r="H13" s="97"/>
      <c r="I13" s="97"/>
      <c r="J13" s="97"/>
      <c r="K13" s="97"/>
      <c r="L13" s="97"/>
      <c r="M13" s="97"/>
      <c r="N13" s="97"/>
      <c r="O13" s="21"/>
      <c r="Q13" s="28"/>
      <c r="R13" s="44"/>
      <c r="S13" s="30"/>
      <c r="U13" s="28"/>
      <c r="W13" s="34"/>
      <c r="X13" s="35"/>
      <c r="Y13" s="35"/>
      <c r="Z13" s="36"/>
      <c r="AA13" s="35"/>
      <c r="AB13" s="30"/>
    </row>
    <row r="14" spans="2:28" ht="7.5" customHeight="1" x14ac:dyDescent="0.25">
      <c r="B14" s="20"/>
      <c r="C14" s="53"/>
      <c r="D14" s="53"/>
      <c r="E14" s="53"/>
      <c r="F14" s="53"/>
      <c r="G14" s="53"/>
      <c r="H14" s="53"/>
      <c r="I14" s="53"/>
      <c r="J14" s="53"/>
      <c r="K14" s="53"/>
      <c r="L14" s="53"/>
      <c r="M14" s="53"/>
      <c r="N14" s="53"/>
      <c r="O14" s="21"/>
      <c r="Q14" s="28"/>
      <c r="R14" s="44"/>
      <c r="S14" s="30"/>
      <c r="U14" s="28"/>
      <c r="W14" s="34"/>
      <c r="X14" s="35"/>
      <c r="Y14" s="35"/>
      <c r="Z14" s="36"/>
      <c r="AA14" s="35"/>
      <c r="AB14" s="30"/>
    </row>
    <row r="15" spans="2:28" ht="75" customHeight="1" x14ac:dyDescent="0.25">
      <c r="B15" s="20"/>
      <c r="C15" s="255" t="s">
        <v>304</v>
      </c>
      <c r="D15" s="252"/>
      <c r="E15" s="252"/>
      <c r="F15" s="252"/>
      <c r="G15" s="252"/>
      <c r="H15" s="237"/>
      <c r="I15" s="237"/>
      <c r="J15" s="237"/>
      <c r="K15" s="237"/>
      <c r="L15" s="237"/>
      <c r="M15" s="237"/>
      <c r="N15" s="151"/>
      <c r="O15" s="21"/>
      <c r="Q15" s="28"/>
      <c r="R15" s="44" t="s">
        <v>117</v>
      </c>
      <c r="S15" s="30"/>
      <c r="U15" s="28"/>
      <c r="V15" s="33" t="str">
        <f>IF(H15="","Angaben unvollständig","Angaben vollständig")</f>
        <v>Angaben unvollständig</v>
      </c>
      <c r="W15" s="30"/>
      <c r="Z15" s="28"/>
      <c r="AA15" s="35">
        <f t="shared" ref="AA15:AA16" si="0">IF(V15="Angaben unvollständig",1,0)</f>
        <v>1</v>
      </c>
      <c r="AB15" s="30"/>
    </row>
    <row r="16" spans="2:28" ht="75" customHeight="1" x14ac:dyDescent="0.25">
      <c r="B16" s="20"/>
      <c r="C16" s="256" t="s">
        <v>305</v>
      </c>
      <c r="D16" s="253"/>
      <c r="E16" s="253"/>
      <c r="F16" s="253"/>
      <c r="G16" s="253"/>
      <c r="H16" s="211"/>
      <c r="I16" s="211"/>
      <c r="J16" s="211"/>
      <c r="K16" s="211"/>
      <c r="L16" s="211"/>
      <c r="M16" s="211"/>
      <c r="N16" s="207"/>
      <c r="O16" s="21"/>
      <c r="Q16" s="28"/>
      <c r="R16" s="44" t="s">
        <v>117</v>
      </c>
      <c r="S16" s="30"/>
      <c r="U16" s="28"/>
      <c r="V16" s="33" t="str">
        <f>IF(H16="","Angaben unvollständig","Angaben vollständig")</f>
        <v>Angaben unvollständig</v>
      </c>
      <c r="W16" s="30"/>
      <c r="Z16" s="28"/>
      <c r="AA16" s="35">
        <f t="shared" si="0"/>
        <v>1</v>
      </c>
      <c r="AB16" s="30"/>
    </row>
    <row r="17" spans="2:28" ht="75" customHeight="1" x14ac:dyDescent="0.25">
      <c r="B17" s="20"/>
      <c r="C17" s="256" t="s">
        <v>306</v>
      </c>
      <c r="D17" s="253"/>
      <c r="E17" s="253"/>
      <c r="F17" s="253"/>
      <c r="G17" s="253"/>
      <c r="H17" s="211"/>
      <c r="I17" s="211"/>
      <c r="J17" s="211"/>
      <c r="K17" s="211"/>
      <c r="L17" s="211"/>
      <c r="M17" s="211"/>
      <c r="N17" s="207"/>
      <c r="O17" s="21"/>
      <c r="Q17" s="28"/>
      <c r="R17" s="44" t="s">
        <v>118</v>
      </c>
      <c r="S17" s="30"/>
      <c r="U17" s="28"/>
      <c r="W17" s="30"/>
      <c r="Z17" s="28"/>
      <c r="AB17" s="30"/>
    </row>
    <row r="18" spans="2:28" ht="75" customHeight="1" x14ac:dyDescent="0.25">
      <c r="B18" s="20"/>
      <c r="C18" s="177" t="s">
        <v>307</v>
      </c>
      <c r="D18" s="178"/>
      <c r="E18" s="178"/>
      <c r="F18" s="178"/>
      <c r="G18" s="178"/>
      <c r="H18" s="179"/>
      <c r="I18" s="179"/>
      <c r="J18" s="179"/>
      <c r="K18" s="179"/>
      <c r="L18" s="179"/>
      <c r="M18" s="179"/>
      <c r="N18" s="174"/>
      <c r="O18" s="21"/>
      <c r="Q18" s="28"/>
      <c r="R18" s="44" t="s">
        <v>118</v>
      </c>
      <c r="S18" s="30"/>
      <c r="U18" s="28"/>
      <c r="W18" s="30"/>
      <c r="Z18" s="28"/>
      <c r="AB18" s="30"/>
    </row>
    <row r="19" spans="2:28" ht="7.5" customHeight="1" x14ac:dyDescent="0.25">
      <c r="B19" s="20"/>
      <c r="C19" s="53"/>
      <c r="D19" s="53"/>
      <c r="E19" s="53"/>
      <c r="F19" s="53"/>
      <c r="G19" s="53"/>
      <c r="H19" s="53"/>
      <c r="I19" s="53"/>
      <c r="J19" s="53"/>
      <c r="K19" s="53"/>
      <c r="L19" s="53"/>
      <c r="M19" s="53"/>
      <c r="N19" s="53"/>
      <c r="O19" s="21"/>
      <c r="Q19" s="28"/>
      <c r="R19" s="44"/>
      <c r="S19" s="30"/>
      <c r="U19" s="28"/>
      <c r="W19" s="34"/>
      <c r="X19" s="35"/>
      <c r="Y19" s="35"/>
      <c r="Z19" s="36"/>
      <c r="AA19" s="35"/>
      <c r="AB19" s="30"/>
    </row>
    <row r="20" spans="2:28" ht="45.75" customHeight="1" x14ac:dyDescent="0.25">
      <c r="B20" s="20"/>
      <c r="C20" s="98" t="s">
        <v>308</v>
      </c>
      <c r="D20" s="98"/>
      <c r="E20" s="98"/>
      <c r="F20" s="98"/>
      <c r="G20" s="98"/>
      <c r="H20" s="98"/>
      <c r="I20" s="98"/>
      <c r="J20" s="98"/>
      <c r="K20" s="98"/>
      <c r="L20" s="98"/>
      <c r="M20" s="98"/>
      <c r="N20" s="98"/>
      <c r="O20" s="21"/>
      <c r="Q20" s="28"/>
      <c r="R20" s="44"/>
      <c r="S20" s="30"/>
      <c r="U20" s="28"/>
      <c r="W20" s="34"/>
      <c r="X20" s="35"/>
      <c r="Y20" s="35"/>
      <c r="Z20" s="36"/>
      <c r="AA20" s="35"/>
      <c r="AB20" s="30"/>
    </row>
    <row r="21" spans="2:28" ht="11.25" customHeight="1" x14ac:dyDescent="0.25">
      <c r="B21" s="20"/>
      <c r="C21" s="15"/>
      <c r="D21" s="15"/>
      <c r="E21" s="15"/>
      <c r="F21" s="15"/>
      <c r="G21" s="15"/>
      <c r="H21" s="15"/>
      <c r="I21" s="15"/>
      <c r="J21" s="15"/>
      <c r="K21" s="15"/>
      <c r="L21" s="15"/>
      <c r="M21" s="15"/>
      <c r="N21" s="15"/>
      <c r="O21" s="21"/>
      <c r="Q21" s="28"/>
      <c r="R21" s="35"/>
      <c r="S21" s="30"/>
      <c r="U21" s="28"/>
      <c r="W21" s="30"/>
      <c r="Z21" s="28"/>
      <c r="AB21" s="30"/>
    </row>
    <row r="22" spans="2:28" ht="30" customHeight="1" x14ac:dyDescent="0.25">
      <c r="B22" s="20"/>
      <c r="C22" s="239" t="s">
        <v>309</v>
      </c>
      <c r="D22" s="240"/>
      <c r="E22" s="240"/>
      <c r="F22" s="252" t="s">
        <v>290</v>
      </c>
      <c r="G22" s="252"/>
      <c r="H22" s="252"/>
      <c r="I22" s="252"/>
      <c r="J22" s="237"/>
      <c r="K22" s="237"/>
      <c r="L22" s="237"/>
      <c r="M22" s="237"/>
      <c r="N22" s="151"/>
      <c r="O22" s="21"/>
      <c r="Q22" s="28"/>
      <c r="R22" s="44" t="s">
        <v>117</v>
      </c>
      <c r="S22" s="30"/>
      <c r="U22" s="28"/>
      <c r="V22" s="33" t="str">
        <f>IF(J22="","Angaben unvollständig","Angaben vollständig")</f>
        <v>Angaben unvollständig</v>
      </c>
      <c r="W22" s="30"/>
      <c r="Z22" s="28"/>
      <c r="AA22" s="35">
        <f t="shared" ref="AA22:AA24" si="1">IF(V22="Angaben unvollständig",1,0)</f>
        <v>1</v>
      </c>
      <c r="AB22" s="30"/>
    </row>
    <row r="23" spans="2:28" ht="30" customHeight="1" x14ac:dyDescent="0.25">
      <c r="B23" s="20"/>
      <c r="C23" s="241"/>
      <c r="D23" s="242"/>
      <c r="E23" s="242"/>
      <c r="F23" s="253" t="s">
        <v>291</v>
      </c>
      <c r="G23" s="253"/>
      <c r="H23" s="253"/>
      <c r="I23" s="253"/>
      <c r="J23" s="254"/>
      <c r="K23" s="211"/>
      <c r="L23" s="211"/>
      <c r="M23" s="211"/>
      <c r="N23" s="207"/>
      <c r="O23" s="21"/>
      <c r="Q23" s="28"/>
      <c r="R23" s="44" t="s">
        <v>117</v>
      </c>
      <c r="S23" s="30"/>
      <c r="U23" s="28"/>
      <c r="V23" s="33" t="str">
        <f t="shared" ref="V23:V24" si="2">IF(J23="","Angaben unvollständig","Angaben vollständig")</f>
        <v>Angaben unvollständig</v>
      </c>
      <c r="W23" s="30"/>
      <c r="Z23" s="28"/>
      <c r="AA23" s="35">
        <f t="shared" si="1"/>
        <v>1</v>
      </c>
      <c r="AB23" s="30"/>
    </row>
    <row r="24" spans="2:28" ht="30" customHeight="1" x14ac:dyDescent="0.25">
      <c r="B24" s="20"/>
      <c r="C24" s="243"/>
      <c r="D24" s="244"/>
      <c r="E24" s="244"/>
      <c r="F24" s="178" t="s">
        <v>331</v>
      </c>
      <c r="G24" s="178"/>
      <c r="H24" s="178"/>
      <c r="I24" s="178"/>
      <c r="J24" s="179"/>
      <c r="K24" s="179"/>
      <c r="L24" s="179"/>
      <c r="M24" s="179"/>
      <c r="N24" s="174"/>
      <c r="O24" s="21"/>
      <c r="Q24" s="28"/>
      <c r="R24" s="44" t="s">
        <v>117</v>
      </c>
      <c r="S24" s="30"/>
      <c r="U24" s="28"/>
      <c r="V24" s="33" t="str">
        <f t="shared" si="2"/>
        <v>Angaben unvollständig</v>
      </c>
      <c r="W24" s="30"/>
      <c r="Z24" s="28"/>
      <c r="AA24" s="35">
        <f t="shared" si="1"/>
        <v>1</v>
      </c>
      <c r="AB24" s="30"/>
    </row>
    <row r="25" spans="2:28" ht="11.25" customHeight="1" x14ac:dyDescent="0.25">
      <c r="B25" s="20"/>
      <c r="C25" s="15"/>
      <c r="D25" s="15"/>
      <c r="E25" s="15"/>
      <c r="F25" s="15"/>
      <c r="G25" s="15"/>
      <c r="H25" s="15"/>
      <c r="I25" s="15"/>
      <c r="J25" s="15"/>
      <c r="K25" s="15"/>
      <c r="L25" s="15"/>
      <c r="M25" s="15"/>
      <c r="N25" s="15"/>
      <c r="O25" s="21"/>
      <c r="Q25" s="28"/>
      <c r="R25" s="35"/>
      <c r="S25" s="30"/>
      <c r="U25" s="28"/>
      <c r="W25" s="30"/>
      <c r="Z25" s="28"/>
      <c r="AB25" s="30"/>
    </row>
    <row r="26" spans="2:28" ht="30" customHeight="1" x14ac:dyDescent="0.25">
      <c r="B26" s="20"/>
      <c r="C26" s="239" t="s">
        <v>310</v>
      </c>
      <c r="D26" s="240"/>
      <c r="E26" s="240"/>
      <c r="F26" s="252" t="s">
        <v>290</v>
      </c>
      <c r="G26" s="252"/>
      <c r="H26" s="252"/>
      <c r="I26" s="252"/>
      <c r="J26" s="237"/>
      <c r="K26" s="237"/>
      <c r="L26" s="237"/>
      <c r="M26" s="237"/>
      <c r="N26" s="151"/>
      <c r="O26" s="21"/>
      <c r="Q26" s="28"/>
      <c r="R26" s="44" t="s">
        <v>117</v>
      </c>
      <c r="S26" s="30"/>
      <c r="U26" s="28"/>
      <c r="V26" s="33" t="str">
        <f t="shared" ref="V26:V28" si="3">IF(J26="","Angaben unvollständig","Angaben vollständig")</f>
        <v>Angaben unvollständig</v>
      </c>
      <c r="W26" s="30"/>
      <c r="Z26" s="28"/>
      <c r="AA26" s="35">
        <f t="shared" ref="AA26:AA28" si="4">IF(V26="Angaben unvollständig",1,0)</f>
        <v>1</v>
      </c>
      <c r="AB26" s="30"/>
    </row>
    <row r="27" spans="2:28" ht="30" customHeight="1" x14ac:dyDescent="0.25">
      <c r="B27" s="20"/>
      <c r="C27" s="241"/>
      <c r="D27" s="242"/>
      <c r="E27" s="242"/>
      <c r="F27" s="253" t="s">
        <v>291</v>
      </c>
      <c r="G27" s="253"/>
      <c r="H27" s="253"/>
      <c r="I27" s="253"/>
      <c r="J27" s="254"/>
      <c r="K27" s="211"/>
      <c r="L27" s="211"/>
      <c r="M27" s="211"/>
      <c r="N27" s="207"/>
      <c r="O27" s="21"/>
      <c r="Q27" s="28"/>
      <c r="R27" s="44" t="s">
        <v>117</v>
      </c>
      <c r="S27" s="30"/>
      <c r="U27" s="28"/>
      <c r="V27" s="33" t="str">
        <f t="shared" si="3"/>
        <v>Angaben unvollständig</v>
      </c>
      <c r="W27" s="30"/>
      <c r="Z27" s="28"/>
      <c r="AA27" s="35">
        <f t="shared" si="4"/>
        <v>1</v>
      </c>
      <c r="AB27" s="30"/>
    </row>
    <row r="28" spans="2:28" ht="30" customHeight="1" x14ac:dyDescent="0.25">
      <c r="B28" s="20"/>
      <c r="C28" s="243"/>
      <c r="D28" s="244"/>
      <c r="E28" s="244"/>
      <c r="F28" s="178" t="s">
        <v>331</v>
      </c>
      <c r="G28" s="178"/>
      <c r="H28" s="178"/>
      <c r="I28" s="178"/>
      <c r="J28" s="179"/>
      <c r="K28" s="179"/>
      <c r="L28" s="179"/>
      <c r="M28" s="179"/>
      <c r="N28" s="174"/>
      <c r="O28" s="21"/>
      <c r="Q28" s="28"/>
      <c r="R28" s="44" t="s">
        <v>117</v>
      </c>
      <c r="S28" s="30"/>
      <c r="U28" s="28"/>
      <c r="V28" s="33" t="str">
        <f t="shared" si="3"/>
        <v>Angaben unvollständig</v>
      </c>
      <c r="W28" s="30"/>
      <c r="Z28" s="28"/>
      <c r="AA28" s="35">
        <f t="shared" si="4"/>
        <v>1</v>
      </c>
      <c r="AB28" s="30"/>
    </row>
    <row r="29" spans="2:28" ht="11.25" customHeight="1" x14ac:dyDescent="0.25">
      <c r="B29" s="20"/>
      <c r="C29" s="15"/>
      <c r="D29" s="15"/>
      <c r="E29" s="15"/>
      <c r="F29" s="15"/>
      <c r="G29" s="15"/>
      <c r="H29" s="15"/>
      <c r="I29" s="15"/>
      <c r="J29" s="15"/>
      <c r="K29" s="15"/>
      <c r="L29" s="15"/>
      <c r="M29" s="15"/>
      <c r="N29" s="15"/>
      <c r="O29" s="21"/>
      <c r="Q29" s="28"/>
      <c r="R29" s="35"/>
      <c r="S29" s="30"/>
      <c r="U29" s="28"/>
      <c r="W29" s="30"/>
      <c r="Z29" s="28"/>
      <c r="AB29" s="30"/>
    </row>
    <row r="30" spans="2:28" ht="30" customHeight="1" x14ac:dyDescent="0.25">
      <c r="B30" s="20"/>
      <c r="C30" s="239" t="s">
        <v>311</v>
      </c>
      <c r="D30" s="240"/>
      <c r="E30" s="240"/>
      <c r="F30" s="252" t="s">
        <v>290</v>
      </c>
      <c r="G30" s="252"/>
      <c r="H30" s="252"/>
      <c r="I30" s="252"/>
      <c r="J30" s="237"/>
      <c r="K30" s="237"/>
      <c r="L30" s="237"/>
      <c r="M30" s="237"/>
      <c r="N30" s="151"/>
      <c r="O30" s="21"/>
      <c r="Q30" s="28"/>
      <c r="R30" s="44" t="s">
        <v>118</v>
      </c>
      <c r="S30" s="30"/>
      <c r="U30" s="28"/>
      <c r="W30" s="30"/>
      <c r="Z30" s="28"/>
      <c r="AB30" s="30"/>
    </row>
    <row r="31" spans="2:28" ht="30" customHeight="1" x14ac:dyDescent="0.25">
      <c r="B31" s="20"/>
      <c r="C31" s="241"/>
      <c r="D31" s="242"/>
      <c r="E31" s="242"/>
      <c r="F31" s="253" t="s">
        <v>291</v>
      </c>
      <c r="G31" s="253"/>
      <c r="H31" s="253"/>
      <c r="I31" s="253"/>
      <c r="J31" s="211"/>
      <c r="K31" s="211"/>
      <c r="L31" s="211"/>
      <c r="M31" s="211"/>
      <c r="N31" s="207"/>
      <c r="O31" s="21"/>
      <c r="Q31" s="28"/>
      <c r="R31" s="44" t="s">
        <v>118</v>
      </c>
      <c r="S31" s="30"/>
      <c r="U31" s="28"/>
      <c r="W31" s="30"/>
      <c r="Z31" s="28"/>
      <c r="AB31" s="30"/>
    </row>
    <row r="32" spans="2:28" ht="30" customHeight="1" x14ac:dyDescent="0.25">
      <c r="B32" s="20"/>
      <c r="C32" s="243"/>
      <c r="D32" s="244"/>
      <c r="E32" s="244"/>
      <c r="F32" s="178" t="s">
        <v>331</v>
      </c>
      <c r="G32" s="178"/>
      <c r="H32" s="178"/>
      <c r="I32" s="178"/>
      <c r="J32" s="179"/>
      <c r="K32" s="179"/>
      <c r="L32" s="179"/>
      <c r="M32" s="179"/>
      <c r="N32" s="174"/>
      <c r="O32" s="21"/>
      <c r="Q32" s="28"/>
      <c r="R32" s="44" t="s">
        <v>118</v>
      </c>
      <c r="S32" s="30"/>
      <c r="U32" s="28"/>
      <c r="W32" s="30"/>
      <c r="Z32" s="28"/>
      <c r="AB32" s="30"/>
    </row>
    <row r="33" spans="2:28" ht="11.25" customHeight="1" x14ac:dyDescent="0.25">
      <c r="B33" s="20"/>
      <c r="C33" s="15"/>
      <c r="D33" s="15"/>
      <c r="E33" s="15"/>
      <c r="F33" s="15"/>
      <c r="G33" s="15"/>
      <c r="H33" s="15"/>
      <c r="I33" s="15"/>
      <c r="J33" s="15"/>
      <c r="K33" s="15"/>
      <c r="L33" s="15"/>
      <c r="M33" s="15"/>
      <c r="N33" s="15"/>
      <c r="O33" s="21"/>
      <c r="Q33" s="28"/>
      <c r="R33" s="35"/>
      <c r="S33" s="30"/>
      <c r="U33" s="28"/>
      <c r="W33" s="30"/>
      <c r="Z33" s="28"/>
      <c r="AB33" s="30"/>
    </row>
    <row r="34" spans="2:28" ht="30" customHeight="1" x14ac:dyDescent="0.25">
      <c r="B34" s="20"/>
      <c r="C34" s="239" t="s">
        <v>312</v>
      </c>
      <c r="D34" s="240"/>
      <c r="E34" s="240"/>
      <c r="F34" s="252" t="s">
        <v>290</v>
      </c>
      <c r="G34" s="252"/>
      <c r="H34" s="252"/>
      <c r="I34" s="252"/>
      <c r="J34" s="237"/>
      <c r="K34" s="237"/>
      <c r="L34" s="237"/>
      <c r="M34" s="237"/>
      <c r="N34" s="151"/>
      <c r="O34" s="21"/>
      <c r="Q34" s="28"/>
      <c r="R34" s="44" t="s">
        <v>118</v>
      </c>
      <c r="S34" s="30"/>
      <c r="U34" s="28"/>
      <c r="W34" s="30"/>
      <c r="Z34" s="28"/>
      <c r="AB34" s="30"/>
    </row>
    <row r="35" spans="2:28" ht="30" customHeight="1" x14ac:dyDescent="0.25">
      <c r="B35" s="20"/>
      <c r="C35" s="241"/>
      <c r="D35" s="242"/>
      <c r="E35" s="242"/>
      <c r="F35" s="253" t="s">
        <v>291</v>
      </c>
      <c r="G35" s="253"/>
      <c r="H35" s="253"/>
      <c r="I35" s="253"/>
      <c r="J35" s="211"/>
      <c r="K35" s="211"/>
      <c r="L35" s="211"/>
      <c r="M35" s="211"/>
      <c r="N35" s="207"/>
      <c r="O35" s="21"/>
      <c r="Q35" s="28"/>
      <c r="R35" s="44" t="s">
        <v>118</v>
      </c>
      <c r="S35" s="30"/>
      <c r="U35" s="28"/>
      <c r="W35" s="30"/>
      <c r="Z35" s="28"/>
      <c r="AB35" s="30"/>
    </row>
    <row r="36" spans="2:28" ht="30" customHeight="1" x14ac:dyDescent="0.25">
      <c r="B36" s="20"/>
      <c r="C36" s="243"/>
      <c r="D36" s="244"/>
      <c r="E36" s="244"/>
      <c r="F36" s="178" t="s">
        <v>331</v>
      </c>
      <c r="G36" s="178"/>
      <c r="H36" s="178"/>
      <c r="I36" s="178"/>
      <c r="J36" s="179"/>
      <c r="K36" s="179"/>
      <c r="L36" s="179"/>
      <c r="M36" s="179"/>
      <c r="N36" s="174"/>
      <c r="O36" s="21"/>
      <c r="Q36" s="28"/>
      <c r="R36" s="44" t="s">
        <v>118</v>
      </c>
      <c r="S36" s="30"/>
      <c r="U36" s="28"/>
      <c r="W36" s="30"/>
      <c r="Z36" s="28"/>
      <c r="AB36" s="30"/>
    </row>
    <row r="37" spans="2:28" ht="13.8" thickBot="1" x14ac:dyDescent="0.3">
      <c r="B37" s="23"/>
      <c r="C37" s="39"/>
      <c r="D37" s="39"/>
      <c r="E37" s="39"/>
      <c r="F37" s="39"/>
      <c r="G37" s="39"/>
      <c r="H37" s="39"/>
      <c r="I37" s="39"/>
      <c r="J37" s="39"/>
      <c r="K37" s="39"/>
      <c r="L37" s="39"/>
      <c r="M37" s="39"/>
      <c r="N37" s="39"/>
      <c r="O37" s="24"/>
      <c r="Q37" s="40"/>
      <c r="R37" s="45"/>
      <c r="S37" s="42"/>
      <c r="U37" s="40"/>
      <c r="V37" s="41"/>
      <c r="W37" s="42"/>
      <c r="Z37" s="40"/>
      <c r="AA37" s="41"/>
      <c r="AB37" s="42"/>
    </row>
  </sheetData>
  <sheetProtection algorithmName="SHA-512" hashValue="3hS0HZ3vj2+wuT3wN/G3pGS4ki5kSeXp+zK7jVq78f73Ab2+om8RVcN9g3M+xLURnf1NsCPDKpiob02YfrTwQA==" saltValue="U6pi6e/yRM9UHB4oLxoFMw==" spinCount="100000" sheet="1" objects="1" scenarios="1" selectLockedCells="1"/>
  <mergeCells count="43">
    <mergeCell ref="C13:N13"/>
    <mergeCell ref="R2:V3"/>
    <mergeCell ref="K3:N7"/>
    <mergeCell ref="C4:J5"/>
    <mergeCell ref="C6:H6"/>
    <mergeCell ref="C12:N12"/>
    <mergeCell ref="C15:G15"/>
    <mergeCell ref="H15:N15"/>
    <mergeCell ref="C16:G16"/>
    <mergeCell ref="H16:N16"/>
    <mergeCell ref="C17:G17"/>
    <mergeCell ref="H17:N17"/>
    <mergeCell ref="C18:G18"/>
    <mergeCell ref="H18:N18"/>
    <mergeCell ref="C20:N20"/>
    <mergeCell ref="J23:N23"/>
    <mergeCell ref="J22:N22"/>
    <mergeCell ref="C22:E24"/>
    <mergeCell ref="F24:I24"/>
    <mergeCell ref="F22:I22"/>
    <mergeCell ref="F23:I23"/>
    <mergeCell ref="J24:N24"/>
    <mergeCell ref="C26:E28"/>
    <mergeCell ref="F26:I26"/>
    <mergeCell ref="J26:N26"/>
    <mergeCell ref="F27:I27"/>
    <mergeCell ref="J27:N27"/>
    <mergeCell ref="F28:I28"/>
    <mergeCell ref="J28:N28"/>
    <mergeCell ref="C30:E32"/>
    <mergeCell ref="F30:I30"/>
    <mergeCell ref="J30:N30"/>
    <mergeCell ref="F31:I31"/>
    <mergeCell ref="J31:N31"/>
    <mergeCell ref="F32:I32"/>
    <mergeCell ref="J32:N32"/>
    <mergeCell ref="C34:E36"/>
    <mergeCell ref="F34:I34"/>
    <mergeCell ref="J34:N34"/>
    <mergeCell ref="F35:I35"/>
    <mergeCell ref="J35:N35"/>
    <mergeCell ref="F36:I36"/>
    <mergeCell ref="J36:N36"/>
  </mergeCells>
  <conditionalFormatting sqref="V15:V16">
    <cfRule type="containsText" dxfId="9" priority="11" operator="containsText" text="Angaben vollständig">
      <formula>NOT(ISERROR(SEARCH("Angaben vollständig",V15)))</formula>
    </cfRule>
    <cfRule type="containsText" dxfId="8" priority="12" operator="containsText" text="Angaben unvollständig">
      <formula>NOT(ISERROR(SEARCH("Angaben unvollständig",V15)))</formula>
    </cfRule>
  </conditionalFormatting>
  <conditionalFormatting sqref="V22:V24">
    <cfRule type="containsText" dxfId="7" priority="5" operator="containsText" text="Angaben vollständig">
      <formula>NOT(ISERROR(SEARCH("Angaben vollständig",V22)))</formula>
    </cfRule>
    <cfRule type="containsText" dxfId="6" priority="6" operator="containsText" text="Angaben unvollständig">
      <formula>NOT(ISERROR(SEARCH("Angaben unvollständig",V22)))</formula>
    </cfRule>
  </conditionalFormatting>
  <conditionalFormatting sqref="V26:V28">
    <cfRule type="containsText" dxfId="5" priority="1" operator="containsText" text="Angaben vollständig">
      <formula>NOT(ISERROR(SEARCH("Angaben vollständig",V26)))</formula>
    </cfRule>
    <cfRule type="containsText" dxfId="4" priority="2" operator="containsText" text="Angaben unvollständig">
      <formula>NOT(ISERROR(SEARCH("Angaben unvollständig",V26)))</formula>
    </cfRule>
  </conditionalFormatting>
  <hyperlinks>
    <hyperlink ref="R2:V3" location="'02_teilnahmeantrag'!A1" display="'02_teilnahmeantrag'!A1" xr:uid="{FD7F1EDE-F241-44DB-9429-449F4795AB4A}"/>
  </hyperlinks>
  <pageMargins left="0.70866141732283472" right="0.70866141732283472" top="0.78740157480314965" bottom="0.78740157480314965" header="0.31496062992125984" footer="0.31496062992125984"/>
  <pageSetup paperSize="9" scale="80" orientation="portrait" r:id="rId1"/>
  <headerFooter>
    <oddFooter>&amp;L&amp;"Arial,Standard"&amp;8Die Weitergabe an Dritte ist ohne ausdrückliche Genehmigung der ausschreibenden Stelle nicht statthaft.&amp;R&amp;"Arial,Standard"&amp;8Seite &amp;P von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C4572-503C-4243-90A8-AD1B9E42809D}">
  <dimension ref="B1:AG39"/>
  <sheetViews>
    <sheetView showGridLines="0" showRowColHeaders="0" zoomScaleNormal="100" workbookViewId="0">
      <selection activeCell="J15" sqref="J15:N15"/>
    </sheetView>
  </sheetViews>
  <sheetFormatPr baseColWidth="10" defaultColWidth="11.44140625" defaultRowHeight="13.2" x14ac:dyDescent="0.25"/>
  <cols>
    <col min="1" max="2" width="3.5546875" style="12" customWidth="1"/>
    <col min="3" max="3" width="4.33203125" style="12" customWidth="1"/>
    <col min="4" max="14" width="9.33203125" style="12" customWidth="1"/>
    <col min="15" max="17" width="3.5546875" style="12" customWidth="1"/>
    <col min="18" max="18" width="17" style="38" bestFit="1" customWidth="1"/>
    <col min="19" max="21" width="3.5546875" style="12" customWidth="1"/>
    <col min="22" max="22" width="14.33203125" style="12" customWidth="1"/>
    <col min="23" max="24" width="3.5546875" style="12" customWidth="1"/>
    <col min="25" max="26" width="3.5546875" style="12" hidden="1" customWidth="1"/>
    <col min="27" max="27" width="11.44140625" style="12" hidden="1" customWidth="1"/>
    <col min="28" max="29" width="3.5546875" style="12" hidden="1" customWidth="1"/>
    <col min="30" max="33" width="11.44140625" style="12" hidden="1" customWidth="1"/>
    <col min="34" max="16384" width="11.44140625" style="12"/>
  </cols>
  <sheetData>
    <row r="1" spans="2:31" ht="18.75" customHeight="1" thickBot="1" x14ac:dyDescent="0.3"/>
    <row r="2" spans="2:31" ht="18.75" customHeight="1" x14ac:dyDescent="0.25">
      <c r="B2" s="17"/>
      <c r="C2" s="18"/>
      <c r="D2" s="18"/>
      <c r="E2" s="18"/>
      <c r="F2" s="18"/>
      <c r="G2" s="18"/>
      <c r="H2" s="18"/>
      <c r="I2" s="18"/>
      <c r="J2" s="18"/>
      <c r="K2" s="18"/>
      <c r="L2" s="18"/>
      <c r="M2" s="18"/>
      <c r="N2" s="18"/>
      <c r="O2" s="19"/>
      <c r="R2" s="88" t="s">
        <v>298</v>
      </c>
      <c r="S2" s="108"/>
      <c r="T2" s="108"/>
      <c r="U2" s="108"/>
      <c r="V2" s="109"/>
    </row>
    <row r="3" spans="2:31" ht="18" thickBot="1" x14ac:dyDescent="0.35">
      <c r="B3" s="20"/>
      <c r="C3" s="7" t="str">
        <f>'00_system'!C6</f>
        <v>Sicherheitsdienstleistungen</v>
      </c>
      <c r="K3" s="99" t="e" vm="2">
        <f>'00_system'!C13</f>
        <v>#VALUE!</v>
      </c>
      <c r="L3" s="99"/>
      <c r="M3" s="99"/>
      <c r="N3" s="99"/>
      <c r="O3" s="21"/>
      <c r="R3" s="110"/>
      <c r="S3" s="111"/>
      <c r="T3" s="111"/>
      <c r="U3" s="111"/>
      <c r="V3" s="112"/>
    </row>
    <row r="4" spans="2:31" ht="14.25" customHeight="1" x14ac:dyDescent="0.25">
      <c r="B4" s="20"/>
      <c r="C4" s="100" t="str">
        <f>'00_system'!C7</f>
        <v>in den Flüchtlings- und Asylunterkünften
des Landkreises Dachau</v>
      </c>
      <c r="D4" s="100"/>
      <c r="E4" s="100"/>
      <c r="F4" s="100"/>
      <c r="G4" s="100"/>
      <c r="H4" s="100"/>
      <c r="I4" s="100"/>
      <c r="J4" s="100"/>
      <c r="K4" s="99"/>
      <c r="L4" s="99"/>
      <c r="M4" s="99"/>
      <c r="N4" s="99"/>
      <c r="O4" s="21"/>
    </row>
    <row r="5" spans="2:31" ht="14.25" customHeight="1" x14ac:dyDescent="0.25">
      <c r="B5" s="20"/>
      <c r="C5" s="100"/>
      <c r="D5" s="100"/>
      <c r="E5" s="100"/>
      <c r="F5" s="100"/>
      <c r="G5" s="100"/>
      <c r="H5" s="100"/>
      <c r="I5" s="100"/>
      <c r="J5" s="100"/>
      <c r="K5" s="99"/>
      <c r="L5" s="99"/>
      <c r="M5" s="99"/>
      <c r="N5" s="99"/>
      <c r="O5" s="21"/>
    </row>
    <row r="6" spans="2:31" ht="14.25" customHeight="1" x14ac:dyDescent="0.25">
      <c r="B6" s="20"/>
      <c r="C6" s="100" t="str">
        <f>IF('00_system'!C8="","",'00_system'!C8)</f>
        <v/>
      </c>
      <c r="D6" s="100"/>
      <c r="E6" s="100"/>
      <c r="F6" s="100"/>
      <c r="G6" s="100"/>
      <c r="H6" s="100"/>
      <c r="I6" s="46"/>
      <c r="J6" s="46"/>
      <c r="K6" s="99"/>
      <c r="L6" s="99"/>
      <c r="M6" s="99"/>
      <c r="N6" s="99"/>
      <c r="O6" s="21"/>
    </row>
    <row r="7" spans="2:31" ht="18.75" customHeight="1" x14ac:dyDescent="0.25">
      <c r="B7" s="20"/>
      <c r="K7" s="99"/>
      <c r="L7" s="99"/>
      <c r="M7" s="99"/>
      <c r="N7" s="99"/>
      <c r="O7" s="21"/>
    </row>
    <row r="8" spans="2:31" x14ac:dyDescent="0.25">
      <c r="B8" s="20"/>
      <c r="C8" s="22" t="str">
        <f>CONCATENATE("Vergabenummer: ",'00_system'!C9)</f>
        <v>Vergabenummer: 10-804-242120932-1</v>
      </c>
      <c r="O8" s="21"/>
    </row>
    <row r="9" spans="2:31" x14ac:dyDescent="0.25">
      <c r="B9" s="20"/>
      <c r="C9" s="22" t="str">
        <f>CONCATENATE("Stand: ",'00_system'!C3)</f>
        <v>Stand: 12.10.2026 (v1)</v>
      </c>
      <c r="O9" s="21"/>
    </row>
    <row r="10" spans="2:31" ht="3.75" customHeight="1" x14ac:dyDescent="0.25">
      <c r="B10" s="20"/>
      <c r="C10" s="14"/>
      <c r="D10" s="13"/>
      <c r="E10" s="13"/>
      <c r="F10" s="13"/>
      <c r="G10" s="13"/>
      <c r="H10" s="13"/>
      <c r="I10" s="13"/>
      <c r="J10" s="13"/>
      <c r="K10" s="13"/>
      <c r="L10" s="13"/>
      <c r="M10" s="13"/>
      <c r="N10" s="13"/>
      <c r="O10" s="21"/>
      <c r="Q10" s="25"/>
      <c r="R10" s="43"/>
      <c r="S10" s="27"/>
      <c r="U10" s="25"/>
      <c r="V10" s="26"/>
      <c r="W10" s="27"/>
      <c r="Z10" s="25"/>
      <c r="AA10" s="26"/>
      <c r="AB10" s="27"/>
    </row>
    <row r="11" spans="2:31" ht="15" customHeight="1" x14ac:dyDescent="0.25">
      <c r="B11" s="20"/>
      <c r="O11" s="21"/>
      <c r="Q11" s="28"/>
      <c r="R11" s="44"/>
      <c r="S11" s="30"/>
      <c r="U11" s="28"/>
      <c r="V11" s="44"/>
      <c r="W11" s="30"/>
      <c r="Z11" s="28"/>
      <c r="AB11" s="30"/>
    </row>
    <row r="12" spans="2:31" ht="26.25" customHeight="1" x14ac:dyDescent="0.25">
      <c r="B12" s="20"/>
      <c r="C12" s="139" t="s">
        <v>313</v>
      </c>
      <c r="D12" s="101"/>
      <c r="E12" s="101"/>
      <c r="F12" s="101"/>
      <c r="G12" s="101"/>
      <c r="H12" s="101"/>
      <c r="I12" s="101"/>
      <c r="J12" s="101"/>
      <c r="K12" s="101"/>
      <c r="L12" s="101"/>
      <c r="M12" s="101"/>
      <c r="N12" s="101"/>
      <c r="O12" s="21"/>
      <c r="Q12" s="28"/>
      <c r="R12" s="29" t="s">
        <v>151</v>
      </c>
      <c r="S12" s="37"/>
      <c r="T12" s="31"/>
      <c r="U12" s="32"/>
      <c r="V12" s="29" t="s">
        <v>133</v>
      </c>
      <c r="W12" s="30"/>
      <c r="Z12" s="28"/>
      <c r="AA12" s="47">
        <f>SUM(AA15:AA18)</f>
        <v>4</v>
      </c>
      <c r="AB12" s="30"/>
    </row>
    <row r="13" spans="2:31" ht="30" customHeight="1" x14ac:dyDescent="0.25">
      <c r="B13" s="20"/>
      <c r="C13" s="98" t="s">
        <v>314</v>
      </c>
      <c r="D13" s="98"/>
      <c r="E13" s="98"/>
      <c r="F13" s="98"/>
      <c r="G13" s="98"/>
      <c r="H13" s="98"/>
      <c r="I13" s="98"/>
      <c r="J13" s="98"/>
      <c r="K13" s="98"/>
      <c r="L13" s="98"/>
      <c r="M13" s="98"/>
      <c r="N13" s="98"/>
      <c r="O13" s="21"/>
      <c r="Q13" s="28"/>
      <c r="R13" s="44"/>
      <c r="S13" s="30"/>
      <c r="U13" s="28"/>
      <c r="W13" s="34"/>
      <c r="X13" s="35"/>
      <c r="Y13" s="35"/>
      <c r="Z13" s="36"/>
      <c r="AA13" s="35"/>
      <c r="AB13" s="30"/>
    </row>
    <row r="14" spans="2:31" ht="7.5" customHeight="1" x14ac:dyDescent="0.25">
      <c r="B14" s="20"/>
      <c r="C14" s="53"/>
      <c r="D14" s="53"/>
      <c r="E14" s="53"/>
      <c r="F14" s="53"/>
      <c r="G14" s="53"/>
      <c r="H14" s="53"/>
      <c r="I14" s="53"/>
      <c r="J14" s="53"/>
      <c r="K14" s="53"/>
      <c r="L14" s="53"/>
      <c r="M14" s="53"/>
      <c r="N14" s="53"/>
      <c r="O14" s="21"/>
      <c r="Q14" s="28"/>
      <c r="R14" s="44"/>
      <c r="S14" s="30"/>
      <c r="U14" s="28"/>
      <c r="W14" s="34"/>
      <c r="X14" s="35"/>
      <c r="Y14" s="35"/>
      <c r="Z14" s="36"/>
      <c r="AA14" s="35"/>
      <c r="AB14" s="30"/>
    </row>
    <row r="15" spans="2:31" ht="37.5" customHeight="1" x14ac:dyDescent="0.25">
      <c r="B15" s="20"/>
      <c r="C15" s="239" t="s">
        <v>315</v>
      </c>
      <c r="D15" s="240"/>
      <c r="E15" s="240"/>
      <c r="F15" s="252" t="s">
        <v>316</v>
      </c>
      <c r="G15" s="252"/>
      <c r="H15" s="252"/>
      <c r="I15" s="252"/>
      <c r="J15" s="237"/>
      <c r="K15" s="237"/>
      <c r="L15" s="237"/>
      <c r="M15" s="237"/>
      <c r="N15" s="151"/>
      <c r="O15" s="21"/>
      <c r="Q15" s="28"/>
      <c r="R15" s="44" t="s">
        <v>117</v>
      </c>
      <c r="S15" s="30"/>
      <c r="U15" s="28"/>
      <c r="V15" s="33" t="str">
        <f>IF(J15="","Angaben unvollständig","Angaben vollständig")</f>
        <v>Angaben unvollständig</v>
      </c>
      <c r="W15" s="30"/>
      <c r="Z15" s="28"/>
      <c r="AA15" s="35">
        <f t="shared" ref="AA15:AA18" si="0">IF(V15="Angaben unvollständig",1,0)</f>
        <v>1</v>
      </c>
      <c r="AB15" s="30"/>
    </row>
    <row r="16" spans="2:31" ht="37.5" customHeight="1" x14ac:dyDescent="0.25">
      <c r="B16" s="20"/>
      <c r="C16" s="241"/>
      <c r="D16" s="242"/>
      <c r="E16" s="242"/>
      <c r="F16" s="253" t="s">
        <v>317</v>
      </c>
      <c r="G16" s="253"/>
      <c r="H16" s="253"/>
      <c r="I16" s="253"/>
      <c r="J16" s="254"/>
      <c r="K16" s="211"/>
      <c r="L16" s="211"/>
      <c r="M16" s="211"/>
      <c r="N16" s="207"/>
      <c r="O16" s="21"/>
      <c r="Q16" s="28"/>
      <c r="R16" s="44" t="s">
        <v>117</v>
      </c>
      <c r="S16" s="30"/>
      <c r="U16" s="28"/>
      <c r="V16" s="33" t="str">
        <f t="shared" ref="V16:V18" si="1">IF(J16="","Angaben unvollständig","Angaben vollständig")</f>
        <v>Angaben unvollständig</v>
      </c>
      <c r="W16" s="30"/>
      <c r="Z16" s="28"/>
      <c r="AA16" s="35">
        <f t="shared" si="0"/>
        <v>1</v>
      </c>
      <c r="AB16" s="30"/>
      <c r="AE16" s="12" t="s">
        <v>105</v>
      </c>
    </row>
    <row r="17" spans="2:31" ht="30" customHeight="1" x14ac:dyDescent="0.25">
      <c r="B17" s="20"/>
      <c r="C17" s="243"/>
      <c r="D17" s="244"/>
      <c r="E17" s="244"/>
      <c r="F17" s="253" t="s">
        <v>318</v>
      </c>
      <c r="G17" s="253"/>
      <c r="H17" s="253"/>
      <c r="I17" s="253"/>
      <c r="J17" s="254"/>
      <c r="K17" s="211"/>
      <c r="L17" s="211"/>
      <c r="M17" s="211"/>
      <c r="N17" s="207"/>
      <c r="O17" s="21"/>
      <c r="Q17" s="28"/>
      <c r="R17" s="44" t="s">
        <v>117</v>
      </c>
      <c r="S17" s="30"/>
      <c r="U17" s="28"/>
      <c r="V17" s="33" t="str">
        <f t="shared" ref="V17" si="2">IF(J17="","Angaben unvollständig","Angaben vollständig")</f>
        <v>Angaben unvollständig</v>
      </c>
      <c r="W17" s="30"/>
      <c r="Z17" s="28"/>
      <c r="AA17" s="35">
        <f t="shared" ref="AA17" si="3">IF(V17="Angaben unvollständig",1,0)</f>
        <v>1</v>
      </c>
      <c r="AB17" s="30"/>
      <c r="AE17" s="12" t="s">
        <v>0</v>
      </c>
    </row>
    <row r="18" spans="2:31" ht="30" customHeight="1" x14ac:dyDescent="0.25">
      <c r="B18" s="20"/>
      <c r="C18" s="243"/>
      <c r="D18" s="244"/>
      <c r="E18" s="244"/>
      <c r="F18" s="178" t="s">
        <v>319</v>
      </c>
      <c r="G18" s="178"/>
      <c r="H18" s="178"/>
      <c r="I18" s="178"/>
      <c r="J18" s="179"/>
      <c r="K18" s="179"/>
      <c r="L18" s="179"/>
      <c r="M18" s="179"/>
      <c r="N18" s="174"/>
      <c r="O18" s="21"/>
      <c r="Q18" s="28"/>
      <c r="R18" s="44" t="s">
        <v>117</v>
      </c>
      <c r="S18" s="30"/>
      <c r="U18" s="28"/>
      <c r="V18" s="33" t="str">
        <f t="shared" si="1"/>
        <v>Angaben unvollständig</v>
      </c>
      <c r="W18" s="30"/>
      <c r="Z18" s="28"/>
      <c r="AA18" s="35">
        <f t="shared" si="0"/>
        <v>1</v>
      </c>
      <c r="AB18" s="30"/>
      <c r="AE18" s="12" t="s">
        <v>320</v>
      </c>
    </row>
    <row r="19" spans="2:31" ht="11.25" customHeight="1" x14ac:dyDescent="0.25">
      <c r="B19" s="20"/>
      <c r="C19" s="15"/>
      <c r="D19" s="15"/>
      <c r="E19" s="15"/>
      <c r="F19" s="15"/>
      <c r="G19" s="15"/>
      <c r="H19" s="15"/>
      <c r="I19" s="15"/>
      <c r="J19" s="15"/>
      <c r="K19" s="15"/>
      <c r="L19" s="15"/>
      <c r="M19" s="15"/>
      <c r="N19" s="15"/>
      <c r="O19" s="21"/>
      <c r="Q19" s="28"/>
      <c r="R19" s="35"/>
      <c r="S19" s="30"/>
      <c r="U19" s="28"/>
      <c r="W19" s="30"/>
      <c r="Z19" s="28"/>
      <c r="AB19" s="30"/>
    </row>
    <row r="20" spans="2:31" ht="37.5" customHeight="1" x14ac:dyDescent="0.25">
      <c r="B20" s="20"/>
      <c r="C20" s="239" t="s">
        <v>321</v>
      </c>
      <c r="D20" s="240"/>
      <c r="E20" s="240"/>
      <c r="F20" s="252" t="s">
        <v>316</v>
      </c>
      <c r="G20" s="252"/>
      <c r="H20" s="252"/>
      <c r="I20" s="252"/>
      <c r="J20" s="237"/>
      <c r="K20" s="237"/>
      <c r="L20" s="237"/>
      <c r="M20" s="237"/>
      <c r="N20" s="151"/>
      <c r="O20" s="21"/>
      <c r="Q20" s="28"/>
      <c r="R20" s="44" t="s">
        <v>118</v>
      </c>
      <c r="S20" s="30"/>
      <c r="U20" s="28"/>
      <c r="W20" s="30"/>
      <c r="Z20" s="28"/>
      <c r="AA20" s="35"/>
      <c r="AB20" s="30"/>
    </row>
    <row r="21" spans="2:31" ht="37.5" customHeight="1" x14ac:dyDescent="0.25">
      <c r="B21" s="20"/>
      <c r="C21" s="241"/>
      <c r="D21" s="242"/>
      <c r="E21" s="242"/>
      <c r="F21" s="253" t="s">
        <v>317</v>
      </c>
      <c r="G21" s="253"/>
      <c r="H21" s="253"/>
      <c r="I21" s="253"/>
      <c r="J21" s="254"/>
      <c r="K21" s="211"/>
      <c r="L21" s="211"/>
      <c r="M21" s="211"/>
      <c r="N21" s="207"/>
      <c r="O21" s="21"/>
      <c r="Q21" s="28"/>
      <c r="R21" s="44" t="s">
        <v>118</v>
      </c>
      <c r="S21" s="30"/>
      <c r="U21" s="28"/>
      <c r="W21" s="30"/>
      <c r="Z21" s="28"/>
      <c r="AA21" s="35"/>
      <c r="AB21" s="30"/>
    </row>
    <row r="22" spans="2:31" ht="30" customHeight="1" x14ac:dyDescent="0.25">
      <c r="B22" s="20"/>
      <c r="C22" s="243"/>
      <c r="D22" s="244"/>
      <c r="E22" s="244"/>
      <c r="F22" s="253" t="s">
        <v>318</v>
      </c>
      <c r="G22" s="253"/>
      <c r="H22" s="253"/>
      <c r="I22" s="253"/>
      <c r="J22" s="254"/>
      <c r="K22" s="211"/>
      <c r="L22" s="211"/>
      <c r="M22" s="211"/>
      <c r="N22" s="207"/>
      <c r="O22" s="21"/>
      <c r="Q22" s="28"/>
      <c r="R22" s="44" t="s">
        <v>118</v>
      </c>
      <c r="S22" s="30"/>
      <c r="U22" s="28"/>
      <c r="W22" s="30"/>
      <c r="Z22" s="28"/>
      <c r="AA22" s="35"/>
      <c r="AB22" s="30"/>
    </row>
    <row r="23" spans="2:31" ht="30" customHeight="1" x14ac:dyDescent="0.25">
      <c r="B23" s="20"/>
      <c r="C23" s="243"/>
      <c r="D23" s="244"/>
      <c r="E23" s="244"/>
      <c r="F23" s="178" t="s">
        <v>319</v>
      </c>
      <c r="G23" s="178"/>
      <c r="H23" s="178"/>
      <c r="I23" s="178"/>
      <c r="J23" s="179"/>
      <c r="K23" s="179"/>
      <c r="L23" s="179"/>
      <c r="M23" s="179"/>
      <c r="N23" s="174"/>
      <c r="O23" s="21"/>
      <c r="Q23" s="28"/>
      <c r="R23" s="44" t="s">
        <v>118</v>
      </c>
      <c r="S23" s="30"/>
      <c r="U23" s="28"/>
      <c r="W23" s="30"/>
      <c r="Z23" s="28"/>
      <c r="AA23" s="35"/>
      <c r="AB23" s="30"/>
    </row>
    <row r="24" spans="2:31" ht="11.25" customHeight="1" x14ac:dyDescent="0.25">
      <c r="B24" s="20"/>
      <c r="C24" s="15"/>
      <c r="D24" s="15"/>
      <c r="E24" s="15"/>
      <c r="F24" s="15"/>
      <c r="G24" s="15"/>
      <c r="H24" s="15"/>
      <c r="I24" s="15"/>
      <c r="J24" s="15"/>
      <c r="K24" s="15"/>
      <c r="L24" s="15"/>
      <c r="M24" s="15"/>
      <c r="N24" s="15"/>
      <c r="O24" s="21"/>
      <c r="Q24" s="28"/>
      <c r="R24" s="35"/>
      <c r="S24" s="30"/>
      <c r="U24" s="28"/>
      <c r="W24" s="30"/>
      <c r="Z24" s="28"/>
      <c r="AB24" s="30"/>
    </row>
    <row r="25" spans="2:31" ht="37.5" customHeight="1" x14ac:dyDescent="0.25">
      <c r="B25" s="20"/>
      <c r="C25" s="239" t="s">
        <v>322</v>
      </c>
      <c r="D25" s="240"/>
      <c r="E25" s="240"/>
      <c r="F25" s="252" t="s">
        <v>316</v>
      </c>
      <c r="G25" s="252"/>
      <c r="H25" s="252"/>
      <c r="I25" s="252"/>
      <c r="J25" s="237"/>
      <c r="K25" s="237"/>
      <c r="L25" s="237"/>
      <c r="M25" s="237"/>
      <c r="N25" s="151"/>
      <c r="O25" s="21"/>
      <c r="Q25" s="28"/>
      <c r="R25" s="44" t="s">
        <v>118</v>
      </c>
      <c r="S25" s="30"/>
      <c r="U25" s="28"/>
      <c r="W25" s="30"/>
      <c r="Z25" s="28"/>
      <c r="AA25" s="35"/>
      <c r="AB25" s="30"/>
    </row>
    <row r="26" spans="2:31" ht="37.5" customHeight="1" x14ac:dyDescent="0.25">
      <c r="B26" s="20"/>
      <c r="C26" s="241"/>
      <c r="D26" s="242"/>
      <c r="E26" s="242"/>
      <c r="F26" s="253" t="s">
        <v>317</v>
      </c>
      <c r="G26" s="253"/>
      <c r="H26" s="253"/>
      <c r="I26" s="253"/>
      <c r="J26" s="254"/>
      <c r="K26" s="211"/>
      <c r="L26" s="211"/>
      <c r="M26" s="211"/>
      <c r="N26" s="207"/>
      <c r="O26" s="21"/>
      <c r="Q26" s="28"/>
      <c r="R26" s="44" t="s">
        <v>118</v>
      </c>
      <c r="S26" s="30"/>
      <c r="U26" s="28"/>
      <c r="W26" s="30"/>
      <c r="Z26" s="28"/>
      <c r="AA26" s="35"/>
      <c r="AB26" s="30"/>
    </row>
    <row r="27" spans="2:31" ht="30" customHeight="1" x14ac:dyDescent="0.25">
      <c r="B27" s="20"/>
      <c r="C27" s="243"/>
      <c r="D27" s="244"/>
      <c r="E27" s="244"/>
      <c r="F27" s="253" t="s">
        <v>318</v>
      </c>
      <c r="G27" s="253"/>
      <c r="H27" s="253"/>
      <c r="I27" s="253"/>
      <c r="J27" s="254"/>
      <c r="K27" s="211"/>
      <c r="L27" s="211"/>
      <c r="M27" s="211"/>
      <c r="N27" s="207"/>
      <c r="O27" s="21"/>
      <c r="Q27" s="28"/>
      <c r="R27" s="44" t="s">
        <v>118</v>
      </c>
      <c r="S27" s="30"/>
      <c r="U27" s="28"/>
      <c r="W27" s="30"/>
      <c r="Z27" s="28"/>
      <c r="AA27" s="35"/>
      <c r="AB27" s="30"/>
    </row>
    <row r="28" spans="2:31" ht="30" customHeight="1" x14ac:dyDescent="0.25">
      <c r="B28" s="20"/>
      <c r="C28" s="243"/>
      <c r="D28" s="244"/>
      <c r="E28" s="244"/>
      <c r="F28" s="178" t="s">
        <v>319</v>
      </c>
      <c r="G28" s="178"/>
      <c r="H28" s="178"/>
      <c r="I28" s="178"/>
      <c r="J28" s="179"/>
      <c r="K28" s="179"/>
      <c r="L28" s="179"/>
      <c r="M28" s="179"/>
      <c r="N28" s="174"/>
      <c r="O28" s="21"/>
      <c r="Q28" s="28"/>
      <c r="R28" s="44" t="s">
        <v>118</v>
      </c>
      <c r="S28" s="30"/>
      <c r="U28" s="28"/>
      <c r="W28" s="30"/>
      <c r="Z28" s="28"/>
      <c r="AA28" s="35"/>
      <c r="AB28" s="30"/>
    </row>
    <row r="29" spans="2:31" ht="11.25" customHeight="1" x14ac:dyDescent="0.25">
      <c r="B29" s="20"/>
      <c r="C29" s="15"/>
      <c r="D29" s="15"/>
      <c r="E29" s="15"/>
      <c r="F29" s="15"/>
      <c r="G29" s="15"/>
      <c r="H29" s="15"/>
      <c r="I29" s="15"/>
      <c r="J29" s="15"/>
      <c r="K29" s="15"/>
      <c r="L29" s="15"/>
      <c r="M29" s="15"/>
      <c r="N29" s="15"/>
      <c r="O29" s="21"/>
      <c r="Q29" s="28"/>
      <c r="R29" s="35"/>
      <c r="S29" s="30"/>
      <c r="U29" s="28"/>
      <c r="W29" s="30"/>
      <c r="Z29" s="28"/>
      <c r="AB29" s="30"/>
    </row>
    <row r="30" spans="2:31" ht="37.5" customHeight="1" x14ac:dyDescent="0.25">
      <c r="B30" s="20"/>
      <c r="C30" s="239" t="s">
        <v>323</v>
      </c>
      <c r="D30" s="240"/>
      <c r="E30" s="240"/>
      <c r="F30" s="252" t="s">
        <v>316</v>
      </c>
      <c r="G30" s="252"/>
      <c r="H30" s="252"/>
      <c r="I30" s="252"/>
      <c r="J30" s="237"/>
      <c r="K30" s="237"/>
      <c r="L30" s="237"/>
      <c r="M30" s="237"/>
      <c r="N30" s="151"/>
      <c r="O30" s="21"/>
      <c r="Q30" s="28"/>
      <c r="R30" s="44" t="s">
        <v>118</v>
      </c>
      <c r="S30" s="30"/>
      <c r="U30" s="28"/>
      <c r="W30" s="30"/>
      <c r="Z30" s="28"/>
      <c r="AA30" s="35"/>
      <c r="AB30" s="30"/>
    </row>
    <row r="31" spans="2:31" ht="37.5" customHeight="1" x14ac:dyDescent="0.25">
      <c r="B31" s="20"/>
      <c r="C31" s="241"/>
      <c r="D31" s="242"/>
      <c r="E31" s="242"/>
      <c r="F31" s="253" t="s">
        <v>317</v>
      </c>
      <c r="G31" s="253"/>
      <c r="H31" s="253"/>
      <c r="I31" s="253"/>
      <c r="J31" s="254"/>
      <c r="K31" s="211"/>
      <c r="L31" s="211"/>
      <c r="M31" s="211"/>
      <c r="N31" s="207"/>
      <c r="O31" s="21"/>
      <c r="Q31" s="28"/>
      <c r="R31" s="44" t="s">
        <v>118</v>
      </c>
      <c r="S31" s="30"/>
      <c r="U31" s="28"/>
      <c r="W31" s="30"/>
      <c r="Z31" s="28"/>
      <c r="AA31" s="35"/>
      <c r="AB31" s="30"/>
    </row>
    <row r="32" spans="2:31" ht="30" customHeight="1" x14ac:dyDescent="0.25">
      <c r="B32" s="20"/>
      <c r="C32" s="243"/>
      <c r="D32" s="244"/>
      <c r="E32" s="244"/>
      <c r="F32" s="253" t="s">
        <v>318</v>
      </c>
      <c r="G32" s="253"/>
      <c r="H32" s="253"/>
      <c r="I32" s="253"/>
      <c r="J32" s="254"/>
      <c r="K32" s="211"/>
      <c r="L32" s="211"/>
      <c r="M32" s="211"/>
      <c r="N32" s="207"/>
      <c r="O32" s="21"/>
      <c r="Q32" s="28"/>
      <c r="R32" s="44" t="s">
        <v>118</v>
      </c>
      <c r="S32" s="30"/>
      <c r="U32" s="28"/>
      <c r="W32" s="30"/>
      <c r="Z32" s="28"/>
      <c r="AA32" s="35"/>
      <c r="AB32" s="30"/>
    </row>
    <row r="33" spans="2:28" ht="30" customHeight="1" x14ac:dyDescent="0.25">
      <c r="B33" s="20"/>
      <c r="C33" s="243"/>
      <c r="D33" s="244"/>
      <c r="E33" s="244"/>
      <c r="F33" s="178" t="s">
        <v>319</v>
      </c>
      <c r="G33" s="178"/>
      <c r="H33" s="178"/>
      <c r="I33" s="178"/>
      <c r="J33" s="179"/>
      <c r="K33" s="179"/>
      <c r="L33" s="179"/>
      <c r="M33" s="179"/>
      <c r="N33" s="174"/>
      <c r="O33" s="21"/>
      <c r="Q33" s="28"/>
      <c r="R33" s="44" t="s">
        <v>118</v>
      </c>
      <c r="S33" s="30"/>
      <c r="U33" s="28"/>
      <c r="W33" s="30"/>
      <c r="Z33" s="28"/>
      <c r="AA33" s="35"/>
      <c r="AB33" s="30"/>
    </row>
    <row r="34" spans="2:28" ht="11.25" customHeight="1" x14ac:dyDescent="0.25">
      <c r="B34" s="20"/>
      <c r="C34" s="15"/>
      <c r="D34" s="15"/>
      <c r="E34" s="15"/>
      <c r="F34" s="15"/>
      <c r="G34" s="15"/>
      <c r="H34" s="15"/>
      <c r="I34" s="15"/>
      <c r="J34" s="15"/>
      <c r="K34" s="15"/>
      <c r="L34" s="15"/>
      <c r="M34" s="15"/>
      <c r="N34" s="15"/>
      <c r="O34" s="21"/>
      <c r="Q34" s="28"/>
      <c r="R34" s="35"/>
      <c r="S34" s="30"/>
      <c r="U34" s="28"/>
      <c r="W34" s="30"/>
      <c r="Z34" s="28"/>
      <c r="AB34" s="30"/>
    </row>
    <row r="35" spans="2:28" ht="37.5" customHeight="1" x14ac:dyDescent="0.25">
      <c r="B35" s="20"/>
      <c r="C35" s="239" t="s">
        <v>324</v>
      </c>
      <c r="D35" s="240"/>
      <c r="E35" s="240"/>
      <c r="F35" s="252" t="s">
        <v>316</v>
      </c>
      <c r="G35" s="252"/>
      <c r="H35" s="252"/>
      <c r="I35" s="252"/>
      <c r="J35" s="237"/>
      <c r="K35" s="237"/>
      <c r="L35" s="237"/>
      <c r="M35" s="237"/>
      <c r="N35" s="151"/>
      <c r="O35" s="21"/>
      <c r="Q35" s="28"/>
      <c r="R35" s="44" t="s">
        <v>118</v>
      </c>
      <c r="S35" s="30"/>
      <c r="U35" s="28"/>
      <c r="W35" s="30"/>
      <c r="Z35" s="28"/>
      <c r="AA35" s="35"/>
      <c r="AB35" s="30"/>
    </row>
    <row r="36" spans="2:28" ht="37.5" customHeight="1" x14ac:dyDescent="0.25">
      <c r="B36" s="20"/>
      <c r="C36" s="241"/>
      <c r="D36" s="242"/>
      <c r="E36" s="242"/>
      <c r="F36" s="253" t="s">
        <v>317</v>
      </c>
      <c r="G36" s="253"/>
      <c r="H36" s="253"/>
      <c r="I36" s="253"/>
      <c r="J36" s="254"/>
      <c r="K36" s="211"/>
      <c r="L36" s="211"/>
      <c r="M36" s="211"/>
      <c r="N36" s="207"/>
      <c r="O36" s="21"/>
      <c r="Q36" s="28"/>
      <c r="R36" s="44" t="s">
        <v>118</v>
      </c>
      <c r="S36" s="30"/>
      <c r="U36" s="28"/>
      <c r="W36" s="30"/>
      <c r="Z36" s="28"/>
      <c r="AA36" s="35"/>
      <c r="AB36" s="30"/>
    </row>
    <row r="37" spans="2:28" ht="30" customHeight="1" x14ac:dyDescent="0.25">
      <c r="B37" s="20"/>
      <c r="C37" s="243"/>
      <c r="D37" s="244"/>
      <c r="E37" s="244"/>
      <c r="F37" s="253" t="s">
        <v>318</v>
      </c>
      <c r="G37" s="253"/>
      <c r="H37" s="253"/>
      <c r="I37" s="253"/>
      <c r="J37" s="254"/>
      <c r="K37" s="211"/>
      <c r="L37" s="211"/>
      <c r="M37" s="211"/>
      <c r="N37" s="207"/>
      <c r="O37" s="21"/>
      <c r="Q37" s="28"/>
      <c r="R37" s="44" t="s">
        <v>118</v>
      </c>
      <c r="S37" s="30"/>
      <c r="U37" s="28"/>
      <c r="W37" s="30"/>
      <c r="Z37" s="28"/>
      <c r="AA37" s="35"/>
      <c r="AB37" s="30"/>
    </row>
    <row r="38" spans="2:28" ht="30" customHeight="1" x14ac:dyDescent="0.25">
      <c r="B38" s="20"/>
      <c r="C38" s="243"/>
      <c r="D38" s="244"/>
      <c r="E38" s="244"/>
      <c r="F38" s="178" t="s">
        <v>319</v>
      </c>
      <c r="G38" s="178"/>
      <c r="H38" s="178"/>
      <c r="I38" s="178"/>
      <c r="J38" s="179"/>
      <c r="K38" s="179"/>
      <c r="L38" s="179"/>
      <c r="M38" s="179"/>
      <c r="N38" s="174"/>
      <c r="O38" s="21"/>
      <c r="Q38" s="28"/>
      <c r="R38" s="44" t="s">
        <v>118</v>
      </c>
      <c r="S38" s="30"/>
      <c r="U38" s="28"/>
      <c r="W38" s="30"/>
      <c r="Z38" s="28"/>
      <c r="AA38" s="35"/>
      <c r="AB38" s="30"/>
    </row>
    <row r="39" spans="2:28" ht="13.8" thickBot="1" x14ac:dyDescent="0.3">
      <c r="B39" s="23"/>
      <c r="C39" s="39"/>
      <c r="D39" s="39"/>
      <c r="E39" s="39"/>
      <c r="F39" s="39"/>
      <c r="G39" s="39"/>
      <c r="H39" s="39"/>
      <c r="I39" s="39"/>
      <c r="J39" s="39"/>
      <c r="K39" s="39"/>
      <c r="L39" s="39"/>
      <c r="M39" s="39"/>
      <c r="N39" s="39"/>
      <c r="O39" s="24"/>
      <c r="Q39" s="40"/>
      <c r="R39" s="45"/>
      <c r="S39" s="42"/>
      <c r="U39" s="40"/>
      <c r="V39" s="41"/>
      <c r="W39" s="42"/>
      <c r="Z39" s="40"/>
      <c r="AA39" s="41"/>
      <c r="AB39" s="42"/>
    </row>
  </sheetData>
  <sheetProtection algorithmName="SHA-512" hashValue="p35fjb2vYE7UV2oIajaHjRiJjzKENPDNdF+wHLsBD90RGiVwxEbx9LztbHo5weZ9kKftNd8sG+wG40eJh0xB3w==" saltValue="tiieeTttPdLw8XwzcahyrA==" spinCount="100000" sheet="1" objects="1" scenarios="1" selectLockedCells="1"/>
  <mergeCells count="51">
    <mergeCell ref="C13:N13"/>
    <mergeCell ref="R2:V3"/>
    <mergeCell ref="K3:N7"/>
    <mergeCell ref="C4:J5"/>
    <mergeCell ref="C6:H6"/>
    <mergeCell ref="C12:N12"/>
    <mergeCell ref="C15:E18"/>
    <mergeCell ref="F15:I15"/>
    <mergeCell ref="J15:N15"/>
    <mergeCell ref="F16:I16"/>
    <mergeCell ref="J16:N16"/>
    <mergeCell ref="F18:I18"/>
    <mergeCell ref="J18:N18"/>
    <mergeCell ref="F17:I17"/>
    <mergeCell ref="J17:N17"/>
    <mergeCell ref="C20:E23"/>
    <mergeCell ref="F20:I20"/>
    <mergeCell ref="J20:N20"/>
    <mergeCell ref="F21:I21"/>
    <mergeCell ref="J21:N21"/>
    <mergeCell ref="F22:I22"/>
    <mergeCell ref="J22:N22"/>
    <mergeCell ref="F23:I23"/>
    <mergeCell ref="J23:N23"/>
    <mergeCell ref="C25:E28"/>
    <mergeCell ref="F25:I25"/>
    <mergeCell ref="J25:N25"/>
    <mergeCell ref="F26:I26"/>
    <mergeCell ref="J26:N26"/>
    <mergeCell ref="F27:I27"/>
    <mergeCell ref="J27:N27"/>
    <mergeCell ref="F28:I28"/>
    <mergeCell ref="J28:N28"/>
    <mergeCell ref="C30:E33"/>
    <mergeCell ref="F30:I30"/>
    <mergeCell ref="J30:N30"/>
    <mergeCell ref="F31:I31"/>
    <mergeCell ref="J31:N31"/>
    <mergeCell ref="F32:I32"/>
    <mergeCell ref="J32:N32"/>
    <mergeCell ref="F33:I33"/>
    <mergeCell ref="J33:N33"/>
    <mergeCell ref="C35:E38"/>
    <mergeCell ref="F35:I35"/>
    <mergeCell ref="J35:N35"/>
    <mergeCell ref="F36:I36"/>
    <mergeCell ref="J36:N36"/>
    <mergeCell ref="F37:I37"/>
    <mergeCell ref="J37:N37"/>
    <mergeCell ref="F38:I38"/>
    <mergeCell ref="J38:N38"/>
  </mergeCells>
  <conditionalFormatting sqref="V15:V18">
    <cfRule type="containsText" dxfId="3" priority="9" operator="containsText" text="Angaben vollständig">
      <formula>NOT(ISERROR(SEARCH("Angaben vollständig",V15)))</formula>
    </cfRule>
    <cfRule type="containsText" dxfId="2" priority="10" operator="containsText" text="Angaben unvollständig">
      <formula>NOT(ISERROR(SEARCH("Angaben unvollständig",V15)))</formula>
    </cfRule>
  </conditionalFormatting>
  <dataValidations count="1">
    <dataValidation type="list" allowBlank="1" showInputMessage="1" showErrorMessage="1" sqref="J18:N18 J23:N23 J28:N28 J33:N33 J38:N38" xr:uid="{CDEF456B-19AA-42AC-8B13-E3EAC51950AE}">
      <formula1>$AE$16:$AE$18</formula1>
    </dataValidation>
  </dataValidations>
  <hyperlinks>
    <hyperlink ref="R2:V3" location="'02_teilnahmeantrag'!A1" display="'02_teilnahmeantrag'!A1" xr:uid="{8FB8D4F6-7C83-4CDB-97A2-06C9D6823F36}"/>
  </hyperlinks>
  <pageMargins left="0.70866141732283472" right="0.70866141732283472" top="0.78740157480314965" bottom="0.78740157480314965" header="0.31496062992125984" footer="0.31496062992125984"/>
  <pageSetup paperSize="9" scale="81" fitToHeight="10" orientation="portrait" r:id="rId1"/>
  <headerFooter>
    <oddFooter>&amp;L&amp;"Arial,Standard"&amp;8Die Weitergabe an Dritte ist ohne ausdrückliche Genehmigung der ausschreibenden Stelle nicht statthaft.&amp;R&amp;"Arial,Standard"&amp;8Seite &amp;P von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E986-43D8-49AB-A07A-C28B21A6DBA3}">
  <dimension ref="B1:AD34"/>
  <sheetViews>
    <sheetView showGridLines="0" showRowColHeaders="0" zoomScaleNormal="100" workbookViewId="0">
      <selection activeCell="J15" sqref="J15:N15"/>
    </sheetView>
  </sheetViews>
  <sheetFormatPr baseColWidth="10" defaultColWidth="11.44140625" defaultRowHeight="13.2" x14ac:dyDescent="0.25"/>
  <cols>
    <col min="1" max="2" width="3.5546875" style="12" customWidth="1"/>
    <col min="3" max="3" width="4.33203125" style="12" customWidth="1"/>
    <col min="4" max="14" width="9.33203125" style="12" customWidth="1"/>
    <col min="15" max="17" width="3.5546875" style="12" customWidth="1"/>
    <col min="18" max="18" width="17" style="38" bestFit="1" customWidth="1"/>
    <col min="19" max="21" width="3.5546875" style="12" customWidth="1"/>
    <col min="22" max="22" width="14.33203125" style="12" customWidth="1"/>
    <col min="23" max="24" width="3.5546875" style="12" customWidth="1"/>
    <col min="25" max="26" width="3.5546875" style="12" hidden="1" customWidth="1"/>
    <col min="27" max="27" width="11.44140625" style="12" hidden="1" customWidth="1"/>
    <col min="28" max="29" width="3.5546875" style="12" hidden="1" customWidth="1"/>
    <col min="30" max="30" width="11.44140625" style="12" hidden="1" customWidth="1"/>
    <col min="31" max="16384" width="11.44140625" style="12"/>
  </cols>
  <sheetData>
    <row r="1" spans="2:28" ht="18.75" customHeight="1" thickBot="1" x14ac:dyDescent="0.3"/>
    <row r="2" spans="2:28" ht="18.75" customHeight="1" x14ac:dyDescent="0.25">
      <c r="B2" s="17"/>
      <c r="C2" s="18"/>
      <c r="D2" s="18"/>
      <c r="E2" s="18"/>
      <c r="F2" s="18"/>
      <c r="G2" s="18"/>
      <c r="H2" s="18"/>
      <c r="I2" s="18"/>
      <c r="J2" s="18"/>
      <c r="K2" s="18"/>
      <c r="L2" s="18"/>
      <c r="M2" s="18"/>
      <c r="N2" s="18"/>
      <c r="O2" s="19"/>
      <c r="R2" s="88" t="s">
        <v>298</v>
      </c>
      <c r="S2" s="108"/>
      <c r="T2" s="108"/>
      <c r="U2" s="108"/>
      <c r="V2" s="109"/>
    </row>
    <row r="3" spans="2:28" ht="18" thickBot="1" x14ac:dyDescent="0.35">
      <c r="B3" s="20"/>
      <c r="C3" s="7" t="str">
        <f>'00_system'!C6</f>
        <v>Sicherheitsdienstleistungen</v>
      </c>
      <c r="K3" s="99" t="e" vm="2">
        <f>'00_system'!C13</f>
        <v>#VALUE!</v>
      </c>
      <c r="L3" s="99"/>
      <c r="M3" s="99"/>
      <c r="N3" s="99"/>
      <c r="O3" s="21"/>
      <c r="R3" s="110"/>
      <c r="S3" s="111"/>
      <c r="T3" s="111"/>
      <c r="U3" s="111"/>
      <c r="V3" s="112"/>
    </row>
    <row r="4" spans="2:28" ht="14.25" customHeight="1" x14ac:dyDescent="0.25">
      <c r="B4" s="20"/>
      <c r="C4" s="100" t="str">
        <f>'00_system'!C7</f>
        <v>in den Flüchtlings- und Asylunterkünften
des Landkreises Dachau</v>
      </c>
      <c r="D4" s="100"/>
      <c r="E4" s="100"/>
      <c r="F4" s="100"/>
      <c r="G4" s="100"/>
      <c r="H4" s="100"/>
      <c r="I4" s="100"/>
      <c r="J4" s="100"/>
      <c r="K4" s="99"/>
      <c r="L4" s="99"/>
      <c r="M4" s="99"/>
      <c r="N4" s="99"/>
      <c r="O4" s="21"/>
    </row>
    <row r="5" spans="2:28" ht="14.25" customHeight="1" x14ac:dyDescent="0.25">
      <c r="B5" s="20"/>
      <c r="C5" s="100"/>
      <c r="D5" s="100"/>
      <c r="E5" s="100"/>
      <c r="F5" s="100"/>
      <c r="G5" s="100"/>
      <c r="H5" s="100"/>
      <c r="I5" s="100"/>
      <c r="J5" s="100"/>
      <c r="K5" s="99"/>
      <c r="L5" s="99"/>
      <c r="M5" s="99"/>
      <c r="N5" s="99"/>
      <c r="O5" s="21"/>
    </row>
    <row r="6" spans="2:28" ht="14.25" customHeight="1" x14ac:dyDescent="0.25">
      <c r="B6" s="20"/>
      <c r="C6" s="100" t="str">
        <f>IF('00_system'!C8="","",'00_system'!C8)</f>
        <v/>
      </c>
      <c r="D6" s="100"/>
      <c r="E6" s="100"/>
      <c r="F6" s="100"/>
      <c r="G6" s="100"/>
      <c r="H6" s="100"/>
      <c r="I6" s="46"/>
      <c r="J6" s="46"/>
      <c r="K6" s="99"/>
      <c r="L6" s="99"/>
      <c r="M6" s="99"/>
      <c r="N6" s="99"/>
      <c r="O6" s="21"/>
    </row>
    <row r="7" spans="2:28" ht="18.75" customHeight="1" x14ac:dyDescent="0.25">
      <c r="B7" s="20"/>
      <c r="K7" s="99"/>
      <c r="L7" s="99"/>
      <c r="M7" s="99"/>
      <c r="N7" s="99"/>
      <c r="O7" s="21"/>
    </row>
    <row r="8" spans="2:28" x14ac:dyDescent="0.25">
      <c r="B8" s="20"/>
      <c r="C8" s="22" t="str">
        <f>CONCATENATE("Vergabenummer: ",'00_system'!C9)</f>
        <v>Vergabenummer: 10-804-242120932-1</v>
      </c>
      <c r="O8" s="21"/>
    </row>
    <row r="9" spans="2:28" x14ac:dyDescent="0.25">
      <c r="B9" s="20"/>
      <c r="C9" s="22" t="str">
        <f>CONCATENATE("Stand: ",'00_system'!C3)</f>
        <v>Stand: 12.10.2026 (v1)</v>
      </c>
      <c r="O9" s="21"/>
    </row>
    <row r="10" spans="2:28" ht="3.75" customHeight="1" x14ac:dyDescent="0.25">
      <c r="B10" s="20"/>
      <c r="C10" s="14"/>
      <c r="D10" s="13"/>
      <c r="E10" s="13"/>
      <c r="F10" s="13"/>
      <c r="G10" s="13"/>
      <c r="H10" s="13"/>
      <c r="I10" s="13"/>
      <c r="J10" s="13"/>
      <c r="K10" s="13"/>
      <c r="L10" s="13"/>
      <c r="M10" s="13"/>
      <c r="N10" s="13"/>
      <c r="O10" s="21"/>
      <c r="Q10" s="25"/>
      <c r="R10" s="43"/>
      <c r="S10" s="27"/>
      <c r="U10" s="25"/>
      <c r="V10" s="26"/>
      <c r="W10" s="27"/>
      <c r="Z10" s="25"/>
      <c r="AA10" s="26"/>
      <c r="AB10" s="27"/>
    </row>
    <row r="11" spans="2:28" ht="15" customHeight="1" x14ac:dyDescent="0.25">
      <c r="B11" s="20"/>
      <c r="O11" s="21"/>
      <c r="Q11" s="28"/>
      <c r="R11" s="44"/>
      <c r="S11" s="30"/>
      <c r="U11" s="28"/>
      <c r="V11" s="44"/>
      <c r="W11" s="30"/>
      <c r="Z11" s="28"/>
      <c r="AB11" s="30"/>
    </row>
    <row r="12" spans="2:28" ht="26.25" customHeight="1" x14ac:dyDescent="0.25">
      <c r="B12" s="20"/>
      <c r="C12" s="139" t="s">
        <v>325</v>
      </c>
      <c r="D12" s="101"/>
      <c r="E12" s="101"/>
      <c r="F12" s="101"/>
      <c r="G12" s="101"/>
      <c r="H12" s="101"/>
      <c r="I12" s="101"/>
      <c r="J12" s="101"/>
      <c r="K12" s="101"/>
      <c r="L12" s="101"/>
      <c r="M12" s="101"/>
      <c r="N12" s="101"/>
      <c r="O12" s="21"/>
      <c r="Q12" s="28"/>
      <c r="R12" s="29" t="s">
        <v>151</v>
      </c>
      <c r="S12" s="37"/>
      <c r="T12" s="31"/>
      <c r="U12" s="32"/>
      <c r="V12" s="29" t="s">
        <v>133</v>
      </c>
      <c r="W12" s="30"/>
      <c r="Z12" s="28"/>
      <c r="AA12" s="47">
        <f>SUM(AA15:AA33)</f>
        <v>2</v>
      </c>
      <c r="AB12" s="30"/>
    </row>
    <row r="13" spans="2:28" ht="30" customHeight="1" x14ac:dyDescent="0.25">
      <c r="B13" s="20"/>
      <c r="C13" s="98" t="s">
        <v>326</v>
      </c>
      <c r="D13" s="98"/>
      <c r="E13" s="98"/>
      <c r="F13" s="98"/>
      <c r="G13" s="98"/>
      <c r="H13" s="98"/>
      <c r="I13" s="98"/>
      <c r="J13" s="98"/>
      <c r="K13" s="98"/>
      <c r="L13" s="98"/>
      <c r="M13" s="98"/>
      <c r="N13" s="98"/>
      <c r="O13" s="21"/>
      <c r="Q13" s="28"/>
      <c r="R13" s="44"/>
      <c r="S13" s="30"/>
      <c r="U13" s="28"/>
      <c r="W13" s="34"/>
      <c r="X13" s="35"/>
      <c r="Y13" s="35"/>
      <c r="Z13" s="36"/>
      <c r="AA13" s="35"/>
      <c r="AB13" s="30"/>
    </row>
    <row r="14" spans="2:28" ht="7.5" customHeight="1" x14ac:dyDescent="0.25">
      <c r="B14" s="20"/>
      <c r="C14" s="53"/>
      <c r="D14" s="53"/>
      <c r="E14" s="53"/>
      <c r="F14" s="53"/>
      <c r="G14" s="53"/>
      <c r="H14" s="53"/>
      <c r="I14" s="53"/>
      <c r="J14" s="53"/>
      <c r="K14" s="53"/>
      <c r="L14" s="53"/>
      <c r="M14" s="53"/>
      <c r="N14" s="53"/>
      <c r="O14" s="21"/>
      <c r="Q14" s="28"/>
      <c r="R14" s="44"/>
      <c r="S14" s="30"/>
      <c r="U14" s="28"/>
      <c r="W14" s="34"/>
      <c r="X14" s="35"/>
      <c r="Y14" s="35"/>
      <c r="Z14" s="36"/>
      <c r="AA14" s="35"/>
      <c r="AB14" s="30"/>
    </row>
    <row r="15" spans="2:28" ht="37.5" customHeight="1" x14ac:dyDescent="0.25">
      <c r="B15" s="20"/>
      <c r="C15" s="239" t="s">
        <v>315</v>
      </c>
      <c r="D15" s="240"/>
      <c r="E15" s="240"/>
      <c r="F15" s="252" t="s">
        <v>316</v>
      </c>
      <c r="G15" s="252"/>
      <c r="H15" s="252"/>
      <c r="I15" s="252"/>
      <c r="J15" s="237"/>
      <c r="K15" s="237"/>
      <c r="L15" s="237"/>
      <c r="M15" s="237"/>
      <c r="N15" s="151"/>
      <c r="O15" s="21"/>
      <c r="Q15" s="28"/>
      <c r="R15" s="44" t="s">
        <v>118</v>
      </c>
      <c r="S15" s="30"/>
      <c r="U15" s="28"/>
      <c r="W15" s="30"/>
      <c r="Z15" s="28"/>
      <c r="AA15" s="35"/>
      <c r="AB15" s="30"/>
    </row>
    <row r="16" spans="2:28" ht="56.25" customHeight="1" x14ac:dyDescent="0.25">
      <c r="B16" s="20"/>
      <c r="C16" s="241"/>
      <c r="D16" s="242"/>
      <c r="E16" s="242"/>
      <c r="F16" s="253" t="s">
        <v>327</v>
      </c>
      <c r="G16" s="253"/>
      <c r="H16" s="253"/>
      <c r="I16" s="253"/>
      <c r="J16" s="254"/>
      <c r="K16" s="211"/>
      <c r="L16" s="211"/>
      <c r="M16" s="211"/>
      <c r="N16" s="207"/>
      <c r="O16" s="21"/>
      <c r="Q16" s="28"/>
      <c r="R16" s="44" t="s">
        <v>118</v>
      </c>
      <c r="S16" s="30"/>
      <c r="U16" s="28"/>
      <c r="W16" s="30"/>
      <c r="Z16" s="28"/>
      <c r="AA16" s="35"/>
      <c r="AB16" s="30"/>
    </row>
    <row r="17" spans="2:28" ht="11.25" customHeight="1" x14ac:dyDescent="0.25">
      <c r="B17" s="20"/>
      <c r="C17" s="15"/>
      <c r="D17" s="15"/>
      <c r="E17" s="15"/>
      <c r="F17" s="15"/>
      <c r="G17" s="15"/>
      <c r="H17" s="15"/>
      <c r="I17" s="15"/>
      <c r="J17" s="15"/>
      <c r="K17" s="15"/>
      <c r="L17" s="15"/>
      <c r="M17" s="15"/>
      <c r="N17" s="15"/>
      <c r="O17" s="21"/>
      <c r="Q17" s="28"/>
      <c r="R17" s="35"/>
      <c r="S17" s="30"/>
      <c r="U17" s="28"/>
      <c r="W17" s="30"/>
      <c r="Z17" s="28"/>
      <c r="AB17" s="30"/>
    </row>
    <row r="18" spans="2:28" ht="37.5" customHeight="1" x14ac:dyDescent="0.25">
      <c r="B18" s="20"/>
      <c r="C18" s="239" t="s">
        <v>321</v>
      </c>
      <c r="D18" s="240"/>
      <c r="E18" s="240"/>
      <c r="F18" s="252" t="s">
        <v>316</v>
      </c>
      <c r="G18" s="252"/>
      <c r="H18" s="252"/>
      <c r="I18" s="252"/>
      <c r="J18" s="237"/>
      <c r="K18" s="237"/>
      <c r="L18" s="237"/>
      <c r="M18" s="237"/>
      <c r="N18" s="151"/>
      <c r="O18" s="21"/>
      <c r="Q18" s="28"/>
      <c r="R18" s="44" t="s">
        <v>118</v>
      </c>
      <c r="S18" s="30"/>
      <c r="U18" s="28"/>
      <c r="W18" s="30"/>
      <c r="Z18" s="28"/>
      <c r="AA18" s="35"/>
      <c r="AB18" s="30"/>
    </row>
    <row r="19" spans="2:28" ht="56.25" customHeight="1" x14ac:dyDescent="0.25">
      <c r="B19" s="20"/>
      <c r="C19" s="241"/>
      <c r="D19" s="242"/>
      <c r="E19" s="242"/>
      <c r="F19" s="253" t="s">
        <v>327</v>
      </c>
      <c r="G19" s="253"/>
      <c r="H19" s="253"/>
      <c r="I19" s="253"/>
      <c r="J19" s="254"/>
      <c r="K19" s="211"/>
      <c r="L19" s="211"/>
      <c r="M19" s="211"/>
      <c r="N19" s="207"/>
      <c r="O19" s="21"/>
      <c r="Q19" s="28"/>
      <c r="R19" s="44" t="s">
        <v>118</v>
      </c>
      <c r="S19" s="30"/>
      <c r="U19" s="28"/>
      <c r="W19" s="30"/>
      <c r="Z19" s="28"/>
      <c r="AA19" s="35"/>
      <c r="AB19" s="30"/>
    </row>
    <row r="20" spans="2:28" ht="11.25" customHeight="1" x14ac:dyDescent="0.25">
      <c r="B20" s="20"/>
      <c r="C20" s="15"/>
      <c r="D20" s="15"/>
      <c r="E20" s="15"/>
      <c r="F20" s="15"/>
      <c r="G20" s="15"/>
      <c r="H20" s="15"/>
      <c r="I20" s="15"/>
      <c r="J20" s="15"/>
      <c r="K20" s="15"/>
      <c r="L20" s="15"/>
      <c r="M20" s="15"/>
      <c r="N20" s="15"/>
      <c r="O20" s="21"/>
      <c r="Q20" s="28"/>
      <c r="R20" s="35"/>
      <c r="S20" s="30"/>
      <c r="U20" s="28"/>
      <c r="W20" s="30"/>
      <c r="Z20" s="28"/>
      <c r="AB20" s="30"/>
    </row>
    <row r="21" spans="2:28" ht="37.5" customHeight="1" x14ac:dyDescent="0.25">
      <c r="B21" s="20"/>
      <c r="C21" s="239" t="s">
        <v>322</v>
      </c>
      <c r="D21" s="240"/>
      <c r="E21" s="240"/>
      <c r="F21" s="252" t="s">
        <v>316</v>
      </c>
      <c r="G21" s="252"/>
      <c r="H21" s="252"/>
      <c r="I21" s="252"/>
      <c r="J21" s="237"/>
      <c r="K21" s="237"/>
      <c r="L21" s="237"/>
      <c r="M21" s="237"/>
      <c r="N21" s="151"/>
      <c r="O21" s="21"/>
      <c r="Q21" s="28"/>
      <c r="R21" s="44" t="s">
        <v>118</v>
      </c>
      <c r="S21" s="30"/>
      <c r="U21" s="28"/>
      <c r="W21" s="30"/>
      <c r="Z21" s="28"/>
      <c r="AA21" s="35"/>
      <c r="AB21" s="30"/>
    </row>
    <row r="22" spans="2:28" ht="56.25" customHeight="1" x14ac:dyDescent="0.25">
      <c r="B22" s="20"/>
      <c r="C22" s="241"/>
      <c r="D22" s="242"/>
      <c r="E22" s="242"/>
      <c r="F22" s="253" t="s">
        <v>327</v>
      </c>
      <c r="G22" s="253"/>
      <c r="H22" s="253"/>
      <c r="I22" s="253"/>
      <c r="J22" s="254"/>
      <c r="K22" s="211"/>
      <c r="L22" s="211"/>
      <c r="M22" s="211"/>
      <c r="N22" s="207"/>
      <c r="O22" s="21"/>
      <c r="Q22" s="28"/>
      <c r="R22" s="44" t="s">
        <v>118</v>
      </c>
      <c r="S22" s="30"/>
      <c r="U22" s="28"/>
      <c r="W22" s="30"/>
      <c r="Z22" s="28"/>
      <c r="AA22" s="35"/>
      <c r="AB22" s="30"/>
    </row>
    <row r="23" spans="2:28" ht="22.5" customHeight="1" x14ac:dyDescent="0.25">
      <c r="B23" s="20"/>
      <c r="C23" s="15"/>
      <c r="D23" s="15"/>
      <c r="E23" s="15"/>
      <c r="F23" s="15"/>
      <c r="G23" s="15"/>
      <c r="H23" s="15"/>
      <c r="I23" s="15"/>
      <c r="J23" s="15"/>
      <c r="K23" s="15"/>
      <c r="L23" s="15"/>
      <c r="M23" s="15"/>
      <c r="N23" s="15"/>
      <c r="O23" s="21"/>
      <c r="Q23" s="28"/>
      <c r="R23" s="35"/>
      <c r="S23" s="30"/>
      <c r="U23" s="28"/>
      <c r="W23" s="30"/>
      <c r="Z23" s="28"/>
      <c r="AB23" s="30"/>
    </row>
    <row r="24" spans="2:28" ht="15" customHeight="1" x14ac:dyDescent="0.25">
      <c r="B24" s="20"/>
      <c r="C24" s="98" t="s">
        <v>328</v>
      </c>
      <c r="D24" s="98"/>
      <c r="E24" s="98"/>
      <c r="F24" s="98"/>
      <c r="G24" s="98"/>
      <c r="H24" s="98"/>
      <c r="I24" s="98"/>
      <c r="J24" s="98"/>
      <c r="K24" s="98"/>
      <c r="L24" s="98"/>
      <c r="M24" s="98"/>
      <c r="N24" s="98"/>
      <c r="O24" s="21"/>
      <c r="Q24" s="28"/>
      <c r="R24" s="44"/>
      <c r="S24" s="30"/>
      <c r="U24" s="28"/>
      <c r="W24" s="34"/>
      <c r="X24" s="35"/>
      <c r="Y24" s="35"/>
      <c r="Z24" s="36"/>
      <c r="AA24" s="35"/>
      <c r="AB24" s="30"/>
    </row>
    <row r="25" spans="2:28" ht="7.5" customHeight="1" x14ac:dyDescent="0.25">
      <c r="B25" s="20"/>
      <c r="C25" s="53"/>
      <c r="D25" s="53"/>
      <c r="E25" s="53"/>
      <c r="F25" s="53"/>
      <c r="G25" s="53"/>
      <c r="H25" s="53"/>
      <c r="I25" s="53"/>
      <c r="J25" s="53"/>
      <c r="K25" s="53"/>
      <c r="L25" s="53"/>
      <c r="M25" s="53"/>
      <c r="N25" s="53"/>
      <c r="O25" s="21"/>
      <c r="Q25" s="28"/>
      <c r="R25" s="44"/>
      <c r="S25" s="30"/>
      <c r="U25" s="28"/>
      <c r="W25" s="34"/>
      <c r="X25" s="35"/>
      <c r="Y25" s="35"/>
      <c r="Z25" s="36"/>
      <c r="AA25" s="35"/>
      <c r="AB25" s="30"/>
    </row>
    <row r="26" spans="2:28" ht="37.5" customHeight="1" x14ac:dyDescent="0.25">
      <c r="B26" s="20"/>
      <c r="C26" s="239" t="s">
        <v>315</v>
      </c>
      <c r="D26" s="240"/>
      <c r="E26" s="240"/>
      <c r="F26" s="252" t="s">
        <v>329</v>
      </c>
      <c r="G26" s="252"/>
      <c r="H26" s="252"/>
      <c r="I26" s="252"/>
      <c r="J26" s="237"/>
      <c r="K26" s="237"/>
      <c r="L26" s="237"/>
      <c r="M26" s="237"/>
      <c r="N26" s="151"/>
      <c r="O26" s="21"/>
      <c r="Q26" s="28"/>
      <c r="R26" s="44" t="s">
        <v>117</v>
      </c>
      <c r="S26" s="30"/>
      <c r="U26" s="28"/>
      <c r="V26" s="33" t="str">
        <f>IF(J26="","Angaben unvollständig","Angaben vollständig")</f>
        <v>Angaben unvollständig</v>
      </c>
      <c r="W26" s="30"/>
      <c r="Z26" s="28"/>
      <c r="AA26" s="35">
        <f t="shared" ref="AA26:AA27" si="0">IF(V26="Angaben unvollständig",1,0)</f>
        <v>1</v>
      </c>
      <c r="AB26" s="30"/>
    </row>
    <row r="27" spans="2:28" ht="56.25" customHeight="1" x14ac:dyDescent="0.25">
      <c r="B27" s="20"/>
      <c r="C27" s="241"/>
      <c r="D27" s="242"/>
      <c r="E27" s="242"/>
      <c r="F27" s="253" t="s">
        <v>330</v>
      </c>
      <c r="G27" s="253"/>
      <c r="H27" s="253"/>
      <c r="I27" s="253"/>
      <c r="J27" s="254"/>
      <c r="K27" s="211"/>
      <c r="L27" s="211"/>
      <c r="M27" s="211"/>
      <c r="N27" s="207"/>
      <c r="O27" s="21"/>
      <c r="Q27" s="28"/>
      <c r="R27" s="44" t="s">
        <v>117</v>
      </c>
      <c r="S27" s="30"/>
      <c r="U27" s="28"/>
      <c r="V27" s="33" t="str">
        <f t="shared" ref="V27" si="1">IF(J27="","Angaben unvollständig","Angaben vollständig")</f>
        <v>Angaben unvollständig</v>
      </c>
      <c r="W27" s="30"/>
      <c r="Z27" s="28"/>
      <c r="AA27" s="35">
        <f t="shared" si="0"/>
        <v>1</v>
      </c>
      <c r="AB27" s="30"/>
    </row>
    <row r="28" spans="2:28" ht="11.25" customHeight="1" x14ac:dyDescent="0.25">
      <c r="B28" s="20"/>
      <c r="C28" s="15"/>
      <c r="D28" s="15"/>
      <c r="E28" s="15"/>
      <c r="F28" s="15"/>
      <c r="G28" s="15"/>
      <c r="H28" s="15"/>
      <c r="I28" s="15"/>
      <c r="J28" s="15"/>
      <c r="K28" s="15"/>
      <c r="L28" s="15"/>
      <c r="M28" s="15"/>
      <c r="N28" s="15"/>
      <c r="O28" s="21"/>
      <c r="Q28" s="28"/>
      <c r="R28" s="35"/>
      <c r="S28" s="30"/>
      <c r="U28" s="28"/>
      <c r="W28" s="30"/>
      <c r="Z28" s="28"/>
      <c r="AB28" s="30"/>
    </row>
    <row r="29" spans="2:28" ht="37.5" customHeight="1" x14ac:dyDescent="0.25">
      <c r="B29" s="20"/>
      <c r="C29" s="239" t="s">
        <v>321</v>
      </c>
      <c r="D29" s="240"/>
      <c r="E29" s="240"/>
      <c r="F29" s="252" t="s">
        <v>329</v>
      </c>
      <c r="G29" s="252"/>
      <c r="H29" s="252"/>
      <c r="I29" s="252"/>
      <c r="J29" s="237"/>
      <c r="K29" s="237"/>
      <c r="L29" s="237"/>
      <c r="M29" s="237"/>
      <c r="N29" s="151"/>
      <c r="O29" s="21"/>
      <c r="Q29" s="28"/>
      <c r="R29" s="44" t="s">
        <v>118</v>
      </c>
      <c r="S29" s="30"/>
      <c r="U29" s="28"/>
      <c r="W29" s="30"/>
      <c r="Z29" s="28"/>
      <c r="AA29" s="35"/>
      <c r="AB29" s="30"/>
    </row>
    <row r="30" spans="2:28" ht="56.25" customHeight="1" x14ac:dyDescent="0.25">
      <c r="B30" s="20"/>
      <c r="C30" s="241"/>
      <c r="D30" s="242"/>
      <c r="E30" s="242"/>
      <c r="F30" s="253" t="s">
        <v>330</v>
      </c>
      <c r="G30" s="253"/>
      <c r="H30" s="253"/>
      <c r="I30" s="253"/>
      <c r="J30" s="254"/>
      <c r="K30" s="211"/>
      <c r="L30" s="211"/>
      <c r="M30" s="211"/>
      <c r="N30" s="207"/>
      <c r="O30" s="21"/>
      <c r="Q30" s="28"/>
      <c r="R30" s="44" t="s">
        <v>118</v>
      </c>
      <c r="S30" s="30"/>
      <c r="U30" s="28"/>
      <c r="W30" s="30"/>
      <c r="Z30" s="28"/>
      <c r="AA30" s="35"/>
      <c r="AB30" s="30"/>
    </row>
    <row r="31" spans="2:28" ht="11.25" customHeight="1" x14ac:dyDescent="0.25">
      <c r="B31" s="20"/>
      <c r="C31" s="15"/>
      <c r="D31" s="15"/>
      <c r="E31" s="15"/>
      <c r="F31" s="15"/>
      <c r="G31" s="15"/>
      <c r="H31" s="15"/>
      <c r="I31" s="15"/>
      <c r="J31" s="15"/>
      <c r="K31" s="15"/>
      <c r="L31" s="15"/>
      <c r="M31" s="15"/>
      <c r="N31" s="15"/>
      <c r="O31" s="21"/>
      <c r="Q31" s="28"/>
      <c r="R31" s="35"/>
      <c r="S31" s="30"/>
      <c r="U31" s="28"/>
      <c r="W31" s="30"/>
      <c r="Z31" s="28"/>
      <c r="AB31" s="30"/>
    </row>
    <row r="32" spans="2:28" ht="37.5" customHeight="1" x14ac:dyDescent="0.25">
      <c r="B32" s="20"/>
      <c r="C32" s="239" t="s">
        <v>322</v>
      </c>
      <c r="D32" s="240"/>
      <c r="E32" s="240"/>
      <c r="F32" s="252" t="s">
        <v>329</v>
      </c>
      <c r="G32" s="252"/>
      <c r="H32" s="252"/>
      <c r="I32" s="252"/>
      <c r="J32" s="237"/>
      <c r="K32" s="237"/>
      <c r="L32" s="237"/>
      <c r="M32" s="237"/>
      <c r="N32" s="151"/>
      <c r="O32" s="21"/>
      <c r="Q32" s="28"/>
      <c r="R32" s="44" t="s">
        <v>118</v>
      </c>
      <c r="S32" s="30"/>
      <c r="U32" s="28"/>
      <c r="W32" s="30"/>
      <c r="Z32" s="28"/>
      <c r="AA32" s="35"/>
      <c r="AB32" s="30"/>
    </row>
    <row r="33" spans="2:28" ht="56.25" customHeight="1" x14ac:dyDescent="0.25">
      <c r="B33" s="20"/>
      <c r="C33" s="241"/>
      <c r="D33" s="242"/>
      <c r="E33" s="242"/>
      <c r="F33" s="253" t="s">
        <v>330</v>
      </c>
      <c r="G33" s="253"/>
      <c r="H33" s="253"/>
      <c r="I33" s="253"/>
      <c r="J33" s="254"/>
      <c r="K33" s="211"/>
      <c r="L33" s="211"/>
      <c r="M33" s="211"/>
      <c r="N33" s="207"/>
      <c r="O33" s="21"/>
      <c r="Q33" s="28"/>
      <c r="R33" s="44" t="s">
        <v>118</v>
      </c>
      <c r="S33" s="30"/>
      <c r="U33" s="28"/>
      <c r="W33" s="30"/>
      <c r="Z33" s="28"/>
      <c r="AA33" s="35"/>
      <c r="AB33" s="30"/>
    </row>
    <row r="34" spans="2:28" ht="13.8" thickBot="1" x14ac:dyDescent="0.3">
      <c r="B34" s="23"/>
      <c r="C34" s="39"/>
      <c r="D34" s="39"/>
      <c r="E34" s="39"/>
      <c r="F34" s="39"/>
      <c r="G34" s="39"/>
      <c r="H34" s="39"/>
      <c r="I34" s="39"/>
      <c r="J34" s="39"/>
      <c r="K34" s="39"/>
      <c r="L34" s="39"/>
      <c r="M34" s="39"/>
      <c r="N34" s="39"/>
      <c r="O34" s="24"/>
      <c r="Q34" s="40"/>
      <c r="R34" s="45"/>
      <c r="S34" s="42"/>
      <c r="U34" s="40"/>
      <c r="V34" s="41"/>
      <c r="W34" s="42"/>
      <c r="Z34" s="40"/>
      <c r="AA34" s="41"/>
      <c r="AB34" s="42"/>
    </row>
  </sheetData>
  <sheetProtection algorithmName="SHA-512" hashValue="iASZ2mRTKdXha833L3IO05dhofCmvUpNGMcZgix41wkxTfaYnbdxvzoX1GFLfetonFJqhelDfHNPbrki4uZIIA==" saltValue="xQ9O1LwdRob422hXRsaLlw==" spinCount="100000" sheet="1" objects="1" scenarios="1" selectLockedCells="1"/>
  <mergeCells count="37">
    <mergeCell ref="C13:N13"/>
    <mergeCell ref="R2:V3"/>
    <mergeCell ref="K3:N7"/>
    <mergeCell ref="C4:J5"/>
    <mergeCell ref="C6:H6"/>
    <mergeCell ref="C12:N12"/>
    <mergeCell ref="C15:E16"/>
    <mergeCell ref="F15:I15"/>
    <mergeCell ref="J15:N15"/>
    <mergeCell ref="F16:I16"/>
    <mergeCell ref="J16:N16"/>
    <mergeCell ref="C18:E19"/>
    <mergeCell ref="F18:I18"/>
    <mergeCell ref="J18:N18"/>
    <mergeCell ref="F19:I19"/>
    <mergeCell ref="J19:N19"/>
    <mergeCell ref="C21:E22"/>
    <mergeCell ref="F21:I21"/>
    <mergeCell ref="J21:N21"/>
    <mergeCell ref="F22:I22"/>
    <mergeCell ref="J22:N22"/>
    <mergeCell ref="C24:N24"/>
    <mergeCell ref="C26:E27"/>
    <mergeCell ref="F26:I26"/>
    <mergeCell ref="J26:N26"/>
    <mergeCell ref="F27:I27"/>
    <mergeCell ref="J27:N27"/>
    <mergeCell ref="C32:E33"/>
    <mergeCell ref="F32:I32"/>
    <mergeCell ref="J32:N32"/>
    <mergeCell ref="F33:I33"/>
    <mergeCell ref="J33:N33"/>
    <mergeCell ref="C29:E30"/>
    <mergeCell ref="F29:I29"/>
    <mergeCell ref="J29:N29"/>
    <mergeCell ref="F30:I30"/>
    <mergeCell ref="J30:N30"/>
  </mergeCells>
  <conditionalFormatting sqref="V26:V27">
    <cfRule type="containsText" dxfId="1" priority="1" operator="containsText" text="Angaben vollständig">
      <formula>NOT(ISERROR(SEARCH("Angaben vollständig",V26)))</formula>
    </cfRule>
    <cfRule type="containsText" dxfId="0" priority="2" operator="containsText" text="Angaben unvollständig">
      <formula>NOT(ISERROR(SEARCH("Angaben unvollständig",V26)))</formula>
    </cfRule>
  </conditionalFormatting>
  <hyperlinks>
    <hyperlink ref="R2:V3" location="'02_teilnahmeantrag'!A1" display="'02_teilnahmeantrag'!A1" xr:uid="{C5BEF6E5-B179-43A2-9993-FE6E5CF36BBD}"/>
  </hyperlinks>
  <pageMargins left="0.70866141732283472" right="0.70866141732283472" top="0.78740157480314965" bottom="0.78740157480314965" header="0.31496062992125984" footer="0.31496062992125984"/>
  <pageSetup paperSize="9" scale="81" fitToHeight="10" orientation="portrait" r:id="rId1"/>
  <headerFooter>
    <oddFooter>&amp;L&amp;"Arial,Standard"&amp;8Die Weitergabe an Dritte ist ohne ausdrückliche Genehmigung der ausschreibenden Stelle nicht statthaft.&amp;R&amp;"Arial,Standard"&amp;8Seite &amp;P von &amp;N</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12</vt:i4>
      </vt:variant>
      <vt:variant>
        <vt:lpstr>Benannte Bereiche</vt:lpstr>
      </vt:variant>
      <vt:variant>
        <vt:i4>26</vt:i4>
      </vt:variant>
    </vt:vector>
  </HeadingPairs>
  <TitlesOfParts>
    <vt:vector size="38" baseType="lpstr">
      <vt:lpstr>00_system</vt:lpstr>
      <vt:lpstr>00_vorbemerkung</vt:lpstr>
      <vt:lpstr>01_aufforderung tnw</vt:lpstr>
      <vt:lpstr>02_teilnahmeantrag</vt:lpstr>
      <vt:lpstr>03_unternehmensangaben</vt:lpstr>
      <vt:lpstr>04_eigenerklaerungen</vt:lpstr>
      <vt:lpstr>05-erlaubnis-berufsausuebung</vt:lpstr>
      <vt:lpstr>06_wirtsch_leistungsfaehigkeit</vt:lpstr>
      <vt:lpstr>07_techn_leistungsfaehigkeit</vt:lpstr>
      <vt:lpstr>08_formblatt-234</vt:lpstr>
      <vt:lpstr>09_formblatt-233</vt:lpstr>
      <vt:lpstr>10_formblatt-235</vt:lpstr>
      <vt:lpstr>'01_aufforderung tnw'!_Hlk202730306</vt:lpstr>
      <vt:lpstr>'02_teilnahmeantrag'!_Hlk202730306</vt:lpstr>
      <vt:lpstr>'01_aufforderung tnw'!_Hlk205721037</vt:lpstr>
      <vt:lpstr>'02_teilnahmeantrag'!_Hlk205721037</vt:lpstr>
      <vt:lpstr>'00_vorbemerkung'!Druckbereich</vt:lpstr>
      <vt:lpstr>'01_aufforderung tnw'!Druckbereich</vt:lpstr>
      <vt:lpstr>'02_teilnahmeantrag'!Druckbereich</vt:lpstr>
      <vt:lpstr>'03_unternehmensangaben'!Druckbereich</vt:lpstr>
      <vt:lpstr>'04_eigenerklaerungen'!Druckbereich</vt:lpstr>
      <vt:lpstr>'05-erlaubnis-berufsausuebung'!Druckbereich</vt:lpstr>
      <vt:lpstr>'06_wirtsch_leistungsfaehigkeit'!Druckbereich</vt:lpstr>
      <vt:lpstr>'07_techn_leistungsfaehigkeit'!Druckbereich</vt:lpstr>
      <vt:lpstr>'08_formblatt-234'!Druckbereich</vt:lpstr>
      <vt:lpstr>'09_formblatt-233'!Druckbereich</vt:lpstr>
      <vt:lpstr>'10_formblatt-235'!Druckbereich</vt:lpstr>
      <vt:lpstr>'00_vorbemerkung'!Drucktitel</vt:lpstr>
      <vt:lpstr>'01_aufforderung tnw'!Drucktitel</vt:lpstr>
      <vt:lpstr>'02_teilnahmeantrag'!Drucktitel</vt:lpstr>
      <vt:lpstr>'03_unternehmensangaben'!Drucktitel</vt:lpstr>
      <vt:lpstr>'04_eigenerklaerungen'!Drucktitel</vt:lpstr>
      <vt:lpstr>'05-erlaubnis-berufsausuebung'!Drucktitel</vt:lpstr>
      <vt:lpstr>'06_wirtsch_leistungsfaehigkeit'!Drucktitel</vt:lpstr>
      <vt:lpstr>'07_techn_leistungsfaehigkeit'!Drucktitel</vt:lpstr>
      <vt:lpstr>'08_formblatt-234'!Drucktitel</vt:lpstr>
      <vt:lpstr>'09_formblatt-233'!Drucktitel</vt:lpstr>
      <vt:lpstr>'10_formblatt-235'!Drucktitel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2026-10-11T19:13:10Z</cp:lastPrinted>
  <dcterms:created xsi:type="dcterms:W3CDTF">2015-06-05T18:19:34Z</dcterms:created>
  <dcterms:modified xsi:type="dcterms:W3CDTF">2026-10-11T19:37:35Z</dcterms:modified>
</cp:coreProperties>
</file>