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ampus\Groups\Einkauf\Gruppen\VGM\23 NG\1 lauf. Ausschreibungen_Verfahren\2600040750 - 2600040766 - RV Werkschutz GSI &amp; FAIR ab 01.04.2027\3 Vergabeunterlagen\"/>
    </mc:Choice>
  </mc:AlternateContent>
  <xr:revisionPtr revIDLastSave="0" documentId="13_ncr:1_{16B22CA9-D7A2-4590-A8FE-551261F61DB1}" xr6:coauthVersionLast="47" xr6:coauthVersionMax="47" xr10:uidLastSave="{00000000-0000-0000-0000-000000000000}"/>
  <workbookProtection workbookAlgorithmName="SHA-512" workbookHashValue="NLHEUYUVNwaugPfLTH2YgqtU0Qj7cIo4WXWoVJvC+LBp0ORtb5bxpLpQZrUhVhkIsRU74z1VlTPt9ocgXBTFMQ==" workbookSaltValue="gtHXUPTXlTJvFj9d4JDI2Q==" workbookSpinCount="100000" lockStructure="1"/>
  <bookViews>
    <workbookView xWindow="-108" yWindow="-108" windowWidth="30936" windowHeight="16896" tabRatio="809" xr2:uid="{00000000-000D-0000-FFFF-FFFF00000000}"/>
  </bookViews>
  <sheets>
    <sheet name="0_uebersicht" sheetId="1" r:id="rId1"/>
    <sheet name="1_einmalige leistungen" sheetId="2" r:id="rId2"/>
    <sheet name="2_regelmäßige leistungen" sheetId="3" r:id="rId3"/>
    <sheet name="3_Stundenverrechnungssätze" sheetId="4" r:id="rId4"/>
    <sheet name="4_objektleitung" sheetId="5" r:id="rId5"/>
    <sheet name="5_GSI Campus" sheetId="6" r:id="rId6"/>
    <sheet name="6_FAIR" sheetId="7" r:id="rId7"/>
    <sheet name="7_Sicherheitsberatung" sheetId="8" r:id="rId8"/>
    <sheet name="8_Empfangsdienst KBW" sheetId="9" r:id="rId9"/>
    <sheet name="9_Bedarfsleistungen" sheetId="10" r:id="rId10"/>
  </sheets>
  <definedNames>
    <definedName name="bedarf_anteil_kurz">'9_Bedarfsleistungen'!$AT$177</definedName>
    <definedName name="_xlnm.Print_Area" localSheetId="0">'0_uebersicht'!$B$2:$BI$53</definedName>
    <definedName name="_xlnm.Print_Area" localSheetId="1">'1_einmalige leistungen'!$B$2:$CA$35</definedName>
    <definedName name="_xlnm.Print_Area" localSheetId="2">'2_regelmäßige leistungen'!$B$2:$CA$29</definedName>
    <definedName name="_xlnm.Print_Area" localSheetId="3">'3_Stundenverrechnungssätze'!$B$2:$BL$86</definedName>
    <definedName name="_xlnm.Print_Area" localSheetId="4">'4_objektleitung'!$B$2:$CD$36</definedName>
    <definedName name="_xlnm.Print_Area" localSheetId="5">'5_GSI Campus'!$B$2:$CD$186</definedName>
    <definedName name="_xlnm.Print_Area" localSheetId="6">'6_FAIR'!$B$2:$CD$186</definedName>
    <definedName name="_xlnm.Print_Area" localSheetId="7">'7_Sicherheitsberatung'!$B$2:$CD$37</definedName>
    <definedName name="_xlnm.Print_Area" localSheetId="8">'8_Empfangsdienst KBW'!$B$2:$CD$36</definedName>
    <definedName name="_xlnm.Print_Area" localSheetId="9">'9_Bedarfsleistungen'!$B$2:$CD$179</definedName>
    <definedName name="_xlnm.Print_Titles" localSheetId="3">'3_Stundenverrechnungssätze'!$2:$20</definedName>
    <definedName name="_xlnm.Print_Titles" localSheetId="5">'5_GSI Campus'!$2:$22</definedName>
    <definedName name="_xlnm.Print_Titles" localSheetId="6">'6_FAIR'!$2:$22</definedName>
    <definedName name="_xlnm.Print_Titles" localSheetId="9">'9_Bedarfsleistungen'!$2:$29</definedName>
    <definedName name="svs32feier">'3_Stundenverrechnungssätze'!$T$72</definedName>
    <definedName name="svs32feiernacht">'3_Stundenverrechnungssätze'!$T$74</definedName>
    <definedName name="svs32kurz">'9_Bedarfsleistungen'!$AT$167</definedName>
    <definedName name="svs32nacht">'3_Stundenverrechnungssätze'!$T$66</definedName>
    <definedName name="svs32sonn">'3_Stundenverrechnungssätze'!$T$68</definedName>
    <definedName name="svs32sonnnacht">'3_Stundenverrechnungssätze'!$T$70</definedName>
    <definedName name="svs32tag">'3_Stundenverrechnungssätze'!$T$58</definedName>
    <definedName name="svs32zulage">'3_Stundenverrechnungssätze'!$X$26</definedName>
    <definedName name="svs33feier">'3_Stundenverrechnungssätze'!$AC$72</definedName>
    <definedName name="svs33feiernacht">'3_Stundenverrechnungssätze'!$AC$74</definedName>
    <definedName name="svs33kurz">'9_Bedarfsleistungen'!$AT$169</definedName>
    <definedName name="svs33nacht">'3_Stundenverrechnungssätze'!$AC$66</definedName>
    <definedName name="svs33sonn">'3_Stundenverrechnungssätze'!$AC$68</definedName>
    <definedName name="svs33sonnnacht">'3_Stundenverrechnungssätze'!$AC$70</definedName>
    <definedName name="svs33tag">'3_Stundenverrechnungssätze'!$AC$58</definedName>
    <definedName name="svs33zulage">'3_Stundenverrechnungssätze'!$AG$26</definedName>
    <definedName name="svs34feier">'3_Stundenverrechnungssätze'!$AL$72</definedName>
    <definedName name="svs34feiernacht">'3_Stundenverrechnungssätze'!$AL$74</definedName>
    <definedName name="svs34kurz">'9_Bedarfsleistungen'!$AT$171</definedName>
    <definedName name="svs34nacht">'3_Stundenverrechnungssätze'!$AL$66</definedName>
    <definedName name="svs34sonn">'3_Stundenverrechnungssätze'!$AL$68</definedName>
    <definedName name="svs34sonnnacht">'3_Stundenverrechnungssätze'!$AL$70</definedName>
    <definedName name="svs34tag">'3_Stundenverrechnungssätze'!$AL$58</definedName>
    <definedName name="svs34zulage">'3_Stundenverrechnungssätze'!$AP$26</definedName>
    <definedName name="svs35feier">'3_Stundenverrechnungssätze'!$AU$72</definedName>
    <definedName name="svs35feiernacht">'3_Stundenverrechnungssätze'!$AU$74</definedName>
    <definedName name="svs35kurz">'9_Bedarfsleistungen'!$AT$173</definedName>
    <definedName name="svs35nacht">'3_Stundenverrechnungssätze'!$AU$66</definedName>
    <definedName name="svs35sonn">'3_Stundenverrechnungssätze'!$AU$68</definedName>
    <definedName name="svs35sonnnacht">'3_Stundenverrechnungssätze'!$AU$70</definedName>
    <definedName name="svs35tag">'3_Stundenverrechnungssätze'!$AU$58</definedName>
    <definedName name="svs35zulage">'3_Stundenverrechnungssätze'!$AY$26</definedName>
    <definedName name="svs39feier">'3_Stundenverrechnungssätze'!$BD$72</definedName>
    <definedName name="svs39feiernacht">'3_Stundenverrechnungssätze'!$BD$74</definedName>
    <definedName name="svs39kurz">'9_Bedarfsleistungen'!$AT$175</definedName>
    <definedName name="svs39nacht">'3_Stundenverrechnungssätze'!$BD$66</definedName>
    <definedName name="svs39sonn">'3_Stundenverrechnungssätze'!$BD$68</definedName>
    <definedName name="svs39sonnnacht">'3_Stundenverrechnungssätze'!$BD$70</definedName>
    <definedName name="svs39tag">'3_Stundenverrechnungssätze'!$BD$58</definedName>
    <definedName name="svs39zulage">'3_Stundenverrechnungssätze'!$BH$26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R25" i="1" l="1"/>
  <c r="BL150" i="10"/>
  <c r="BC150" i="10"/>
  <c r="BU150" i="10" s="1"/>
  <c r="BL145" i="10"/>
  <c r="BC145" i="10"/>
  <c r="BL140" i="10"/>
  <c r="BU140" i="10" s="1"/>
  <c r="BC140" i="10"/>
  <c r="BL135" i="10"/>
  <c r="BC135" i="10"/>
  <c r="BL130" i="10"/>
  <c r="BC130" i="10"/>
  <c r="BL125" i="10"/>
  <c r="BU125" i="10" s="1"/>
  <c r="BC125" i="10"/>
  <c r="BL120" i="10"/>
  <c r="BC120" i="10"/>
  <c r="BU120" i="10" s="1"/>
  <c r="BL115" i="10"/>
  <c r="BC115" i="10"/>
  <c r="BL110" i="10"/>
  <c r="BC110" i="10"/>
  <c r="BU110" i="10" s="1"/>
  <c r="BL105" i="10"/>
  <c r="BC105" i="10"/>
  <c r="BU100" i="10"/>
  <c r="BL100" i="10"/>
  <c r="BC100" i="10"/>
  <c r="BL95" i="10"/>
  <c r="BC95" i="10"/>
  <c r="BU95" i="10" s="1"/>
  <c r="BL90" i="10"/>
  <c r="BU90" i="10" s="1"/>
  <c r="BC90" i="10"/>
  <c r="BL85" i="10"/>
  <c r="BU85" i="10" s="1"/>
  <c r="BC85" i="10"/>
  <c r="BL80" i="10"/>
  <c r="BC80" i="10"/>
  <c r="BL75" i="10"/>
  <c r="BU75" i="10" s="1"/>
  <c r="BC75" i="10"/>
  <c r="BL70" i="10"/>
  <c r="BC70" i="10"/>
  <c r="BL65" i="10"/>
  <c r="BC65" i="10"/>
  <c r="BL60" i="10"/>
  <c r="BU60" i="10" s="1"/>
  <c r="BC60" i="10"/>
  <c r="BL55" i="10"/>
  <c r="BC55" i="10"/>
  <c r="BU55" i="10" s="1"/>
  <c r="BL50" i="10"/>
  <c r="BC50" i="10"/>
  <c r="BU50" i="10" s="1"/>
  <c r="BL45" i="10"/>
  <c r="BU45" i="10" s="1"/>
  <c r="BC45" i="10"/>
  <c r="BL40" i="10"/>
  <c r="BC40" i="10"/>
  <c r="BU40" i="10" s="1"/>
  <c r="BL35" i="10"/>
  <c r="BC35" i="10"/>
  <c r="BU35" i="10" s="1"/>
  <c r="BL30" i="10"/>
  <c r="BC30" i="10"/>
  <c r="C12" i="10"/>
  <c r="B4" i="10"/>
  <c r="B3" i="10"/>
  <c r="B2" i="10"/>
  <c r="BC23" i="9"/>
  <c r="C12" i="9"/>
  <c r="B4" i="9"/>
  <c r="B3" i="9"/>
  <c r="B2" i="9"/>
  <c r="BU23" i="8"/>
  <c r="BU30" i="8" s="1"/>
  <c r="O35" i="1" s="1"/>
  <c r="AM35" i="1" s="1"/>
  <c r="C12" i="8"/>
  <c r="B4" i="8"/>
  <c r="B3" i="8"/>
  <c r="B2" i="8"/>
  <c r="BC71" i="7"/>
  <c r="BC65" i="7"/>
  <c r="BC59" i="7"/>
  <c r="BC53" i="7"/>
  <c r="BC47" i="7"/>
  <c r="BC41" i="7"/>
  <c r="BC35" i="7"/>
  <c r="BC32" i="7"/>
  <c r="BC29" i="7"/>
  <c r="BC23" i="7"/>
  <c r="C12" i="7"/>
  <c r="B4" i="7"/>
  <c r="B3" i="7"/>
  <c r="B2" i="7"/>
  <c r="BC119" i="6"/>
  <c r="BC113" i="6"/>
  <c r="BC107" i="6"/>
  <c r="BC101" i="6"/>
  <c r="BC95" i="6"/>
  <c r="BC89" i="6"/>
  <c r="BC83" i="6"/>
  <c r="BC77" i="6"/>
  <c r="BC71" i="6"/>
  <c r="BC65" i="6"/>
  <c r="BC59" i="6"/>
  <c r="BC53" i="6"/>
  <c r="BC47" i="6"/>
  <c r="BC41" i="6"/>
  <c r="BC35" i="6"/>
  <c r="BC29" i="6"/>
  <c r="BC23" i="6"/>
  <c r="C12" i="6"/>
  <c r="B4" i="6"/>
  <c r="B3" i="6"/>
  <c r="B2" i="6"/>
  <c r="BC23" i="5"/>
  <c r="C12" i="5"/>
  <c r="B4" i="5"/>
  <c r="B3" i="5"/>
  <c r="B2" i="5"/>
  <c r="T56" i="4"/>
  <c r="X55" i="4"/>
  <c r="T49" i="4"/>
  <c r="AC41" i="4"/>
  <c r="T41" i="4"/>
  <c r="T37" i="4"/>
  <c r="BH27" i="4"/>
  <c r="AY27" i="4"/>
  <c r="AP27" i="4"/>
  <c r="AG27" i="4"/>
  <c r="AG53" i="4" s="1"/>
  <c r="X27" i="4"/>
  <c r="X32" i="4" s="1"/>
  <c r="C12" i="4"/>
  <c r="B4" i="4"/>
  <c r="B3" i="4"/>
  <c r="B2" i="4"/>
  <c r="BK23" i="3"/>
  <c r="O27" i="1" s="1"/>
  <c r="AM27" i="1" s="1"/>
  <c r="C12" i="3"/>
  <c r="B4" i="3"/>
  <c r="B3" i="3"/>
  <c r="B2" i="3"/>
  <c r="BK29" i="2"/>
  <c r="O25" i="1" s="1"/>
  <c r="AM25" i="1" s="1"/>
  <c r="C12" i="2"/>
  <c r="B4" i="2"/>
  <c r="B3" i="2"/>
  <c r="B2" i="2"/>
  <c r="BR36" i="1"/>
  <c r="BR35" i="1"/>
  <c r="BR34" i="1"/>
  <c r="BR29" i="1"/>
  <c r="BR28" i="1"/>
  <c r="BR27" i="1"/>
  <c r="BR26" i="1"/>
  <c r="X54" i="4" l="1"/>
  <c r="X31" i="4"/>
  <c r="AP32" i="4"/>
  <c r="X45" i="4"/>
  <c r="X46" i="4"/>
  <c r="X34" i="4"/>
  <c r="X47" i="4"/>
  <c r="X36" i="4"/>
  <c r="X30" i="4"/>
  <c r="X48" i="4"/>
  <c r="X40" i="4"/>
  <c r="X41" i="4" s="1"/>
  <c r="AG45" i="4"/>
  <c r="AG48" i="4"/>
  <c r="AG47" i="4"/>
  <c r="AG52" i="4"/>
  <c r="AG54" i="4"/>
  <c r="AG34" i="4"/>
  <c r="AG30" i="4"/>
  <c r="AG32" i="4"/>
  <c r="AG33" i="4"/>
  <c r="AG44" i="4"/>
  <c r="BH32" i="4"/>
  <c r="BU130" i="10"/>
  <c r="BU135" i="10"/>
  <c r="BU65" i="10"/>
  <c r="BU30" i="10"/>
  <c r="BU105" i="10"/>
  <c r="BU145" i="10"/>
  <c r="BU70" i="10"/>
  <c r="BU80" i="10"/>
  <c r="BU115" i="10"/>
  <c r="AP35" i="4"/>
  <c r="AP55" i="4"/>
  <c r="AP31" i="4"/>
  <c r="AP46" i="4"/>
  <c r="BU155" i="10"/>
  <c r="O41" i="1" s="1"/>
  <c r="AM41" i="1" s="1"/>
  <c r="AY44" i="4"/>
  <c r="AY53" i="4"/>
  <c r="BH53" i="4"/>
  <c r="BH33" i="4"/>
  <c r="AY33" i="4"/>
  <c r="BH34" i="4"/>
  <c r="AY34" i="4"/>
  <c r="AP47" i="4"/>
  <c r="AP40" i="4"/>
  <c r="AP41" i="4" s="1"/>
  <c r="AL41" i="4"/>
  <c r="X52" i="4"/>
  <c r="AY32" i="4"/>
  <c r="AP34" i="4"/>
  <c r="AG36" i="4"/>
  <c r="AL49" i="4"/>
  <c r="AL56" i="4"/>
  <c r="AP52" i="4"/>
  <c r="AC56" i="4"/>
  <c r="AG31" i="4"/>
  <c r="X33" i="4"/>
  <c r="AG40" i="4"/>
  <c r="AG41" i="4" s="1"/>
  <c r="AC49" i="4"/>
  <c r="X44" i="4"/>
  <c r="X53" i="4"/>
  <c r="X35" i="4"/>
  <c r="AP33" i="4"/>
  <c r="AG35" i="4"/>
  <c r="AP44" i="4"/>
  <c r="AG46" i="4"/>
  <c r="AP53" i="4"/>
  <c r="AG55" i="4"/>
  <c r="AC37" i="4"/>
  <c r="AG49" i="4" l="1"/>
  <c r="AG56" i="4"/>
  <c r="X49" i="4"/>
  <c r="X37" i="4"/>
  <c r="AG37" i="4"/>
  <c r="AC74" i="4" s="1"/>
  <c r="AC70" i="4"/>
  <c r="BL89" i="6" s="1"/>
  <c r="BU89" i="6" s="1"/>
  <c r="AC72" i="4"/>
  <c r="AC66" i="4"/>
  <c r="AP30" i="4"/>
  <c r="AL37" i="4"/>
  <c r="AC68" i="4"/>
  <c r="BH55" i="4"/>
  <c r="AY55" i="4"/>
  <c r="AU56" i="4"/>
  <c r="AY52" i="4"/>
  <c r="X56" i="4"/>
  <c r="BH31" i="4"/>
  <c r="AY31" i="4"/>
  <c r="AP36" i="4"/>
  <c r="BH35" i="4"/>
  <c r="AY35" i="4"/>
  <c r="AY40" i="4"/>
  <c r="AY41" i="4" s="1"/>
  <c r="AU41" i="4"/>
  <c r="AP45" i="4"/>
  <c r="BH46" i="4"/>
  <c r="AY46" i="4"/>
  <c r="AP48" i="4"/>
  <c r="AP49" i="4" s="1"/>
  <c r="BH47" i="4"/>
  <c r="AY47" i="4"/>
  <c r="BH44" i="4"/>
  <c r="AP54" i="4"/>
  <c r="AP56" i="4" s="1"/>
  <c r="AC58" i="4"/>
  <c r="T58" i="4" l="1"/>
  <c r="AK30" i="10" s="1"/>
  <c r="AT30" i="10" s="1"/>
  <c r="AK95" i="10"/>
  <c r="AT95" i="10" s="1"/>
  <c r="AK75" i="10"/>
  <c r="AT75" i="10" s="1"/>
  <c r="BL77" i="6"/>
  <c r="BU77" i="6" s="1"/>
  <c r="AY48" i="4"/>
  <c r="BH48" i="4"/>
  <c r="AY30" i="4"/>
  <c r="AU37" i="4"/>
  <c r="BR30" i="1"/>
  <c r="AP37" i="4"/>
  <c r="T68" i="4"/>
  <c r="T74" i="4"/>
  <c r="BH40" i="4"/>
  <c r="BH41" i="4" s="1"/>
  <c r="BD41" i="4"/>
  <c r="T66" i="4"/>
  <c r="BH36" i="4"/>
  <c r="AY36" i="4"/>
  <c r="AK135" i="10"/>
  <c r="AT135" i="10" s="1"/>
  <c r="BL113" i="6"/>
  <c r="BU113" i="6" s="1"/>
  <c r="BL65" i="6"/>
  <c r="BU65" i="6" s="1"/>
  <c r="AK55" i="10"/>
  <c r="AT55" i="10" s="1"/>
  <c r="BL41" i="6"/>
  <c r="BU41" i="6" s="1"/>
  <c r="AK115" i="10"/>
  <c r="AT115" i="10" s="1"/>
  <c r="BL101" i="6"/>
  <c r="BU101" i="6" s="1"/>
  <c r="BH52" i="4"/>
  <c r="AY45" i="4"/>
  <c r="AU49" i="4"/>
  <c r="BL29" i="6"/>
  <c r="BU29" i="6" s="1"/>
  <c r="BL53" i="6"/>
  <c r="BU53" i="6" s="1"/>
  <c r="AK35" i="10"/>
  <c r="AT35" i="10" s="1"/>
  <c r="T72" i="4"/>
  <c r="BH54" i="4"/>
  <c r="AY54" i="4"/>
  <c r="AY56" i="4" s="1"/>
  <c r="BR33" i="1"/>
  <c r="T70" i="4"/>
  <c r="BR31" i="1"/>
  <c r="BL23" i="5" l="1"/>
  <c r="BU23" i="5" s="1"/>
  <c r="BU29" i="5" s="1"/>
  <c r="O29" i="1" s="1"/>
  <c r="AM29" i="1" s="1"/>
  <c r="AY49" i="4"/>
  <c r="BH45" i="4"/>
  <c r="BH49" i="4" s="1"/>
  <c r="BD49" i="4"/>
  <c r="BH30" i="4"/>
  <c r="BH37" i="4" s="1"/>
  <c r="BD37" i="4"/>
  <c r="AY37" i="4"/>
  <c r="BH56" i="4"/>
  <c r="AL58" i="4"/>
  <c r="AL70" i="4"/>
  <c r="AL68" i="4"/>
  <c r="AL74" i="4"/>
  <c r="AL72" i="4"/>
  <c r="AL66" i="4"/>
  <c r="BR32" i="1"/>
  <c r="BR38" i="1" s="1"/>
  <c r="BD56" i="4"/>
  <c r="BD74" i="4" l="1"/>
  <c r="AK150" i="10" s="1"/>
  <c r="AT150" i="10" s="1"/>
  <c r="BL95" i="6"/>
  <c r="BU95" i="6" s="1"/>
  <c r="AK100" i="10"/>
  <c r="AT100" i="10" s="1"/>
  <c r="BL35" i="6"/>
  <c r="BU35" i="6" s="1"/>
  <c r="AK40" i="10"/>
  <c r="AT40" i="10" s="1"/>
  <c r="BL59" i="6"/>
  <c r="BU59" i="6" s="1"/>
  <c r="BL23" i="6"/>
  <c r="BU23" i="6" s="1"/>
  <c r="AU58" i="4"/>
  <c r="AU66" i="4"/>
  <c r="AU74" i="4"/>
  <c r="AU72" i="4"/>
  <c r="AU70" i="4"/>
  <c r="AU68" i="4"/>
  <c r="AK60" i="10"/>
  <c r="AT60" i="10" s="1"/>
  <c r="BL47" i="6"/>
  <c r="BU47" i="6" s="1"/>
  <c r="BL71" i="6"/>
  <c r="BU71" i="6" s="1"/>
  <c r="BD58" i="4"/>
  <c r="BD70" i="4"/>
  <c r="AK110" i="10" s="1"/>
  <c r="AT110" i="10" s="1"/>
  <c r="BD72" i="4"/>
  <c r="AK130" i="10" s="1"/>
  <c r="AT130" i="10" s="1"/>
  <c r="AK140" i="10"/>
  <c r="AT140" i="10" s="1"/>
  <c r="BL119" i="6"/>
  <c r="BU119" i="6" s="1"/>
  <c r="BD68" i="4"/>
  <c r="AK90" i="10" s="1"/>
  <c r="AT90" i="10" s="1"/>
  <c r="BD66" i="4"/>
  <c r="AK70" i="10" s="1"/>
  <c r="AT70" i="10" s="1"/>
  <c r="AK120" i="10"/>
  <c r="AT120" i="10" s="1"/>
  <c r="BL107" i="6"/>
  <c r="BU107" i="6" s="1"/>
  <c r="AK80" i="10"/>
  <c r="AT80" i="10" s="1"/>
  <c r="BL83" i="6"/>
  <c r="BU83" i="6" s="1"/>
  <c r="BL23" i="9" l="1"/>
  <c r="BU23" i="9" s="1"/>
  <c r="BU29" i="9" s="1"/>
  <c r="O37" i="1" s="1"/>
  <c r="AM37" i="1" s="1"/>
  <c r="AK50" i="10"/>
  <c r="AT50" i="10" s="1"/>
  <c r="BL65" i="7"/>
  <c r="BU65" i="7" s="1"/>
  <c r="AK125" i="10"/>
  <c r="AT125" i="10" s="1"/>
  <c r="BL35" i="7"/>
  <c r="BU35" i="7" s="1"/>
  <c r="BL32" i="7"/>
  <c r="BU32" i="7" s="1"/>
  <c r="AK65" i="10"/>
  <c r="AT65" i="10" s="1"/>
  <c r="BL47" i="7"/>
  <c r="BU47" i="7" s="1"/>
  <c r="BU125" i="6"/>
  <c r="O31" i="1" s="1"/>
  <c r="AM31" i="1" s="1"/>
  <c r="AK105" i="10"/>
  <c r="AT105" i="10" s="1"/>
  <c r="BL59" i="7"/>
  <c r="BU59" i="7" s="1"/>
  <c r="BL71" i="7"/>
  <c r="BU71" i="7" s="1"/>
  <c r="AK145" i="10"/>
  <c r="AT145" i="10" s="1"/>
  <c r="BL53" i="7"/>
  <c r="BU53" i="7" s="1"/>
  <c r="AK85" i="10"/>
  <c r="AT85" i="10" s="1"/>
  <c r="BL41" i="7"/>
  <c r="BU41" i="7" s="1"/>
  <c r="BL29" i="7"/>
  <c r="BU29" i="7" s="1"/>
  <c r="BL23" i="7"/>
  <c r="BU23" i="7" s="1"/>
  <c r="AK45" i="10"/>
  <c r="AT45" i="10" s="1"/>
  <c r="AT155" i="10" l="1"/>
  <c r="O39" i="1" s="1"/>
  <c r="AM39" i="1" s="1"/>
  <c r="BU77" i="7"/>
  <c r="O33" i="1" s="1"/>
  <c r="AM33" i="1" s="1"/>
  <c r="AM43" i="1" l="1"/>
  <c r="AM46" i="1" s="1"/>
</calcChain>
</file>

<file path=xl/sharedStrings.xml><?xml version="1.0" encoding="utf-8"?>
<sst xmlns="http://schemas.openxmlformats.org/spreadsheetml/2006/main" count="292" uniqueCount="162">
  <si>
    <t>Sicherheitsdienstleistungen</t>
  </si>
  <si>
    <t>in den Liegenschaften der</t>
  </si>
  <si>
    <t>GSI Helmholtzzentrum für Schwerionenforschung GmbH und FAIR GmbH</t>
  </si>
  <si>
    <t>Übersicht</t>
  </si>
  <si>
    <t>Die gelben Felder sind vom Bieter (bei gemeinschaftlichen Bietern vom federführenden Unternehmen - soweit zutreffend) vollständig auszufüllen und mit den erforderlichen Angebotsunterlagen elektronisch einzureichen.
Die blau fettumrandeten Feldinhalte sind in das Angebotsblatt zu übertragen.</t>
  </si>
  <si>
    <t>Name des Bieters (inkl. Rechtsform)</t>
  </si>
  <si>
    <t>Preiszusammenfassung</t>
  </si>
  <si>
    <t>Vollständigkeitsprüfung Bieterangaben</t>
  </si>
  <si>
    <t>Position</t>
  </si>
  <si>
    <t>Positionssumme</t>
  </si>
  <si>
    <t>Faktor</t>
  </si>
  <si>
    <t>Laufzeitpositionssumme</t>
  </si>
  <si>
    <t>Status</t>
  </si>
  <si>
    <t>Einmalige Leistungen:</t>
  </si>
  <si>
    <t>Regelmäßige Leistungen PKW:</t>
  </si>
  <si>
    <t>Objektleitung:</t>
  </si>
  <si>
    <t xml:space="preserve"> GSI Campus:</t>
  </si>
  <si>
    <t>FAIR:</t>
  </si>
  <si>
    <t>Sicherheitsberatung, Analyse und Fachplanung:</t>
  </si>
  <si>
    <t>Empfangsdienst KBW:
(Bedarfsleistung/Vertretung)</t>
  </si>
  <si>
    <t>Ergebnis der Vollständigkeitsprüfung:</t>
  </si>
  <si>
    <t>Bedarfsleistungen:
(planbar und kurzfristig)</t>
  </si>
  <si>
    <t>Zuschlag kurzfristige
Bedarfsleistungen:</t>
  </si>
  <si>
    <t>Netto-Gesamtsumme:
(Laufzeit 6 Jahre)</t>
  </si>
  <si>
    <t>Übertrag in das Angebotsblatt</t>
  </si>
  <si>
    <t>Rechnerischer Netto-Monatspreis ohne Einmalleistungen:</t>
  </si>
  <si>
    <t>Hinweise zu Mengenansätzen, Preiswertung und Abrechnung</t>
  </si>
  <si>
    <t>Die Kalkulationsdatei rechnet die Einsatzzeiten entsprechend der Leistungsbeschreibung auf ein durchschnittliches Kalenderjahr hoch. Sämtliche angegebenen Stunden und Mengen sind Schätzwerte des Auftraggebers, die ausschließlich der Preiswertung der Angebote dienen. Für die Regel- und Vertretungsleistung bilden sie den derzeit geplanten Leistungsumfang ab, für Bedarfsleistungen beruhen sie auf Vorjahres- und Erfahrungswerten. Eine Abnahmeverpflichtung des Auftraggebers ist damit nicht verbunden (Teil A Ziffer 1 Nr. 4 und 6).
Sämtliche Leistungen werden durch Einzelabruf des Auftraggebers beauftragt, Bedarfsleistungen jeweils gesondert nach Teil B Ziffer 4.4.1 und 4.4.2. Abgerechnet werden ausschließlich die tatsächlich abgerufenen, erbrachten und ordnungsgemäßen Leistungen bzw. die im elektronischen Wachbuch nachgewiesenen Einsatzstunden, und zwar zu den angebotenen Einheitspreisen (Teil A Ziffer 8 Nr. 2). Abweichungen des tatsächlichen Abrufumfangs von den Schätzwerten begründen keinen Anspruch auf Anpassung der Einheitspreise.
Über den Vertrag hinausgehende Zusatz- und Sonderleistungen sind nicht Gegenstand der Preiswertung. Sie werden nur nach gesonderter schriftlicher Beauftragung zu den Stundenverrechnungssätzen dieser Kalkulationsdatei gegen gegengezeichneten Tätigkeitsnachweis vergütet (Teil A Ziffer 8 Nr. 3).</t>
  </si>
  <si>
    <t>Einmalige Leistungen</t>
  </si>
  <si>
    <t xml:space="preserve">Kosten für Ersteinweisung des Personalpools
</t>
  </si>
  <si>
    <t>Mit der hier kalkulierten Pauschale sind sämtliche Ersteinweisungen etc. im Rahmen der Implementierungsphase gemäß der Leistungsbeschreibung abgegolten. Insbesondere die Mindesteinarbeitungsdauer wurde ausreichend berücksichtigt.
Hinweis:
Weitere Kosten für Einweisungen, Unterweisungen, Einarbeitungen, Nachschulungen und Fortbildungen, insbesondere im laufenden Regelbetrieb, werden grundsätzlich nicht gesondert vergütet und sind ggf. in die Stundenverrechnungssätze einzukalkulieren.</t>
  </si>
  <si>
    <t>Kosten für Einrichtung und Betrieb einer ganzheitlichen Sicherheitsdienst-Software
(Wächterkontrollsystem und Elektronisches Wachbuch)</t>
  </si>
  <si>
    <t>Mit der hier kalkulierten Pauschale sind sämtliche Kosten für die Montage, den Ersatz bei Verlust oder Beschädigung von erforderlichen Software-/Hardwarezubehör sowie für die Einrichtung, Wartung und Instandhaltung der ganzheitlichen Softwarelösung für Sicherheitsdienstleistungen gemäß der Leistungsbeschreibung abgegolten.
Hinweis:
Mögliche Kosten für den fortlaufenden Betrieb der ganzheitlichen Softwarelösung für Sicherheitsdienstleistungen werden grundsätzlich nicht gesondert vergütet und sind ggf. in die Stundenverrechnungssätze einzukalkulieren.</t>
  </si>
  <si>
    <t>Gesamtsumme
Einmalige Leistungen:</t>
  </si>
  <si>
    <t>Regelleistung Kraftfahrzeug</t>
  </si>
  <si>
    <t>Kraftfahrzeug
(vgl. 4.2 der Leistungsbeschreibung)</t>
  </si>
  <si>
    <t>Mit der hier kalkulierten Pauschale sind sämtliche Aufwände gemäß 4.2 der Leistungsbeschreibung abgegolten.
Hinweis:
Weitere Kosten für die Beschaffung und den Betrieb, insbesondere für die Strom-Versorgung, Versicherung, Wartung und Verschleiß, werden grundsätzlich nicht gesondert vergütet und sind ggf. in die Stundenverrechnungssätze einzukalkulieren.</t>
  </si>
  <si>
    <t>Gesamtsumme
Regelmäßige Leistungen:</t>
  </si>
  <si>
    <t>Kalkulation der Stundenverrechnungssätze</t>
  </si>
  <si>
    <t>Objektleitung
(vgl. 5.2.2 der Leistungsbeschreibung)</t>
  </si>
  <si>
    <t>Schichtleiter
(vgl. 5.2.3 der Leistungsbeschreibung)</t>
  </si>
  <si>
    <t>Sicherheitsfachkraft
(vgl. 5.2.4 der Leistungsbeschreibung)</t>
  </si>
  <si>
    <t>Sicherheitskraft
(vgl. 5.2.5 der Leistungsbeschreibung)</t>
  </si>
  <si>
    <t>Empfangskraft
(vgl. 5.2.6 der Leistungsbeschreibung)</t>
  </si>
  <si>
    <t>Zu berücksichtigende Lohngruppe:</t>
  </si>
  <si>
    <t>II. 5.</t>
  </si>
  <si>
    <t>II. 4.</t>
  </si>
  <si>
    <t>II. 2.</t>
  </si>
  <si>
    <t>II. 1. a.</t>
  </si>
  <si>
    <t>II. 1.</t>
  </si>
  <si>
    <t>I. Stundenlohn</t>
  </si>
  <si>
    <t>Tariflohn zzgl. tarifvertragliche Zulagen, Basis 2027:</t>
  </si>
  <si>
    <t>auftragsbezogenen Zulage:</t>
  </si>
  <si>
    <t>Summe I. Stundenlohn:</t>
  </si>
  <si>
    <t>II. Sozialversicherung</t>
  </si>
  <si>
    <t>Rentenversicherung:</t>
  </si>
  <si>
    <t>Krankenversicherung:</t>
  </si>
  <si>
    <t>Pflegeversicherung:</t>
  </si>
  <si>
    <t>Arbeitslosenversicherung:</t>
  </si>
  <si>
    <t>U1 (sofern Pflicht), U2 &amp; Insolvenzumlage:</t>
  </si>
  <si>
    <t>Zuschlag für Midijob (sofern zutreffend):</t>
  </si>
  <si>
    <t>Unfallversicherung / BG-Beitrag:</t>
  </si>
  <si>
    <t>Summe II. Sozialversicherung:</t>
  </si>
  <si>
    <t>III. Lohnfolgekosten</t>
  </si>
  <si>
    <t>Lohnfolgekosten:</t>
  </si>
  <si>
    <t>Summe III. Lohnfolgekosten:</t>
  </si>
  <si>
    <t>IV. Auftragsbezogene Kosten</t>
  </si>
  <si>
    <t>Einweisung, Nachschulung und Fortbildung:</t>
  </si>
  <si>
    <t>Bekleidung, Ausrüstung, Geräte, AfA, etc.:</t>
  </si>
  <si>
    <t>Qualitätssicherung</t>
  </si>
  <si>
    <t>Operative Betriebskosten:</t>
  </si>
  <si>
    <t>Sonstige Kosten:</t>
  </si>
  <si>
    <t>Summe IV. Auftragsbezogene Kosten:</t>
  </si>
  <si>
    <t>V. Unternehmensbezogene Kosten</t>
  </si>
  <si>
    <t>Administrative Betriebskosten:</t>
  </si>
  <si>
    <t>Sonstige Gemein-/Verwaltungskosten:</t>
  </si>
  <si>
    <t>Gewerbesteuer:</t>
  </si>
  <si>
    <t>Wagnis &amp; Gewinn</t>
  </si>
  <si>
    <t>Summe V. Unternehmensbezogene Kosten:</t>
  </si>
  <si>
    <t>Stundenverrechnungssatz Werktags:
(zwischen 06:00 bis 20:00 Uhr, tags)</t>
  </si>
  <si>
    <t>Nachtzuschlag (nur auf Tariflohn):</t>
  </si>
  <si>
    <t>Sonntagszuschlag (nur auf Tariflohn):</t>
  </si>
  <si>
    <t>Feiertagszuschlag von 6 bis 20 Uhr (nur auf Tariflohn):</t>
  </si>
  <si>
    <t>Feiertagszuschlag von 20 bis 6 Uhr (nur auf Tariflohn):</t>
  </si>
  <si>
    <t>Stundenverrechnungssatz Werktags:
(zwischen 20:00 bis 06:00 Uhr, nachts)</t>
  </si>
  <si>
    <t>Stundenverrechnungssatz Sonntags:
(zwischen 06:00 bis 20:00 Uhr, tags)</t>
  </si>
  <si>
    <t>Stundenverrechnungssatz Sonntags:
(zwischen 20:00 bis 06:00 Uhr, nachts)</t>
  </si>
  <si>
    <t>Stundenverrechnungssatz Feiertags:
(zwischen 06:00 bis 20:00 Uhr, tags)</t>
  </si>
  <si>
    <t>Stundenverrechnungssatz Feiertags:
(zwischen 20:00 bis 06:00 Uhr, nachts)</t>
  </si>
  <si>
    <t>Hinweise:
- Nacht-, Sonn- und Feiertagszuschläge werden nur auf Basis des Tariflohns zzgl. tarifvertragliche Zulagen berechnet.
- Bei der Berechnung der weiteren Stundenverrechnungssätze werden die Lohnfolgekosten (III.) und der Beitrag zur Unfallversicherung/BG prozentual auf die Zuschläge berücksichtigt. Die übrige Sozialversicherung (II.) sowie die auftragsbezogenen (IV.) und unternehmensbezogenen Kosten (V.) bleiben gegenüber dem Stundenverrechnungssatz Werktags (tags) unverändert, da steuerfreie Zuschläge nach § 3b EStG i. V. m. § 1 Abs. 1 Satz 1 Nr. 1 SvEV beitragsfrei sind. Soweit Zuschläge die Grenzen des § 3b EStG überschreiten, ist der beitragspflichtige Anteil in den Lohnfolgekosten zu berücksichtigen.
- Sämtliche Stundenverrechnungssätze werden kaufmännisch auf zwei Nachkommastellen gerundet.</t>
  </si>
  <si>
    <t>Objektleitung (vgl. 5.2.2 der Leistungsbeschreibung)</t>
  </si>
  <si>
    <t>Qualifikation</t>
  </si>
  <si>
    <t>Einsatzzeiten</t>
  </si>
  <si>
    <t>Besetzungsstärke</t>
  </si>
  <si>
    <t>Stunden
pro Arbeitstag</t>
  </si>
  <si>
    <t>Arbeitstage
pro Jahr</t>
  </si>
  <si>
    <t>Stunden
pro Jahr</t>
  </si>
  <si>
    <t>Stundenverrechnungssatz</t>
  </si>
  <si>
    <t>Preis
pro Jahr</t>
  </si>
  <si>
    <t>Montag bis Freitag
06.00 Uhr bis 18.00 Uhr (Die acht Stunden sind innerhalb des Zeitraums von 06:00 bis 18:00 Uhr zu erbringen)</t>
  </si>
  <si>
    <t>Gesamtsumme pro Jahr
Objektleitung:</t>
  </si>
  <si>
    <t xml:space="preserve"> GSI Campus (vgl. 4.2 und 4.2.1/5.2.3/5.2.4/5.2.5 der Leistungsbeschreibung)</t>
  </si>
  <si>
    <t>Frühschicht
Montag bis Freitag
06.00 Uhr bis 14.00 Uhr</t>
  </si>
  <si>
    <t>Spätschicht
Montag bis Freitag
14.00 Uhr bis 20.00 Uhr</t>
  </si>
  <si>
    <t>Nachtschicht
Montag bis Freitag
20.00 Uhr bis 06.00 Uhr</t>
  </si>
  <si>
    <t>Tagschicht
Samstag
06.00 Uhr bis 20.00 Uhr</t>
  </si>
  <si>
    <t>Nachtschicht
Samstag
20.00 Uhr bis 06.00 Uhr</t>
  </si>
  <si>
    <t>Tagschicht
Sonntag
06.00 Uhr bis 20.00 Uhr</t>
  </si>
  <si>
    <t>Nachtschicht
Sonntag
20.00 Uhr bis 06.00 Uhr</t>
  </si>
  <si>
    <t>Tagschicht
Feiertag
06.00 Uhr bis 20.00 Uhr</t>
  </si>
  <si>
    <t>Nachtschicht
Feiertag
20.00 Uhr bis 06.00 Uhr</t>
  </si>
  <si>
    <t>Gesamtsumme pro Jahr
GSI Campus:</t>
  </si>
  <si>
    <t>FAIR (vgl. 4.2 und 4.2.1/5.2.3/5.2.4/5.2.5 der Leistungsbeschreibung)</t>
  </si>
  <si>
    <t>Spätschicht
Montag bis Freitag
14.00 Uhr bis 22.00 Uhr
(ab 20.00 Uhr inkl. Nachtzuschlag)</t>
  </si>
  <si>
    <t>Nachtschicht
Montag bis Freitag
22.00 Uhr bis 06.00 Uhr</t>
  </si>
  <si>
    <t>Gesamtsumme pro Jahr
FAIR:</t>
  </si>
  <si>
    <t>Sicherheitsberatung, Analyse und Fachplanung (vgl. 4.5 der Leistungsbeschreibung)</t>
  </si>
  <si>
    <t>Qualifikationsanforderungen</t>
  </si>
  <si>
    <t>Sicherheitsberatung 
(vgl. 4.5 der Leistungsbeschreibung)</t>
  </si>
  <si>
    <t>Nach Bedarf /
Auf Abruf</t>
  </si>
  <si>
    <t>Die eingesetzte Fachkraft muss über ein einschlägiges Hochschulstudium, insbesondere in den Bereichen Sicherheitsmanagement, Sicherheitstechnik, Ingenieurwesen oder einer vergleichbaren Fachrichtung, oder über einen Abschluss als Geprüfter Meister für Schutz und Sicherheit (IHK) verfügen. Darüber hinaus sind mindestens fünf Jahre Berufserfahrung in der konzeptionellen sicherheitsfachlichen Beratung von Liegenschaften vergleichbarer Größe und Komplexität sowie Kenntnisse der einschlägigen Regelwerke, insbesondere der DIN 77200, DIN EN 62676, DIN EN 60839 und der einschlägigen VdS-Richtlinien, erforderlich.</t>
  </si>
  <si>
    <t>Gesamtsumme pro Jahr
Sicherheitsberatung, Analyse und Fachplanung:</t>
  </si>
  <si>
    <t>Bedarfsleistung/Vertretung Empfangsdienst KBW (vgl. 4.3 der Leistungsbeschreibung)</t>
  </si>
  <si>
    <t>Montag bis Freitag
07.00 Uhr bis 16.00 Uhr
(Freitag bis 14.00 Uhr)</t>
  </si>
  <si>
    <t>Gesamtsumme pro Jahr
Empfangsdienst KBW:</t>
  </si>
  <si>
    <t>Bedarfsleistungen – planbar und kurzfristig (vgl. 4.4 der Leistungsbeschreibung)</t>
  </si>
  <si>
    <t>Hinweis zu den Mengenansätzen
Die in diesem Blatt angegebenen Stunden sowie der Anteil kurzfristig abgerufener Stunden sind vom Auftraggeber festgelegte Schätzwerte, die ausschließlich der Preiswertung der Angebote dienen. Sie stellen weder eine Mindest- noch eine Höchstabnahmemenge dar und begründen keine Verpflichtung des Auftraggebers, Bedarfsleistungen in diesem oder einem anderen Umfang abzurufen (Teil A Ziffer 1 Nr. 4 und 6).
Bedarfsleistungen werden ausschließlich durch Einzelabruf oder vereinbarten Einsatzplan nach Teil B Ziffer 4.4.1 und 4.4.2 beauftragt. Vergütet werden allein die tatsächlich abgerufenen und ordnungsgemäß erbrachten Stunden zum Stundenverrechnungssatz des jeweiligen Personalprofils und Zeitfensters (Blatt 3), bei kurzfristigen Bedarfsleistungen zuzüglich des auf diesem Blatt angebotenen Zuschlags. Die Mindestvergütungsdauer nach Teil B Ziffer 1.3 bleibt unberührt.
Der tatsächliche Abrufumfang kann von den Schätzwerten erheblich abweichen, insbesondere durch länger andauernde oder dauerhafte personelle Verstärkungen (z. B. infolge der FAIR-Gebäudeübernahmen oder des Perimeterschutzes, Teil B Ziffer 1.4). Die angebotenen Stundenverrechnungssätze und Zuschläge gelten unabhängig vom tatsächlichen Abrufumfang. Mengenabweichungen nach oben wie nach unten begründen keinen Anspruch auf Anpassung der Vergütung; Anpassungen nach Teil A Ziffer 8 Nr. 5 bleiben unberührt. Sämtliche Abrufe erfolgen innerhalb des Höchstwerts nach Teil A Ziffer 1 Nr. 3.</t>
  </si>
  <si>
    <t>davon kurzfristig
(Stunden pro Jahr)</t>
  </si>
  <si>
    <t>Zuschlag kurzfristig
(€ je Stunde)</t>
  </si>
  <si>
    <t>Zuschlag kurzfristig
pro Jahr</t>
  </si>
  <si>
    <t>Werktag (Tag)
06.00 Uhr bis 20.00 Uhr</t>
  </si>
  <si>
    <t>Werktag (Nacht)
20.00 Uhr bis 06.00 Uhr</t>
  </si>
  <si>
    <t>Sonntag (Tag)
06.00 Uhr bis 20.00 Uhr</t>
  </si>
  <si>
    <t>Sonntag (Nacht)
20.00 Uhr bis 06.00 Uhr</t>
  </si>
  <si>
    <t>Feiertag (Tag)
06.00 Uhr bis 20.00 Uhr</t>
  </si>
  <si>
    <t>Feiertag (Nacht)
20.00 Uhr bis 06.00 Uhr</t>
  </si>
  <si>
    <t>Gesamtsumme pro Jahr
Bedarfsleistungen:</t>
  </si>
  <si>
    <t>Gesamtsumme pro Jahr
Zuschlag kurzfristige Bedarfsleistungen:</t>
  </si>
  <si>
    <t>Personalprofil</t>
  </si>
  <si>
    <t>Zuschlag für kurzfristige Bedarfsleistungen
(vgl. Teil B Ziffer 1.3 und 4.4.2 der Leistungsbeschreibung)</t>
  </si>
  <si>
    <t>Zuschlag
in € je Stunde</t>
  </si>
  <si>
    <t>Objektleitung</t>
  </si>
  <si>
    <t>Der Zuschlag wird ausschließlich bei kurzfristigen Bedarfsleistungen (Teil B Ziffer 4.4.2) zusätzlich zum Stundenverrechnungssatz des abgerufenen Personalprofils je geleisteter Stunde vergütet. Er gilt einheitlich für alle Zeitfenster (werktags, sonntags, feiertags; tags und nachts) und entfällt ab dem sechsten zusammenhängenden Kalendertag eines Einsatzes. Planbare Bedarfsleistungen (Teil B Ziffer 4.4.1) werden ohne Zuschlag vergütet.</t>
  </si>
  <si>
    <t>Schichtleiter</t>
  </si>
  <si>
    <t>Sicherheitsfachkraft</t>
  </si>
  <si>
    <t>Sicherheitskraft</t>
  </si>
  <si>
    <t>Empfangskraft</t>
  </si>
  <si>
    <t>Wertungsannahme AG: Anteil kurzfristig abgerufener Stunden an den Bedarfsstunden</t>
  </si>
  <si>
    <t>Hinweis: Die Prüfung zeigt nur an, ob alle gelben Eingabefelder ausgefüllt sind; Tariflöhne und der Stundensatz Sicherheitsberatung müssen größer als 0 sein. Eine inhaltliche Prüfung der Angaben findet nicht statt. Dieser Bereich ist nicht Bestandteil des Ausdrucks und des Angebots.</t>
  </si>
  <si>
    <t>Eingabebereich</t>
  </si>
  <si>
    <t>Übersicht – Name des Bieters</t>
  </si>
  <si>
    <t>Blatt 1 – Einmalige Leistungen (2 Felder)</t>
  </si>
  <si>
    <t>Blatt 2 – Kraftfahrzeug (1 Feld)</t>
  </si>
  <si>
    <t>Blatt 3 – Tariflöhne (5 Felder)</t>
  </si>
  <si>
    <t>Blatt 3 – Auftragsbezogene Zulage (5 Felder)</t>
  </si>
  <si>
    <t>Blatt 3 – II. Sozialversicherung (35 Felder)</t>
  </si>
  <si>
    <t>Blatt 3 – III. Lohnfolgekosten (5 Felder)</t>
  </si>
  <si>
    <t>Blatt 3 – IV. Auftragsbezogene Kosten (25 Felder)</t>
  </si>
  <si>
    <t>Blatt 3 – V. Unternehmensbezogene Kosten (20 Felder)</t>
  </si>
  <si>
    <t>Blatt 3 – Zuschläge Nacht/Sonn-/Feiertag (20 Felder)</t>
  </si>
  <si>
    <t>Blatt 7 – Stundensatz Sicherheitsberatung (1 Feld)</t>
  </si>
  <si>
    <t>Blatt 9 – Zuschlag kurzfristige Bedarfsleistungen (5 Felder)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</si>
</sst>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quot;_-;\-* #,##0.00\ &quot;€&quot;_-;_-* &quot;-&quot;??\ &quot;€&quot;_-;_-@_-"/>
    <numFmt numFmtId="164" formatCode="#,##0.00&quot; EUR&quot;"/>
    <numFmt numFmtId="165" formatCode="0.000%"/>
    <numFmt numFmtId="166" formatCode="#,##0.00\ &quot;€&quot;"/>
    <numFmt numFmtId="167" formatCode="#,##0&quot; Jahre&quot;"/>
    <numFmt numFmtId="168" formatCode="_-* #,##0.00\ [$€-407]_-;\-* #,##0.00\ [$€-407]_-;_-* &quot;-&quot;??\ [$€-407]_-;_-@_-"/>
    <numFmt numFmtId="169" formatCode="#,##0&quot; Monate&quot;"/>
    <numFmt numFmtId="170" formatCode="#,##0&quot; einmalig&quot;"/>
    <numFmt numFmtId="171" formatCode="#,##0.00&quot; EUR einmalig pauschal&quot;"/>
    <numFmt numFmtId="172" formatCode="#,##0.00&quot; EUR monatlich pauschal&quot;"/>
    <numFmt numFmtId="173" formatCode="[=0]&quot;✓ vollständig&quot;;[=1]&quot;✗ 1 Angabe fehlt&quot;;&quot;✗ &quot;0&quot; Angaben fehlen&quot;"/>
  </numFmts>
  <fonts count="15" x14ac:knownFonts="1">
    <font>
      <sz val="11"/>
      <color theme="1"/>
      <name val="Calibri"/>
      <family val="2"/>
      <scheme val="minor"/>
    </font>
    <font>
      <sz val="11"/>
      <color theme="1"/>
      <name val="Calibri"/>
      <family val="2"/>
      <scheme val="minor"/>
    </font>
    <font>
      <sz val="10"/>
      <name val="Arial"/>
      <family val="2"/>
    </font>
    <font>
      <sz val="11"/>
      <color theme="1"/>
      <name val="Arial"/>
      <family val="2"/>
    </font>
    <font>
      <b/>
      <sz val="12"/>
      <color theme="1"/>
      <name val="Arial"/>
      <family val="2"/>
    </font>
    <font>
      <i/>
      <sz val="9"/>
      <color theme="1"/>
      <name val="Arial"/>
      <family val="2"/>
    </font>
    <font>
      <sz val="10"/>
      <color theme="1"/>
      <name val="Arial"/>
      <family val="2"/>
    </font>
    <font>
      <b/>
      <sz val="10"/>
      <color theme="1"/>
      <name val="Arial"/>
      <family val="2"/>
    </font>
    <font>
      <b/>
      <sz val="11"/>
      <color theme="1"/>
      <name val="Arial"/>
      <family val="2"/>
    </font>
    <font>
      <sz val="9"/>
      <color theme="1"/>
      <name val="Arial"/>
      <family val="2"/>
    </font>
    <font>
      <b/>
      <sz val="9"/>
      <color theme="1"/>
      <name val="Arial"/>
      <family val="2"/>
    </font>
    <font>
      <b/>
      <sz val="10"/>
      <name val="Arial"/>
    </font>
    <font>
      <sz val="10"/>
      <name val="Arial"/>
    </font>
    <font>
      <sz val="11"/>
      <name val="Calibri"/>
      <family val="2"/>
      <scheme val="minor"/>
    </font>
    <font>
      <sz val="8"/>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rgb="FF92D050"/>
        <bgColor indexed="64"/>
      </patternFill>
    </fill>
    <fill>
      <patternFill patternType="solid">
        <fgColor rgb="FF00B0F0"/>
        <bgColor indexed="64"/>
      </patternFill>
    </fill>
    <fill>
      <patternFill patternType="solid">
        <fgColor rgb="FFFFFF00"/>
        <bgColor indexed="64"/>
      </patternFill>
    </fill>
    <fill>
      <patternFill patternType="solid">
        <fgColor theme="0" tint="-4.9989318521683403E-2"/>
        <bgColor indexed="64"/>
      </patternFill>
    </fill>
  </fills>
  <borders count="83">
    <border>
      <left/>
      <right/>
      <top/>
      <bottom/>
      <diagonal/>
    </border>
    <border>
      <left/>
      <right style="thin">
        <color auto="1"/>
      </right>
      <top/>
      <bottom style="thin">
        <color auto="1"/>
      </bottom>
      <diagonal/>
    </border>
    <border>
      <left style="thin">
        <color auto="1"/>
      </left>
      <right/>
      <top/>
      <bottom style="thin">
        <color auto="1"/>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double">
        <color indexed="64"/>
      </bottom>
      <diagonal/>
    </border>
    <border>
      <left/>
      <right/>
      <top style="hair">
        <color indexed="64"/>
      </top>
      <bottom style="hair">
        <color indexed="64"/>
      </bottom>
      <diagonal/>
    </border>
    <border>
      <left/>
      <right style="hair">
        <color auto="1"/>
      </right>
      <top/>
      <bottom/>
      <diagonal/>
    </border>
    <border>
      <left style="hair">
        <color auto="1"/>
      </left>
      <right style="hair">
        <color auto="1"/>
      </right>
      <top/>
      <bottom/>
      <diagonal/>
    </border>
    <border>
      <left style="hair">
        <color indexed="64"/>
      </left>
      <right/>
      <top/>
      <bottom/>
      <diagonal/>
    </border>
    <border>
      <left/>
      <right style="hair">
        <color indexed="64"/>
      </right>
      <top/>
      <bottom style="double">
        <color indexed="64"/>
      </bottom>
      <diagonal/>
    </border>
    <border>
      <left style="hair">
        <color auto="1"/>
      </left>
      <right style="hair">
        <color auto="1"/>
      </right>
      <top/>
      <bottom style="double">
        <color indexed="64"/>
      </bottom>
      <diagonal/>
    </border>
    <border>
      <left style="hair">
        <color indexed="64"/>
      </left>
      <right/>
      <top/>
      <bottom style="double">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auto="1"/>
      </right>
      <top style="hair">
        <color indexed="64"/>
      </top>
      <bottom/>
      <diagonal/>
    </border>
    <border>
      <left style="thin">
        <color indexed="64"/>
      </left>
      <right style="thin">
        <color indexed="64"/>
      </right>
      <top/>
      <bottom/>
      <diagonal/>
    </border>
    <border>
      <left/>
      <right/>
      <top style="double">
        <color indexed="64"/>
      </top>
      <bottom style="hair">
        <color indexed="64"/>
      </bottom>
      <diagonal/>
    </border>
    <border>
      <left/>
      <right/>
      <top style="thick">
        <color theme="8"/>
      </top>
      <bottom/>
      <diagonal/>
    </border>
    <border>
      <left/>
      <right/>
      <top style="double">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ck">
        <color theme="8"/>
      </left>
      <right style="thick">
        <color theme="8"/>
      </right>
      <top style="double">
        <color theme="8"/>
      </top>
      <bottom style="hair">
        <color indexed="64"/>
      </bottom>
      <diagonal/>
    </border>
    <border>
      <left/>
      <right/>
      <top style="double">
        <color theme="8"/>
      </top>
      <bottom/>
      <diagonal/>
    </border>
    <border>
      <left style="thick">
        <color theme="8"/>
      </left>
      <right/>
      <top/>
      <bottom/>
      <diagonal/>
    </border>
    <border>
      <left/>
      <right style="thick">
        <color theme="8"/>
      </right>
      <top style="double">
        <color theme="8"/>
      </top>
      <bottom/>
      <diagonal/>
    </border>
    <border>
      <left/>
      <right style="thick">
        <color theme="8"/>
      </right>
      <top/>
      <bottom/>
      <diagonal/>
    </border>
    <border>
      <left style="thick">
        <color theme="8"/>
      </left>
      <right/>
      <top/>
      <bottom style="hair">
        <color indexed="64"/>
      </bottom>
      <diagonal/>
    </border>
    <border>
      <left/>
      <right style="thick">
        <color theme="8"/>
      </right>
      <top/>
      <bottom style="hair">
        <color indexed="64"/>
      </bottom>
      <diagonal/>
    </border>
    <border>
      <left style="thin">
        <color indexed="64"/>
      </left>
      <right style="thin">
        <color auto="1"/>
      </right>
      <top style="thin">
        <color indexed="64"/>
      </top>
      <bottom style="thin">
        <color auto="1"/>
      </bottom>
      <diagonal/>
    </border>
    <border>
      <left/>
      <right style="thin">
        <color auto="1"/>
      </right>
      <top style="thin">
        <color indexed="64"/>
      </top>
      <bottom/>
      <diagonal/>
    </border>
    <border>
      <left/>
      <right style="thin">
        <color auto="1"/>
      </right>
      <top/>
      <bottom/>
      <diagonal/>
    </border>
    <border>
      <left style="thin">
        <color indexed="64"/>
      </left>
      <right/>
      <top/>
      <bottom style="thin">
        <color auto="1"/>
      </bottom>
      <diagonal/>
    </border>
    <border>
      <left/>
      <right/>
      <top/>
      <bottom style="thin">
        <color auto="1"/>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auto="1"/>
      </left>
      <right/>
      <top/>
      <bottom/>
      <diagonal/>
    </border>
    <border>
      <left style="hair">
        <color auto="1"/>
      </left>
      <right style="hair">
        <color auto="1"/>
      </right>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right style="hair">
        <color auto="1"/>
      </right>
      <top/>
      <bottom style="hair">
        <color auto="1"/>
      </bottom>
      <diagonal/>
    </border>
    <border>
      <left/>
      <right/>
      <top/>
      <bottom style="hair">
        <color auto="1"/>
      </bottom>
      <diagonal/>
    </border>
    <border>
      <left/>
      <right style="hair">
        <color indexed="64"/>
      </right>
      <top style="hair">
        <color indexed="64"/>
      </top>
      <bottom style="double">
        <color indexed="64"/>
      </bottom>
      <diagonal/>
    </border>
    <border>
      <left style="hair">
        <color auto="1"/>
      </left>
      <right style="hair">
        <color auto="1"/>
      </right>
      <top style="hair">
        <color auto="1"/>
      </top>
      <bottom style="double">
        <color indexed="64"/>
      </bottom>
      <diagonal/>
    </border>
    <border>
      <left/>
      <right/>
      <top style="hair">
        <color auto="1"/>
      </top>
      <bottom/>
      <diagonal/>
    </border>
    <border>
      <left/>
      <right style="hair">
        <color auto="1"/>
      </right>
      <top style="hair">
        <color auto="1"/>
      </top>
      <bottom/>
      <diagonal/>
    </border>
    <border>
      <left style="hair">
        <color auto="1"/>
      </left>
      <right/>
      <top/>
      <bottom style="double">
        <color indexed="64"/>
      </bottom>
      <diagonal/>
    </border>
    <border>
      <left/>
      <right style="hair">
        <color auto="1"/>
      </right>
      <top/>
      <bottom style="double">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double">
        <color indexed="64"/>
      </top>
      <bottom style="thin">
        <color indexed="64"/>
      </bottom>
      <diagonal/>
    </border>
    <border>
      <left/>
      <right style="hair">
        <color indexed="64"/>
      </right>
      <top style="double">
        <color indexed="64"/>
      </top>
      <bottom style="thin">
        <color indexed="64"/>
      </bottom>
      <diagonal/>
    </border>
    <border>
      <left/>
      <right style="hair">
        <color indexed="64"/>
      </right>
      <top style="double">
        <color indexed="64"/>
      </top>
      <bottom/>
      <diagonal/>
    </border>
    <border>
      <left/>
      <right style="hair">
        <color indexed="64"/>
      </right>
      <top style="hair">
        <color indexed="64"/>
      </top>
      <bottom style="hair">
        <color auto="1"/>
      </bottom>
      <diagonal/>
    </border>
    <border>
      <left/>
      <right style="hair">
        <color indexed="64"/>
      </right>
      <top/>
      <bottom style="hair">
        <color auto="1"/>
      </bottom>
      <diagonal/>
    </border>
    <border>
      <left/>
      <right/>
      <top/>
      <bottom style="hair">
        <color auto="1"/>
      </bottom>
      <diagonal/>
    </border>
    <border>
      <left/>
      <right/>
      <top style="double">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2" fillId="0" borderId="0"/>
    <xf numFmtId="44" fontId="1" fillId="0" borderId="0"/>
    <xf numFmtId="9" fontId="1" fillId="0" borderId="0"/>
  </cellStyleXfs>
  <cellXfs count="268">
    <xf numFmtId="0" fontId="0" fillId="0" borderId="0" xfId="0"/>
    <xf numFmtId="0" fontId="3" fillId="0" borderId="0" xfId="0" applyFont="1"/>
    <xf numFmtId="0" fontId="4" fillId="0" borderId="0" xfId="0" applyFont="1"/>
    <xf numFmtId="0" fontId="4" fillId="0" borderId="3" xfId="0" applyFont="1" applyBorder="1"/>
    <xf numFmtId="0" fontId="3" fillId="0" borderId="3" xfId="0" applyFont="1" applyBorder="1"/>
    <xf numFmtId="0" fontId="3" fillId="0" borderId="0" xfId="0" applyFont="1" applyAlignment="1">
      <alignment wrapText="1"/>
    </xf>
    <xf numFmtId="0" fontId="6" fillId="0" borderId="0" xfId="0" applyFont="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2" xfId="0" applyFont="1" applyBorder="1" applyAlignment="1">
      <alignment vertical="center"/>
    </xf>
    <xf numFmtId="0" fontId="6" fillId="0" borderId="9" xfId="0" applyFont="1" applyBorder="1" applyAlignment="1">
      <alignment vertical="center"/>
    </xf>
    <xf numFmtId="0" fontId="6" fillId="0" borderId="1" xfId="0" applyFont="1" applyBorder="1" applyAlignment="1">
      <alignment vertical="center"/>
    </xf>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3" fillId="0" borderId="2" xfId="0" applyFont="1" applyBorder="1"/>
    <xf numFmtId="0" fontId="3" fillId="0" borderId="9" xfId="0" applyFont="1" applyBorder="1"/>
    <xf numFmtId="0" fontId="3" fillId="0" borderId="1" xfId="0" applyFont="1" applyBorder="1"/>
    <xf numFmtId="164" fontId="6" fillId="0" borderId="0" xfId="0" applyNumberFormat="1" applyFont="1" applyAlignment="1">
      <alignment horizontal="center"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8" fillId="0" borderId="0" xfId="0" applyFont="1" applyAlignment="1">
      <alignment vertical="center"/>
    </xf>
    <xf numFmtId="0" fontId="3" fillId="0" borderId="0" xfId="0" applyFont="1" applyAlignment="1">
      <alignment vertical="center"/>
    </xf>
    <xf numFmtId="0" fontId="7" fillId="0" borderId="0" xfId="0" applyFont="1" applyAlignment="1">
      <alignment horizontal="left" vertical="center"/>
    </xf>
    <xf numFmtId="0" fontId="3" fillId="0" borderId="0" xfId="0" quotePrefix="1" applyFont="1"/>
    <xf numFmtId="0" fontId="0" fillId="0" borderId="5" xfId="0" applyBorder="1"/>
    <xf numFmtId="0" fontId="0" fillId="0" borderId="42" xfId="0" applyBorder="1"/>
    <xf numFmtId="0" fontId="0" fillId="0" borderId="7" xfId="0" applyBorder="1"/>
    <xf numFmtId="0" fontId="0" fillId="0" borderId="43" xfId="0" applyBorder="1"/>
    <xf numFmtId="0" fontId="0" fillId="0" borderId="44" xfId="0" applyBorder="1"/>
    <xf numFmtId="0" fontId="0" fillId="0" borderId="45" xfId="0" applyBorder="1"/>
    <xf numFmtId="0" fontId="0" fillId="0" borderId="1" xfId="0" applyBorder="1"/>
    <xf numFmtId="0" fontId="3" fillId="0" borderId="42" xfId="0" applyFont="1" applyBorder="1"/>
    <xf numFmtId="0" fontId="3" fillId="0" borderId="44" xfId="0" applyFont="1" applyBorder="1"/>
    <xf numFmtId="0" fontId="0" fillId="0" borderId="4" xfId="0" applyBorder="1"/>
    <xf numFmtId="0" fontId="6" fillId="0" borderId="15" xfId="0" applyFont="1" applyBorder="1" applyAlignment="1">
      <alignment horizontal="right" vertical="center"/>
    </xf>
    <xf numFmtId="0" fontId="4" fillId="0" borderId="0" xfId="0" applyFont="1" applyAlignment="1">
      <alignment vertical="center"/>
    </xf>
    <xf numFmtId="0" fontId="4"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7" fillId="0" borderId="0" xfId="0" applyFont="1" applyAlignment="1">
      <alignment vertical="center" wrapText="1"/>
    </xf>
    <xf numFmtId="0" fontId="3" fillId="0" borderId="7" xfId="0" applyFont="1" applyBorder="1" applyAlignment="1">
      <alignment vertical="center"/>
    </xf>
    <xf numFmtId="0" fontId="3" fillId="0" borderId="8" xfId="0" applyFont="1" applyBorder="1" applyAlignment="1">
      <alignment vertical="center"/>
    </xf>
    <xf numFmtId="0" fontId="6" fillId="0" borderId="7" xfId="0" applyFont="1" applyBorder="1" applyAlignment="1">
      <alignment vertical="center" wrapText="1"/>
    </xf>
    <xf numFmtId="0" fontId="7" fillId="0" borderId="8" xfId="0" applyFont="1" applyBorder="1" applyAlignment="1">
      <alignment vertical="center" wrapText="1"/>
    </xf>
    <xf numFmtId="0" fontId="7" fillId="0" borderId="7" xfId="0" applyFont="1" applyBorder="1" applyAlignment="1">
      <alignment vertical="center" wrapText="1"/>
    </xf>
    <xf numFmtId="0" fontId="7" fillId="0" borderId="7" xfId="0" applyFont="1" applyBorder="1" applyAlignment="1">
      <alignment vertical="center"/>
    </xf>
    <xf numFmtId="0" fontId="7" fillId="0" borderId="0" xfId="0" applyFont="1" applyAlignment="1">
      <alignment vertical="center"/>
    </xf>
    <xf numFmtId="0" fontId="7" fillId="0" borderId="8" xfId="0" applyFont="1" applyBorder="1" applyAlignment="1">
      <alignment vertical="center"/>
    </xf>
    <xf numFmtId="0" fontId="3" fillId="0" borderId="7" xfId="0" applyFont="1" applyBorder="1" applyAlignment="1">
      <alignment horizontal="right" vertical="center"/>
    </xf>
    <xf numFmtId="0" fontId="6" fillId="0" borderId="3" xfId="0" applyFont="1" applyBorder="1" applyAlignment="1">
      <alignment horizontal="right" vertical="center"/>
    </xf>
    <xf numFmtId="0" fontId="7" fillId="0" borderId="7" xfId="0" applyFont="1" applyBorder="1" applyAlignment="1">
      <alignment horizontal="right" vertical="center"/>
    </xf>
    <xf numFmtId="0" fontId="7" fillId="0" borderId="0" xfId="0" applyFont="1" applyAlignment="1">
      <alignment horizontal="right" vertical="center"/>
    </xf>
    <xf numFmtId="165" fontId="7" fillId="0" borderId="7" xfId="3" applyNumberFormat="1" applyFont="1" applyBorder="1" applyAlignment="1">
      <alignment horizontal="center" vertical="center"/>
    </xf>
    <xf numFmtId="166" fontId="7" fillId="0" borderId="8" xfId="3" applyNumberFormat="1" applyFont="1" applyBorder="1" applyAlignment="1">
      <alignment horizontal="center" vertical="center"/>
    </xf>
    <xf numFmtId="165" fontId="7" fillId="0" borderId="0" xfId="3" applyNumberFormat="1" applyFont="1" applyAlignment="1">
      <alignment horizontal="center" vertical="center"/>
    </xf>
    <xf numFmtId="166" fontId="7" fillId="0" borderId="0" xfId="3" applyNumberFormat="1" applyFont="1" applyAlignment="1">
      <alignment horizontal="center" vertical="center"/>
    </xf>
    <xf numFmtId="0" fontId="7" fillId="0" borderId="28" xfId="0" applyFont="1" applyBorder="1" applyAlignment="1">
      <alignment vertical="center" wrapText="1"/>
    </xf>
    <xf numFmtId="0" fontId="7" fillId="0" borderId="23" xfId="0" applyFont="1" applyBorder="1" applyAlignment="1">
      <alignment vertical="center" wrapText="1"/>
    </xf>
    <xf numFmtId="0" fontId="6" fillId="0" borderId="23" xfId="0" applyFont="1" applyBorder="1" applyAlignment="1">
      <alignment vertical="center"/>
    </xf>
    <xf numFmtId="0" fontId="7" fillId="0" borderId="27" xfId="0" applyFont="1" applyBorder="1" applyAlignment="1">
      <alignment vertical="center" wrapText="1"/>
    </xf>
    <xf numFmtId="0" fontId="7" fillId="0" borderId="0" xfId="0" applyFont="1" applyAlignment="1">
      <alignment horizontal="center" vertical="center" wrapText="1"/>
    </xf>
    <xf numFmtId="0" fontId="3" fillId="0" borderId="43" xfId="0" applyFont="1" applyBorder="1" applyAlignment="1">
      <alignment vertical="center"/>
    </xf>
    <xf numFmtId="0" fontId="3" fillId="0" borderId="2" xfId="0" applyFont="1" applyBorder="1" applyAlignment="1">
      <alignment vertical="center"/>
    </xf>
    <xf numFmtId="0" fontId="7" fillId="0" borderId="9" xfId="0" applyFont="1" applyBorder="1" applyAlignment="1">
      <alignment vertical="center" wrapText="1"/>
    </xf>
    <xf numFmtId="0" fontId="3" fillId="0" borderId="9" xfId="0" applyFont="1" applyBorder="1" applyAlignment="1">
      <alignment vertical="center"/>
    </xf>
    <xf numFmtId="0" fontId="3" fillId="0" borderId="1" xfId="0" applyFont="1" applyBorder="1" applyAlignment="1">
      <alignment vertical="center"/>
    </xf>
    <xf numFmtId="0" fontId="6" fillId="0" borderId="42" xfId="0" applyFont="1" applyBorder="1" applyAlignment="1">
      <alignment vertical="center"/>
    </xf>
    <xf numFmtId="0" fontId="6" fillId="0" borderId="43" xfId="0" applyFont="1" applyBorder="1" applyAlignment="1">
      <alignment vertical="center"/>
    </xf>
    <xf numFmtId="0" fontId="6" fillId="0" borderId="44" xfId="0" applyFont="1" applyBorder="1" applyAlignment="1">
      <alignment vertical="center"/>
    </xf>
    <xf numFmtId="0" fontId="6" fillId="0" borderId="45" xfId="0" applyFont="1" applyBorder="1" applyAlignment="1">
      <alignment vertical="center"/>
    </xf>
    <xf numFmtId="0" fontId="3" fillId="7" borderId="75" xfId="0" applyFont="1" applyFill="1" applyBorder="1"/>
    <xf numFmtId="0" fontId="3" fillId="7" borderId="76" xfId="0" applyFont="1" applyFill="1" applyBorder="1"/>
    <xf numFmtId="0" fontId="3" fillId="7" borderId="77" xfId="0" applyFont="1" applyFill="1" applyBorder="1"/>
    <xf numFmtId="0" fontId="3" fillId="7" borderId="78" xfId="0" applyFont="1" applyFill="1" applyBorder="1"/>
    <xf numFmtId="0" fontId="3" fillId="7" borderId="0" xfId="0" applyFont="1" applyFill="1"/>
    <xf numFmtId="0" fontId="3" fillId="7" borderId="79" xfId="0" applyFont="1" applyFill="1" applyBorder="1"/>
    <xf numFmtId="0" fontId="3" fillId="7" borderId="80" xfId="0" applyFont="1" applyFill="1" applyBorder="1"/>
    <xf numFmtId="0" fontId="3" fillId="7" borderId="81" xfId="0" applyFont="1" applyFill="1" applyBorder="1"/>
    <xf numFmtId="0" fontId="3" fillId="7" borderId="82" xfId="0" applyFont="1" applyFill="1" applyBorder="1"/>
    <xf numFmtId="0" fontId="10" fillId="0" borderId="28" xfId="0" applyFont="1" applyBorder="1" applyAlignment="1">
      <alignment vertical="center" wrapText="1"/>
    </xf>
    <xf numFmtId="0" fontId="7" fillId="0" borderId="28" xfId="0" applyFont="1" applyBorder="1" applyAlignment="1">
      <alignment vertical="center"/>
    </xf>
    <xf numFmtId="0" fontId="6" fillId="0" borderId="28" xfId="0" applyFont="1" applyBorder="1" applyAlignment="1">
      <alignment horizontal="right" vertical="center"/>
    </xf>
    <xf numFmtId="0" fontId="7" fillId="0" borderId="28" xfId="0" applyFont="1" applyBorder="1" applyAlignment="1">
      <alignment horizontal="right" vertical="center"/>
    </xf>
    <xf numFmtId="0" fontId="5" fillId="0" borderId="41" xfId="0" applyFont="1" applyBorder="1" applyAlignment="1">
      <alignment horizontal="justify" vertical="center" wrapText="1"/>
    </xf>
    <xf numFmtId="0" fontId="0" fillId="0" borderId="5" xfId="0" applyBorder="1"/>
    <xf numFmtId="0" fontId="0" fillId="0" borderId="42" xfId="0" applyBorder="1"/>
    <xf numFmtId="0" fontId="0" fillId="0" borderId="7" xfId="0" applyBorder="1"/>
    <xf numFmtId="0" fontId="3" fillId="0" borderId="0" xfId="0" applyFont="1"/>
    <xf numFmtId="0" fontId="0" fillId="0" borderId="43" xfId="0" applyBorder="1"/>
    <xf numFmtId="0" fontId="0" fillId="0" borderId="44" xfId="0" applyBorder="1"/>
    <xf numFmtId="0" fontId="0" fillId="0" borderId="45" xfId="0" applyBorder="1"/>
    <xf numFmtId="0" fontId="0" fillId="0" borderId="1" xfId="0" applyBorder="1"/>
    <xf numFmtId="173" fontId="11" fillId="7" borderId="74" xfId="0" applyNumberFormat="1" applyFont="1" applyFill="1" applyBorder="1" applyAlignment="1">
      <alignment horizontal="right" vertical="center"/>
    </xf>
    <xf numFmtId="0" fontId="0" fillId="7" borderId="74" xfId="0" applyFill="1" applyBorder="1"/>
    <xf numFmtId="0" fontId="0" fillId="7" borderId="73" xfId="0" applyFill="1" applyBorder="1"/>
    <xf numFmtId="0" fontId="12" fillId="7" borderId="73" xfId="0" applyFont="1" applyFill="1" applyBorder="1" applyAlignment="1">
      <alignment vertical="center"/>
    </xf>
    <xf numFmtId="0" fontId="13" fillId="7" borderId="73" xfId="0" applyFont="1" applyFill="1" applyBorder="1"/>
    <xf numFmtId="173" fontId="12" fillId="7" borderId="73" xfId="0" applyNumberFormat="1" applyFont="1" applyFill="1" applyBorder="1" applyAlignment="1">
      <alignment horizontal="right" vertical="center"/>
    </xf>
    <xf numFmtId="167" fontId="6" fillId="0" borderId="15" xfId="0" applyNumberFormat="1" applyFont="1" applyBorder="1" applyAlignment="1">
      <alignment horizontal="right" vertical="center"/>
    </xf>
    <xf numFmtId="0" fontId="0" fillId="0" borderId="10" xfId="0" applyBorder="1"/>
    <xf numFmtId="0" fontId="0" fillId="0" borderId="3" xfId="0" applyBorder="1"/>
    <xf numFmtId="168" fontId="6" fillId="0" borderId="15" xfId="0" applyNumberFormat="1" applyFont="1" applyBorder="1" applyAlignment="1">
      <alignment horizontal="right" vertical="center"/>
    </xf>
    <xf numFmtId="0" fontId="11" fillId="7" borderId="0" xfId="0" applyFont="1" applyFill="1" applyAlignment="1">
      <alignment vertical="center"/>
    </xf>
    <xf numFmtId="0" fontId="3" fillId="7" borderId="0" xfId="0" applyFont="1" applyFill="1"/>
    <xf numFmtId="0" fontId="6" fillId="0" borderId="15" xfId="0" applyFont="1" applyBorder="1" applyAlignment="1">
      <alignment horizontal="right" vertical="center"/>
    </xf>
    <xf numFmtId="0" fontId="6" fillId="0" borderId="15" xfId="0" applyFont="1" applyBorder="1" applyAlignment="1">
      <alignment horizontal="right" vertical="center" wrapText="1"/>
    </xf>
    <xf numFmtId="0" fontId="7" fillId="0" borderId="28" xfId="0" applyFont="1" applyBorder="1" applyAlignment="1">
      <alignment horizontal="left" vertical="center"/>
    </xf>
    <xf numFmtId="0" fontId="0" fillId="0" borderId="8" xfId="0" applyBorder="1"/>
    <xf numFmtId="170" fontId="6" fillId="0" borderId="15" xfId="0" applyNumberFormat="1" applyFont="1" applyBorder="1" applyAlignment="1">
      <alignment horizontal="right" vertical="center"/>
    </xf>
    <xf numFmtId="0" fontId="11" fillId="7" borderId="0" xfId="0" applyFont="1" applyFill="1" applyAlignment="1">
      <alignment horizontal="left" vertical="center"/>
    </xf>
    <xf numFmtId="168" fontId="7" fillId="0" borderId="3" xfId="0" applyNumberFormat="1" applyFont="1" applyBorder="1" applyAlignment="1">
      <alignment horizontal="right" vertical="center"/>
    </xf>
    <xf numFmtId="0" fontId="6" fillId="3" borderId="46" xfId="0" applyFont="1" applyFill="1" applyBorder="1" applyAlignment="1" applyProtection="1">
      <alignment vertical="center"/>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0" borderId="3" xfId="0" applyBorder="1" applyProtection="1">
      <protection locked="0"/>
    </xf>
    <xf numFmtId="0" fontId="0" fillId="0" borderId="13" xfId="0" applyBorder="1" applyProtection="1">
      <protection locked="0"/>
    </xf>
    <xf numFmtId="0" fontId="11" fillId="7" borderId="74" xfId="0" applyFont="1" applyFill="1" applyBorder="1" applyAlignment="1">
      <alignment vertical="center"/>
    </xf>
    <xf numFmtId="0" fontId="14" fillId="7" borderId="0" xfId="0" applyFont="1" applyFill="1" applyAlignment="1">
      <alignment horizontal="left" vertical="top" wrapText="1"/>
    </xf>
    <xf numFmtId="0" fontId="7" fillId="0" borderId="3" xfId="0" applyFont="1" applyBorder="1" applyAlignment="1">
      <alignment horizontal="right" vertical="center"/>
    </xf>
    <xf numFmtId="170" fontId="7" fillId="0" borderId="3" xfId="0" applyNumberFormat="1" applyFont="1" applyBorder="1" applyAlignment="1">
      <alignment horizontal="right" vertical="center"/>
    </xf>
    <xf numFmtId="0" fontId="7" fillId="0" borderId="29" xfId="0" applyFont="1" applyBorder="1" applyAlignment="1">
      <alignment horizontal="right" vertical="center" wrapText="1"/>
    </xf>
    <xf numFmtId="0" fontId="0" fillId="0" borderId="31" xfId="0" applyBorder="1"/>
    <xf numFmtId="168" fontId="6" fillId="0" borderId="34" xfId="0" applyNumberFormat="1" applyFont="1" applyBorder="1" applyAlignment="1">
      <alignment horizontal="right" vertical="center"/>
    </xf>
    <xf numFmtId="0" fontId="0" fillId="0" borderId="35" xfId="0" applyBorder="1"/>
    <xf numFmtId="0" fontId="0" fillId="0" borderId="37" xfId="0" applyBorder="1"/>
    <xf numFmtId="0" fontId="0" fillId="0" borderId="36" xfId="0" applyBorder="1"/>
    <xf numFmtId="0" fontId="0" fillId="0" borderId="38" xfId="0" applyBorder="1"/>
    <xf numFmtId="0" fontId="0" fillId="0" borderId="39" xfId="0" applyBorder="1"/>
    <xf numFmtId="0" fontId="0" fillId="0" borderId="40" xfId="0" applyBorder="1"/>
    <xf numFmtId="0" fontId="5" fillId="0" borderId="0" xfId="0" applyFont="1" applyAlignment="1">
      <alignment horizontal="center" vertical="center" wrapText="1"/>
    </xf>
    <xf numFmtId="0" fontId="11" fillId="7" borderId="0" xfId="0" applyFont="1" applyFill="1" applyAlignment="1">
      <alignment horizontal="right" vertical="center"/>
    </xf>
    <xf numFmtId="169" fontId="6" fillId="0" borderId="15" xfId="0" applyNumberFormat="1" applyFont="1" applyBorder="1" applyAlignment="1">
      <alignment horizontal="right" vertical="center"/>
    </xf>
    <xf numFmtId="0" fontId="6" fillId="0" borderId="0" xfId="0" applyFont="1" applyAlignment="1">
      <alignment horizontal="left" vertical="top" wrapText="1"/>
    </xf>
    <xf numFmtId="168" fontId="2" fillId="0" borderId="30" xfId="0" applyNumberFormat="1" applyFont="1" applyBorder="1" applyAlignment="1">
      <alignment horizontal="center" vertical="center"/>
    </xf>
    <xf numFmtId="0" fontId="0" fillId="0" borderId="30" xfId="0" applyBorder="1"/>
    <xf numFmtId="0" fontId="6" fillId="0" borderId="10" xfId="0" applyFont="1" applyBorder="1" applyAlignment="1">
      <alignment horizontal="right" vertical="center"/>
    </xf>
    <xf numFmtId="0" fontId="6" fillId="0" borderId="54" xfId="0" applyFont="1" applyBorder="1" applyAlignment="1">
      <alignment horizontal="left" vertical="center" wrapText="1"/>
    </xf>
    <xf numFmtId="0" fontId="0" fillId="0" borderId="11" xfId="0" applyBorder="1"/>
    <xf numFmtId="0" fontId="0" fillId="0" borderId="47" xfId="0" applyBorder="1"/>
    <xf numFmtId="0" fontId="0" fillId="0" borderId="14" xfId="0" applyBorder="1"/>
    <xf numFmtId="0" fontId="0" fillId="0" borderId="19" xfId="0" applyBorder="1"/>
    <xf numFmtId="171" fontId="6" fillId="3" borderId="49" xfId="0" applyNumberFormat="1" applyFont="1" applyFill="1" applyBorder="1" applyAlignment="1" applyProtection="1">
      <alignment horizontal="center" vertical="center"/>
      <protection locked="0"/>
    </xf>
    <xf numFmtId="0" fontId="0" fillId="0" borderId="0" xfId="0" applyProtection="1">
      <protection locked="0"/>
    </xf>
    <xf numFmtId="0" fontId="0" fillId="0" borderId="16" xfId="0" applyBorder="1" applyProtection="1">
      <protection locked="0"/>
    </xf>
    <xf numFmtId="0" fontId="0" fillId="0" borderId="48" xfId="0" applyBorder="1" applyProtection="1">
      <protection locked="0"/>
    </xf>
    <xf numFmtId="0" fontId="0" fillId="0" borderId="50" xfId="0" applyBorder="1" applyProtection="1">
      <protection locked="0"/>
    </xf>
    <xf numFmtId="0" fontId="0" fillId="0" borderId="51" xfId="0" applyBorder="1" applyProtection="1">
      <protection locked="0"/>
    </xf>
    <xf numFmtId="0" fontId="7" fillId="0" borderId="16" xfId="0" applyFont="1" applyBorder="1" applyAlignment="1">
      <alignment horizontal="right" vertical="center" wrapText="1"/>
    </xf>
    <xf numFmtId="0" fontId="0" fillId="0" borderId="16" xfId="0" applyBorder="1"/>
    <xf numFmtId="171" fontId="7" fillId="0" borderId="17" xfId="0" applyNumberFormat="1" applyFont="1" applyBorder="1" applyAlignment="1">
      <alignment horizontal="center" vertical="center"/>
    </xf>
    <xf numFmtId="0" fontId="0" fillId="0" borderId="48" xfId="0" applyBorder="1"/>
    <xf numFmtId="0" fontId="6" fillId="0" borderId="52" xfId="0" applyFont="1" applyBorder="1" applyAlignment="1">
      <alignment horizontal="left" vertical="center" wrapText="1"/>
    </xf>
    <xf numFmtId="0" fontId="0" fillId="0" borderId="53" xfId="0" applyBorder="1"/>
    <xf numFmtId="0" fontId="0" fillId="0" borderId="52" xfId="0" applyBorder="1"/>
    <xf numFmtId="0" fontId="6" fillId="0" borderId="46" xfId="0" applyFont="1" applyBorder="1" applyAlignment="1" applyProtection="1">
      <alignment horizontal="left" vertical="center"/>
      <protection locked="0"/>
    </xf>
    <xf numFmtId="0" fontId="7" fillId="0" borderId="52" xfId="0" applyFont="1" applyBorder="1" applyAlignment="1">
      <alignment horizontal="left" vertical="center" wrapText="1"/>
    </xf>
    <xf numFmtId="0" fontId="7" fillId="0" borderId="54" xfId="0" applyFont="1" applyBorder="1" applyAlignment="1">
      <alignment horizontal="left" vertical="center" wrapText="1"/>
    </xf>
    <xf numFmtId="171" fontId="6" fillId="3" borderId="55" xfId="0" applyNumberFormat="1" applyFont="1" applyFill="1" applyBorder="1" applyAlignment="1" applyProtection="1">
      <alignment horizontal="center" vertical="center"/>
      <protection locked="0"/>
    </xf>
    <xf numFmtId="0" fontId="0" fillId="0" borderId="56" xfId="0" applyBorder="1" applyProtection="1">
      <protection locked="0"/>
    </xf>
    <xf numFmtId="0" fontId="0" fillId="0" borderId="57" xfId="0" applyBorder="1" applyProtection="1">
      <protection locked="0"/>
    </xf>
    <xf numFmtId="0" fontId="0" fillId="0" borderId="58" xfId="0" applyBorder="1" applyProtection="1">
      <protection locked="0"/>
    </xf>
    <xf numFmtId="0" fontId="0" fillId="0" borderId="14" xfId="0" applyBorder="1" applyProtection="1">
      <protection locked="0"/>
    </xf>
    <xf numFmtId="0" fontId="0" fillId="0" borderId="59" xfId="0" applyBorder="1" applyProtection="1">
      <protection locked="0"/>
    </xf>
    <xf numFmtId="172" fontId="6" fillId="3" borderId="20" xfId="0" applyNumberFormat="1" applyFont="1" applyFill="1" applyBorder="1" applyAlignment="1" applyProtection="1">
      <alignment horizontal="center" vertical="center"/>
      <protection locked="0"/>
    </xf>
    <xf numFmtId="0" fontId="6" fillId="0" borderId="59" xfId="0" applyFont="1" applyBorder="1" applyAlignment="1">
      <alignment horizontal="left" vertical="center" wrapText="1"/>
    </xf>
    <xf numFmtId="0" fontId="0" fillId="0" borderId="59" xfId="0" applyBorder="1"/>
    <xf numFmtId="172" fontId="7" fillId="0" borderId="17" xfId="0" applyNumberFormat="1" applyFont="1" applyBorder="1" applyAlignment="1">
      <alignment horizontal="center" vertical="center"/>
    </xf>
    <xf numFmtId="0" fontId="7" fillId="0" borderId="59" xfId="0" applyFont="1" applyBorder="1" applyAlignment="1">
      <alignment horizontal="left" vertical="center" wrapText="1"/>
    </xf>
    <xf numFmtId="166" fontId="7" fillId="0" borderId="60" xfId="0" applyNumberFormat="1" applyFont="1" applyBorder="1" applyAlignment="1">
      <alignment horizontal="center" vertical="center" wrapText="1"/>
    </xf>
    <xf numFmtId="0" fontId="0" fillId="0" borderId="61" xfId="0" applyBorder="1"/>
    <xf numFmtId="0" fontId="0" fillId="0" borderId="22" xfId="0" applyBorder="1"/>
    <xf numFmtId="0" fontId="0" fillId="0" borderId="23" xfId="0" applyBorder="1"/>
    <xf numFmtId="0" fontId="6" fillId="0" borderId="0" xfId="0" applyFont="1" applyAlignment="1">
      <alignment horizontal="right" vertical="center" wrapText="1"/>
    </xf>
    <xf numFmtId="0" fontId="3" fillId="0" borderId="0" xfId="0" applyFont="1" applyAlignment="1">
      <alignment vertical="center"/>
    </xf>
    <xf numFmtId="166" fontId="6" fillId="0" borderId="23" xfId="3" applyNumberFormat="1" applyFont="1" applyBorder="1" applyAlignment="1">
      <alignment horizontal="center" vertical="center"/>
    </xf>
    <xf numFmtId="165" fontId="6" fillId="3" borderId="24" xfId="3" applyNumberFormat="1" applyFont="1" applyFill="1" applyBorder="1" applyAlignment="1" applyProtection="1">
      <alignment horizontal="center" vertical="center"/>
      <protection locked="0"/>
    </xf>
    <xf numFmtId="0" fontId="0" fillId="0" borderId="15" xfId="0" applyBorder="1" applyProtection="1">
      <protection locked="0"/>
    </xf>
    <xf numFmtId="0" fontId="6" fillId="0" borderId="3" xfId="0" applyFont="1" applyBorder="1" applyAlignment="1">
      <alignment horizontal="right" vertical="center"/>
    </xf>
    <xf numFmtId="165" fontId="7" fillId="0" borderId="7" xfId="3" applyNumberFormat="1" applyFont="1" applyBorder="1" applyAlignment="1">
      <alignment horizontal="center" vertical="center"/>
    </xf>
    <xf numFmtId="0" fontId="0" fillId="0" borderId="15" xfId="0" applyBorder="1"/>
    <xf numFmtId="165" fontId="6" fillId="0" borderId="24" xfId="3" applyNumberFormat="1" applyFont="1" applyBorder="1" applyAlignment="1">
      <alignment horizontal="center" vertical="center"/>
    </xf>
    <xf numFmtId="0" fontId="7" fillId="0" borderId="15" xfId="0" applyFont="1" applyBorder="1" applyAlignment="1">
      <alignment horizontal="right" vertical="center" wrapText="1"/>
    </xf>
    <xf numFmtId="0" fontId="9" fillId="0" borderId="28" xfId="0" applyFont="1" applyBorder="1" applyAlignment="1">
      <alignment horizontal="center" vertical="center" wrapText="1"/>
    </xf>
    <xf numFmtId="9" fontId="6" fillId="3" borderId="24" xfId="3" applyFont="1" applyFill="1" applyBorder="1" applyAlignment="1" applyProtection="1">
      <alignment horizontal="center" vertical="center" wrapText="1"/>
      <protection locked="0"/>
    </xf>
    <xf numFmtId="9" fontId="6" fillId="3" borderId="15" xfId="3" applyFont="1" applyFill="1" applyBorder="1" applyAlignment="1" applyProtection="1">
      <alignment horizontal="center" vertical="center" wrapText="1"/>
      <protection locked="0"/>
    </xf>
    <xf numFmtId="9" fontId="6" fillId="3" borderId="25" xfId="3" applyFont="1" applyFill="1" applyBorder="1" applyAlignment="1" applyProtection="1">
      <alignment horizontal="center" vertical="center" wrapText="1"/>
      <protection locked="0"/>
    </xf>
    <xf numFmtId="0" fontId="6" fillId="0" borderId="62" xfId="0" applyFont="1" applyBorder="1" applyAlignment="1">
      <alignment horizontal="center" vertical="center" wrapText="1"/>
    </xf>
    <xf numFmtId="0" fontId="0" fillId="0" borderId="6" xfId="0" applyBorder="1"/>
    <xf numFmtId="165" fontId="6" fillId="3" borderId="22" xfId="3" applyNumberFormat="1" applyFont="1" applyFill="1" applyBorder="1" applyAlignment="1" applyProtection="1">
      <alignment horizontal="center" vertical="center"/>
      <protection locked="0"/>
    </xf>
    <xf numFmtId="166" fontId="7" fillId="0" borderId="8" xfId="3" applyNumberFormat="1" applyFont="1" applyBorder="1" applyAlignment="1">
      <alignment horizontal="center" vertical="center"/>
    </xf>
    <xf numFmtId="166" fontId="6" fillId="3" borderId="25" xfId="3" applyNumberFormat="1" applyFont="1" applyFill="1" applyBorder="1" applyAlignment="1" applyProtection="1">
      <alignment horizontal="center" vertical="center"/>
      <protection locked="0"/>
    </xf>
    <xf numFmtId="0" fontId="0" fillId="0" borderId="25" xfId="0" applyBorder="1" applyProtection="1">
      <protection locked="0"/>
    </xf>
    <xf numFmtId="165" fontId="6" fillId="0" borderId="22" xfId="3" applyNumberFormat="1" applyFont="1" applyBorder="1" applyAlignment="1">
      <alignment horizontal="center" vertical="center"/>
    </xf>
    <xf numFmtId="0" fontId="7" fillId="0" borderId="7" xfId="0" applyFont="1" applyBorder="1" applyAlignment="1">
      <alignment horizontal="right" vertical="center"/>
    </xf>
    <xf numFmtId="9" fontId="6" fillId="3" borderId="26" xfId="3" applyFont="1" applyFill="1" applyBorder="1" applyAlignment="1" applyProtection="1">
      <alignment horizontal="center" vertical="center" wrapText="1"/>
      <protection locked="0"/>
    </xf>
    <xf numFmtId="0" fontId="0" fillId="0" borderId="23" xfId="0" applyBorder="1" applyProtection="1">
      <protection locked="0"/>
    </xf>
    <xf numFmtId="0" fontId="6" fillId="0" borderId="0" xfId="0" applyFont="1" applyAlignment="1">
      <alignment horizontal="left" vertical="center" wrapText="1"/>
    </xf>
    <xf numFmtId="166" fontId="6" fillId="0" borderId="25" xfId="3" applyNumberFormat="1" applyFont="1" applyBorder="1" applyAlignment="1">
      <alignment horizontal="center" vertical="center"/>
    </xf>
    <xf numFmtId="0" fontId="0" fillId="0" borderId="25" xfId="0" applyBorder="1"/>
    <xf numFmtId="166" fontId="6" fillId="3" borderId="23" xfId="3" applyNumberFormat="1" applyFont="1" applyFill="1" applyBorder="1" applyAlignment="1" applyProtection="1">
      <alignment horizontal="center" vertical="center"/>
      <protection locked="0"/>
    </xf>
    <xf numFmtId="166" fontId="7" fillId="0" borderId="26" xfId="0" applyNumberFormat="1" applyFont="1" applyBorder="1" applyAlignment="1">
      <alignment horizontal="center" vertical="center" wrapText="1"/>
    </xf>
    <xf numFmtId="0" fontId="7" fillId="0" borderId="3" xfId="0" applyFont="1" applyBorder="1" applyAlignment="1">
      <alignment horizontal="right" vertical="center" wrapText="1"/>
    </xf>
    <xf numFmtId="0" fontId="7" fillId="0" borderId="10" xfId="0" applyFont="1" applyBorder="1" applyAlignment="1">
      <alignment horizontal="right" vertical="center" wrapText="1"/>
    </xf>
    <xf numFmtId="0" fontId="6" fillId="0" borderId="46" xfId="0" applyFont="1" applyBorder="1" applyAlignment="1">
      <alignment horizontal="left" vertical="center"/>
    </xf>
    <xf numFmtId="0" fontId="0" fillId="0" borderId="12" xfId="0" applyBorder="1"/>
    <xf numFmtId="0" fontId="0" fillId="0" borderId="13" xfId="0" applyBorder="1"/>
    <xf numFmtId="9" fontId="6" fillId="3" borderId="22" xfId="3" applyFont="1" applyFill="1" applyBorder="1" applyAlignment="1" applyProtection="1">
      <alignment horizontal="center" vertical="center" wrapText="1"/>
      <protection locked="0"/>
    </xf>
    <xf numFmtId="9" fontId="6" fillId="3" borderId="73" xfId="3" applyFont="1" applyFill="1" applyBorder="1" applyAlignment="1" applyProtection="1">
      <alignment horizontal="center" vertical="center" wrapText="1"/>
      <protection locked="0"/>
    </xf>
    <xf numFmtId="9" fontId="6" fillId="3" borderId="23" xfId="3" applyFont="1" applyFill="1" applyBorder="1" applyAlignment="1" applyProtection="1">
      <alignment horizontal="center" vertical="center" wrapText="1"/>
      <protection locked="0"/>
    </xf>
    <xf numFmtId="0" fontId="7" fillId="2" borderId="63" xfId="0" applyFont="1" applyFill="1" applyBorder="1" applyAlignment="1">
      <alignment horizontal="center" vertical="center" wrapText="1"/>
    </xf>
    <xf numFmtId="0" fontId="0" fillId="0" borderId="18" xfId="0" applyBorder="1"/>
    <xf numFmtId="168" fontId="6" fillId="0" borderId="64" xfId="0" applyNumberFormat="1" applyFont="1" applyBorder="1" applyAlignment="1">
      <alignment horizontal="center" vertical="center" wrapText="1"/>
    </xf>
    <xf numFmtId="0" fontId="0" fillId="0" borderId="21" xfId="0" applyBorder="1"/>
    <xf numFmtId="0" fontId="6" fillId="0" borderId="64" xfId="0" applyFont="1" applyBorder="1" applyAlignment="1">
      <alignment horizontal="center" vertical="center" wrapText="1"/>
    </xf>
    <xf numFmtId="168" fontId="6" fillId="0" borderId="65" xfId="0" applyNumberFormat="1" applyFont="1" applyBorder="1" applyAlignment="1">
      <alignment horizontal="center" vertical="center" wrapText="1"/>
    </xf>
    <xf numFmtId="0" fontId="7" fillId="2" borderId="12" xfId="0" applyFont="1" applyFill="1" applyBorder="1" applyAlignment="1">
      <alignment horizontal="center" vertical="center" wrapText="1"/>
    </xf>
    <xf numFmtId="168" fontId="7" fillId="0" borderId="18" xfId="0" applyNumberFormat="1" applyFont="1" applyBorder="1" applyAlignment="1">
      <alignment horizontal="center" vertical="center" wrapText="1"/>
    </xf>
    <xf numFmtId="0" fontId="7" fillId="2" borderId="52" xfId="0" applyFont="1" applyFill="1" applyBorder="1" applyAlignment="1">
      <alignment horizontal="left" vertical="center" wrapText="1"/>
    </xf>
    <xf numFmtId="2" fontId="6" fillId="0" borderId="63" xfId="0" applyNumberFormat="1" applyFont="1" applyBorder="1" applyAlignment="1">
      <alignment horizontal="center" vertical="center" wrapText="1"/>
    </xf>
    <xf numFmtId="0" fontId="6" fillId="0" borderId="46" xfId="0" applyFont="1" applyBorder="1" applyAlignment="1">
      <alignment horizontal="center" vertical="center" wrapText="1"/>
    </xf>
    <xf numFmtId="0" fontId="7" fillId="0" borderId="67" xfId="0" applyFont="1" applyBorder="1" applyAlignment="1">
      <alignment horizontal="left" vertical="center" wrapText="1"/>
    </xf>
    <xf numFmtId="0" fontId="6" fillId="0" borderId="63" xfId="0" applyFont="1" applyBorder="1" applyAlignment="1">
      <alignment horizontal="center" vertical="center" wrapText="1"/>
    </xf>
    <xf numFmtId="0" fontId="6" fillId="5" borderId="46" xfId="0" applyFont="1" applyFill="1" applyBorder="1" applyAlignment="1">
      <alignment horizontal="center" vertical="center" wrapText="1"/>
    </xf>
    <xf numFmtId="0" fontId="6" fillId="5" borderId="63" xfId="0" applyFont="1" applyFill="1" applyBorder="1" applyAlignment="1">
      <alignment horizontal="center" vertical="center" wrapText="1"/>
    </xf>
    <xf numFmtId="0" fontId="6" fillId="6" borderId="46" xfId="0" applyFont="1" applyFill="1" applyBorder="1" applyAlignment="1">
      <alignment horizontal="center" vertical="center" wrapText="1"/>
    </xf>
    <xf numFmtId="2" fontId="6" fillId="0" borderId="46" xfId="0" applyNumberFormat="1" applyFont="1" applyBorder="1" applyAlignment="1">
      <alignment horizontal="center" vertical="center" wrapText="1"/>
    </xf>
    <xf numFmtId="168" fontId="6" fillId="0" borderId="66" xfId="0" applyNumberFormat="1" applyFont="1" applyBorder="1" applyAlignment="1">
      <alignment horizontal="center" vertical="center" wrapText="1"/>
    </xf>
    <xf numFmtId="168" fontId="6" fillId="0" borderId="46" xfId="0" applyNumberFormat="1" applyFont="1" applyBorder="1" applyAlignment="1">
      <alignment horizontal="center" vertical="center" wrapText="1"/>
    </xf>
    <xf numFmtId="0" fontId="6" fillId="4" borderId="46" xfId="0" applyFont="1" applyFill="1" applyBorder="1" applyAlignment="1">
      <alignment horizontal="center" vertical="center" wrapText="1"/>
    </xf>
    <xf numFmtId="0" fontId="6" fillId="4" borderId="63" xfId="0" applyFont="1" applyFill="1" applyBorder="1" applyAlignment="1">
      <alignment horizontal="center" vertical="center" wrapText="1"/>
    </xf>
    <xf numFmtId="168" fontId="6" fillId="0" borderId="18" xfId="0" applyNumberFormat="1" applyFont="1" applyBorder="1" applyAlignment="1">
      <alignment horizontal="center" vertical="center" wrapText="1"/>
    </xf>
    <xf numFmtId="168" fontId="6" fillId="0" borderId="12" xfId="0" applyNumberFormat="1" applyFont="1" applyBorder="1" applyAlignment="1">
      <alignment horizontal="center" vertical="center" wrapText="1"/>
    </xf>
    <xf numFmtId="168" fontId="6" fillId="0" borderId="63" xfId="0" applyNumberFormat="1" applyFont="1" applyBorder="1" applyAlignment="1">
      <alignment horizontal="center" vertical="center" wrapText="1"/>
    </xf>
    <xf numFmtId="0" fontId="6" fillId="6" borderId="63" xfId="0" applyFont="1" applyFill="1" applyBorder="1" applyAlignment="1">
      <alignment horizontal="center" vertical="center" wrapText="1"/>
    </xf>
    <xf numFmtId="168" fontId="6" fillId="3" borderId="64" xfId="0" applyNumberFormat="1" applyFont="1" applyFill="1" applyBorder="1" applyAlignment="1" applyProtection="1">
      <alignment horizontal="center" vertical="center" wrapText="1"/>
      <protection locked="0"/>
    </xf>
    <xf numFmtId="0" fontId="0" fillId="0" borderId="18" xfId="0" applyBorder="1" applyProtection="1">
      <protection locked="0"/>
    </xf>
    <xf numFmtId="0" fontId="0" fillId="0" borderId="47" xfId="0" applyBorder="1" applyProtection="1">
      <protection locked="0"/>
    </xf>
    <xf numFmtId="0" fontId="0" fillId="0" borderId="21" xfId="0" applyBorder="1" applyProtection="1">
      <protection locked="0"/>
    </xf>
    <xf numFmtId="0" fontId="0" fillId="0" borderId="19" xfId="0" applyBorder="1" applyProtection="1">
      <protection locked="0"/>
    </xf>
    <xf numFmtId="2" fontId="6" fillId="0" borderId="64" xfId="0" applyNumberFormat="1" applyFont="1" applyBorder="1" applyAlignment="1">
      <alignment horizontal="center" vertical="center" wrapText="1"/>
    </xf>
    <xf numFmtId="168" fontId="6" fillId="0" borderId="50" xfId="0" applyNumberFormat="1" applyFont="1" applyBorder="1" applyAlignment="1">
      <alignment horizontal="center" vertical="center" wrapText="1"/>
    </xf>
    <xf numFmtId="0" fontId="0" fillId="0" borderId="0" xfId="0"/>
    <xf numFmtId="0" fontId="0" fillId="0" borderId="50" xfId="0" applyBorder="1"/>
    <xf numFmtId="3" fontId="6" fillId="0" borderId="63" xfId="0" applyNumberFormat="1" applyFont="1" applyBorder="1" applyAlignment="1">
      <alignment horizontal="center" vertical="center" wrapText="1"/>
    </xf>
    <xf numFmtId="0" fontId="7" fillId="0" borderId="71" xfId="0" applyFont="1" applyBorder="1" applyAlignment="1">
      <alignment horizontal="left" vertical="center" wrapText="1"/>
    </xf>
    <xf numFmtId="0" fontId="0" fillId="0" borderId="72" xfId="0" applyBorder="1"/>
    <xf numFmtId="168" fontId="6" fillId="0" borderId="68" xfId="0" applyNumberFormat="1" applyFont="1" applyBorder="1" applyAlignment="1">
      <alignment horizontal="center" vertical="center" wrapText="1"/>
    </xf>
    <xf numFmtId="0" fontId="0" fillId="0" borderId="33" xfId="0" applyBorder="1"/>
    <xf numFmtId="0" fontId="0" fillId="0" borderId="9" xfId="0" applyBorder="1"/>
    <xf numFmtId="0" fontId="7" fillId="0" borderId="69" xfId="0" applyFont="1" applyBorder="1" applyAlignment="1">
      <alignment horizontal="right" vertical="center" wrapText="1"/>
    </xf>
    <xf numFmtId="0" fontId="0" fillId="0" borderId="70" xfId="0" applyBorder="1"/>
    <xf numFmtId="0" fontId="0" fillId="0" borderId="32" xfId="0" applyBorder="1"/>
    <xf numFmtId="0" fontId="7" fillId="2" borderId="50" xfId="0" applyFont="1" applyFill="1" applyBorder="1" applyAlignment="1">
      <alignment horizontal="center" vertical="center" wrapText="1"/>
    </xf>
    <xf numFmtId="9" fontId="6" fillId="0" borderId="50" xfId="0" applyNumberFormat="1" applyFont="1" applyBorder="1" applyAlignment="1">
      <alignment horizontal="center" vertical="center" wrapText="1"/>
    </xf>
    <xf numFmtId="0" fontId="7" fillId="2" borderId="72" xfId="0" applyFont="1" applyFill="1" applyBorder="1" applyAlignment="1">
      <alignment horizontal="left" vertical="center" wrapText="1"/>
    </xf>
    <xf numFmtId="166" fontId="6" fillId="3" borderId="46" xfId="0" applyNumberFormat="1" applyFont="1" applyFill="1" applyBorder="1" applyAlignment="1" applyProtection="1">
      <alignment horizontal="center" vertical="center" wrapText="1"/>
      <protection locked="0"/>
    </xf>
    <xf numFmtId="0" fontId="6" fillId="0" borderId="46" xfId="0" applyFont="1" applyBorder="1" applyAlignment="1">
      <alignment horizontal="left" vertical="center" wrapText="1"/>
    </xf>
    <xf numFmtId="0" fontId="7" fillId="0" borderId="71" xfId="0" applyFont="1" applyBorder="1" applyAlignment="1">
      <alignment vertical="center" wrapText="1"/>
    </xf>
  </cellXfs>
  <cellStyles count="4">
    <cellStyle name="Prozent" xfId="3" builtinId="5"/>
    <cellStyle name="Standard" xfId="0" builtinId="0"/>
    <cellStyle name="Standard 2 2" xfId="1" xr:uid="{00000000-0005-0000-0000-000001000000}"/>
    <cellStyle name="Währung 2" xfId="2" xr:uid="{00000000-0005-0000-0000-000002000000}"/>
  </cellStyles>
  <dxfs count="2">
    <dxf>
      <font>
        <color rgb="FFC00000"/>
      </font>
      <fill>
        <patternFill patternType="solid">
          <fgColor rgb="FFFCE4D6"/>
        </patternFill>
      </fill>
    </dxf>
    <dxf>
      <font>
        <color rgb="FF375623"/>
      </font>
      <fill>
        <patternFill patternType="solid">
          <fgColor rgb="FFE2EF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_rels/drawing5.xml.rels><?xml version="1.0" encoding="UTF-8" standalone="yes"?>
<Relationships xmlns="http://schemas.openxmlformats.org/package/2006/relationships"><Relationship Id="rId1" Type="http://schemas.openxmlformats.org/officeDocument/2006/relationships/image" Target="../media/image1.wmf"/></Relationships>
</file>

<file path=xl/drawings/_rels/drawing6.xml.rels><?xml version="1.0" encoding="UTF-8" standalone="yes"?>
<Relationships xmlns="http://schemas.openxmlformats.org/package/2006/relationships"><Relationship Id="rId1" Type="http://schemas.openxmlformats.org/officeDocument/2006/relationships/image" Target="../media/image1.wmf"/></Relationships>
</file>

<file path=xl/drawings/_rels/drawing7.xml.rels><?xml version="1.0" encoding="UTF-8" standalone="yes"?>
<Relationships xmlns="http://schemas.openxmlformats.org/package/2006/relationships"><Relationship Id="rId1" Type="http://schemas.openxmlformats.org/officeDocument/2006/relationships/image" Target="../media/image1.wmf"/></Relationships>
</file>

<file path=xl/drawings/_rels/drawing8.xml.rels><?xml version="1.0" encoding="UTF-8" standalone="yes"?>
<Relationships xmlns="http://schemas.openxmlformats.org/package/2006/relationships"><Relationship Id="rId1" Type="http://schemas.openxmlformats.org/officeDocument/2006/relationships/image" Target="../media/image1.wmf"/></Relationships>
</file>

<file path=xl/drawings/_rels/drawing9.xml.rels><?xml version="1.0" encoding="UTF-8" standalone="yes"?>
<Relationships xmlns="http://schemas.openxmlformats.org/package/2006/relationships"><Relationship Id="rId1" Type="http://schemas.openxmlformats.org/officeDocument/2006/relationships/image" Target="../media/image1.wmf"/></Relationships>
</file>

<file path=xl/drawings/_rels/drawing10.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53</xdr:col>
      <xdr:colOff>0</xdr:colOff>
      <xdr:row>1</xdr:row>
      <xdr:rowOff>133350</xdr:rowOff>
    </xdr:from>
    <xdr:to>
      <xdr:col>60</xdr:col>
      <xdr:colOff>107950</xdr:colOff>
      <xdr:row>4</xdr:row>
      <xdr:rowOff>19050</xdr:rowOff>
    </xdr:to>
    <xdr:pic>
      <xdr:nvPicPr>
        <xdr:cNvPr id="2" name="Grafik 1">
          <a:extLst>
            <a:ext uri="{FF2B5EF4-FFF2-40B4-BE49-F238E27FC236}">
              <a16:creationId xmlns:a16="http://schemas.microsoft.com/office/drawing/2014/main" id="{2D1AC19F-5F51-44F2-96D4-70F3F1F780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6500" y="323850"/>
          <a:ext cx="1441450" cy="45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70</xdr:col>
      <xdr:colOff>142875</xdr:colOff>
      <xdr:row>1</xdr:row>
      <xdr:rowOff>142875</xdr:rowOff>
    </xdr:from>
    <xdr:to>
      <xdr:col>78</xdr:col>
      <xdr:colOff>60325</xdr:colOff>
      <xdr:row>4</xdr:row>
      <xdr:rowOff>28575</xdr:rowOff>
    </xdr:to>
    <xdr:pic>
      <xdr:nvPicPr>
        <xdr:cNvPr id="2" name="Grafik 1">
          <a:extLst>
            <a:ext uri="{FF2B5EF4-FFF2-40B4-BE49-F238E27FC236}">
              <a16:creationId xmlns:a16="http://schemas.microsoft.com/office/drawing/2014/main" id="{8E7850D3-3DE8-49FE-89CB-06899919D7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77875" y="333375"/>
          <a:ext cx="1441450"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70</xdr:col>
      <xdr:colOff>142875</xdr:colOff>
      <xdr:row>1</xdr:row>
      <xdr:rowOff>142875</xdr:rowOff>
    </xdr:from>
    <xdr:to>
      <xdr:col>78</xdr:col>
      <xdr:colOff>60325</xdr:colOff>
      <xdr:row>4</xdr:row>
      <xdr:rowOff>28575</xdr:rowOff>
    </xdr:to>
    <xdr:pic>
      <xdr:nvPicPr>
        <xdr:cNvPr id="3" name="Grafik 2">
          <a:extLst>
            <a:ext uri="{FF2B5EF4-FFF2-40B4-BE49-F238E27FC236}">
              <a16:creationId xmlns:a16="http://schemas.microsoft.com/office/drawing/2014/main" id="{AEFED35F-3BE8-4C50-BAB7-0205DFC5DA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77875" y="333375"/>
          <a:ext cx="1441450" cy="457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55</xdr:col>
      <xdr:colOff>142875</xdr:colOff>
      <xdr:row>1</xdr:row>
      <xdr:rowOff>146050</xdr:rowOff>
    </xdr:from>
    <xdr:to>
      <xdr:col>63</xdr:col>
      <xdr:colOff>60325</xdr:colOff>
      <xdr:row>4</xdr:row>
      <xdr:rowOff>31750</xdr:rowOff>
    </xdr:to>
    <xdr:pic>
      <xdr:nvPicPr>
        <xdr:cNvPr id="3" name="Grafik 2">
          <a:extLst>
            <a:ext uri="{FF2B5EF4-FFF2-40B4-BE49-F238E27FC236}">
              <a16:creationId xmlns:a16="http://schemas.microsoft.com/office/drawing/2014/main" id="{0ADD5D67-DDF7-4A62-844A-FD7A441452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63875" y="336550"/>
          <a:ext cx="1441450" cy="4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73</xdr:col>
      <xdr:colOff>142875</xdr:colOff>
      <xdr:row>1</xdr:row>
      <xdr:rowOff>142875</xdr:rowOff>
    </xdr:from>
    <xdr:to>
      <xdr:col>81</xdr:col>
      <xdr:colOff>60325</xdr:colOff>
      <xdr:row>4</xdr:row>
      <xdr:rowOff>28575</xdr:rowOff>
    </xdr:to>
    <xdr:pic>
      <xdr:nvPicPr>
        <xdr:cNvPr id="3" name="Grafik 2">
          <a:extLst>
            <a:ext uri="{FF2B5EF4-FFF2-40B4-BE49-F238E27FC236}">
              <a16:creationId xmlns:a16="http://schemas.microsoft.com/office/drawing/2014/main" id="{C06F894B-A864-4D43-837D-1D33F8997F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49375" y="333375"/>
          <a:ext cx="1441450" cy="457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73</xdr:col>
      <xdr:colOff>142875</xdr:colOff>
      <xdr:row>1</xdr:row>
      <xdr:rowOff>142875</xdr:rowOff>
    </xdr:from>
    <xdr:to>
      <xdr:col>81</xdr:col>
      <xdr:colOff>60325</xdr:colOff>
      <xdr:row>4</xdr:row>
      <xdr:rowOff>28575</xdr:rowOff>
    </xdr:to>
    <xdr:pic>
      <xdr:nvPicPr>
        <xdr:cNvPr id="3" name="Grafik 2">
          <a:extLst>
            <a:ext uri="{FF2B5EF4-FFF2-40B4-BE49-F238E27FC236}">
              <a16:creationId xmlns:a16="http://schemas.microsoft.com/office/drawing/2014/main" id="{90524615-7CEE-4973-92AC-5933A3E17E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49375" y="333375"/>
          <a:ext cx="1441450" cy="4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73</xdr:col>
      <xdr:colOff>142875</xdr:colOff>
      <xdr:row>1</xdr:row>
      <xdr:rowOff>142875</xdr:rowOff>
    </xdr:from>
    <xdr:to>
      <xdr:col>81</xdr:col>
      <xdr:colOff>60325</xdr:colOff>
      <xdr:row>4</xdr:row>
      <xdr:rowOff>28575</xdr:rowOff>
    </xdr:to>
    <xdr:pic>
      <xdr:nvPicPr>
        <xdr:cNvPr id="2" name="Grafik 1">
          <a:extLst>
            <a:ext uri="{FF2B5EF4-FFF2-40B4-BE49-F238E27FC236}">
              <a16:creationId xmlns:a16="http://schemas.microsoft.com/office/drawing/2014/main" id="{81E23665-E7F8-4212-9328-B99EFD4150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05635" y="333375"/>
          <a:ext cx="1502410"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73</xdr:col>
      <xdr:colOff>142875</xdr:colOff>
      <xdr:row>1</xdr:row>
      <xdr:rowOff>142875</xdr:rowOff>
    </xdr:from>
    <xdr:to>
      <xdr:col>81</xdr:col>
      <xdr:colOff>60325</xdr:colOff>
      <xdr:row>4</xdr:row>
      <xdr:rowOff>28575</xdr:rowOff>
    </xdr:to>
    <xdr:pic>
      <xdr:nvPicPr>
        <xdr:cNvPr id="3" name="Grafik 2">
          <a:extLst>
            <a:ext uri="{FF2B5EF4-FFF2-40B4-BE49-F238E27FC236}">
              <a16:creationId xmlns:a16="http://schemas.microsoft.com/office/drawing/2014/main" id="{0916A316-5844-4AE3-A994-ED07A631A4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49375" y="333375"/>
          <a:ext cx="1441450" cy="4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73</xdr:col>
      <xdr:colOff>142875</xdr:colOff>
      <xdr:row>1</xdr:row>
      <xdr:rowOff>142875</xdr:rowOff>
    </xdr:from>
    <xdr:to>
      <xdr:col>81</xdr:col>
      <xdr:colOff>60325</xdr:colOff>
      <xdr:row>4</xdr:row>
      <xdr:rowOff>28575</xdr:rowOff>
    </xdr:to>
    <xdr:pic>
      <xdr:nvPicPr>
        <xdr:cNvPr id="2" name="Grafik 1">
          <a:extLst>
            <a:ext uri="{FF2B5EF4-FFF2-40B4-BE49-F238E27FC236}">
              <a16:creationId xmlns:a16="http://schemas.microsoft.com/office/drawing/2014/main" id="{C7AA107B-7489-42B3-AED6-F68DE50BAE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49375" y="333375"/>
          <a:ext cx="1441450" cy="457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73</xdr:col>
      <xdr:colOff>142875</xdr:colOff>
      <xdr:row>1</xdr:row>
      <xdr:rowOff>142875</xdr:rowOff>
    </xdr:from>
    <xdr:to>
      <xdr:col>81</xdr:col>
      <xdr:colOff>60325</xdr:colOff>
      <xdr:row>4</xdr:row>
      <xdr:rowOff>28575</xdr:rowOff>
    </xdr:to>
    <xdr:pic>
      <xdr:nvPicPr>
        <xdr:cNvPr id="3" name="Grafik 2">
          <a:extLst>
            <a:ext uri="{FF2B5EF4-FFF2-40B4-BE49-F238E27FC236}">
              <a16:creationId xmlns:a16="http://schemas.microsoft.com/office/drawing/2014/main" id="{B16AFA5D-1D46-4F80-AD14-5EFAF2F50A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5875" y="333375"/>
          <a:ext cx="1441450" cy="457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T53"/>
  <sheetViews>
    <sheetView showGridLines="0" tabSelected="1" zoomScaleNormal="100" workbookViewId="0">
      <selection activeCell="C16" sqref="C16:BH17"/>
    </sheetView>
  </sheetViews>
  <sheetFormatPr baseColWidth="10" defaultColWidth="9.109375" defaultRowHeight="13.8" x14ac:dyDescent="0.25"/>
  <cols>
    <col min="1" max="61" width="2.88671875" style="1" customWidth="1"/>
    <col min="62" max="62" width="9.109375" style="1" customWidth="1"/>
    <col min="63" max="63" width="1.44140625" style="1" customWidth="1"/>
    <col min="64" max="69" width="9.109375" style="1" customWidth="1"/>
    <col min="70" max="70" width="17.44140625" style="1" customWidth="1"/>
    <col min="71" max="71" width="9.109375" style="1" customWidth="1"/>
    <col min="72" max="72" width="1.44140625" style="1" customWidth="1"/>
    <col min="73" max="274" width="9.109375" style="1" customWidth="1"/>
    <col min="275" max="307" width="2.88671875" style="1" customWidth="1"/>
    <col min="308" max="530" width="9.109375" style="1" customWidth="1"/>
    <col min="531" max="563" width="2.88671875" style="1" customWidth="1"/>
    <col min="564" max="786" width="9.109375" style="1" customWidth="1"/>
    <col min="787" max="819" width="2.88671875" style="1" customWidth="1"/>
    <col min="820" max="1042" width="9.109375" style="1" customWidth="1"/>
    <col min="1043" max="1075" width="2.88671875" style="1" customWidth="1"/>
    <col min="1076" max="1298" width="9.109375" style="1" customWidth="1"/>
    <col min="1299" max="1331" width="2.88671875" style="1" customWidth="1"/>
    <col min="1332" max="1554" width="9.109375" style="1" customWidth="1"/>
    <col min="1555" max="1587" width="2.88671875" style="1" customWidth="1"/>
    <col min="1588" max="1810" width="9.109375" style="1" customWidth="1"/>
    <col min="1811" max="1843" width="2.88671875" style="1" customWidth="1"/>
    <col min="1844" max="2066" width="9.109375" style="1" customWidth="1"/>
    <col min="2067" max="2099" width="2.88671875" style="1" customWidth="1"/>
    <col min="2100" max="2322" width="9.109375" style="1" customWidth="1"/>
    <col min="2323" max="2355" width="2.88671875" style="1" customWidth="1"/>
    <col min="2356" max="2578" width="9.109375" style="1" customWidth="1"/>
    <col min="2579" max="2611" width="2.88671875" style="1" customWidth="1"/>
    <col min="2612" max="2834" width="9.109375" style="1" customWidth="1"/>
    <col min="2835" max="2867" width="2.88671875" style="1" customWidth="1"/>
    <col min="2868" max="3090" width="9.109375" style="1" customWidth="1"/>
    <col min="3091" max="3123" width="2.88671875" style="1" customWidth="1"/>
    <col min="3124" max="3346" width="9.109375" style="1" customWidth="1"/>
    <col min="3347" max="3379" width="2.88671875" style="1" customWidth="1"/>
    <col min="3380" max="3602" width="9.109375" style="1" customWidth="1"/>
    <col min="3603" max="3635" width="2.88671875" style="1" customWidth="1"/>
    <col min="3636" max="3858" width="9.109375" style="1" customWidth="1"/>
    <col min="3859" max="3891" width="2.88671875" style="1" customWidth="1"/>
    <col min="3892" max="4114" width="9.109375" style="1" customWidth="1"/>
    <col min="4115" max="4147" width="2.88671875" style="1" customWidth="1"/>
    <col min="4148" max="4370" width="9.109375" style="1" customWidth="1"/>
    <col min="4371" max="4403" width="2.88671875" style="1" customWidth="1"/>
    <col min="4404" max="4626" width="9.109375" style="1" customWidth="1"/>
    <col min="4627" max="4659" width="2.88671875" style="1" customWidth="1"/>
    <col min="4660" max="4882" width="9.109375" style="1" customWidth="1"/>
    <col min="4883" max="4915" width="2.88671875" style="1" customWidth="1"/>
    <col min="4916" max="5138" width="9.109375" style="1" customWidth="1"/>
    <col min="5139" max="5171" width="2.88671875" style="1" customWidth="1"/>
    <col min="5172" max="5394" width="9.109375" style="1" customWidth="1"/>
    <col min="5395" max="5427" width="2.88671875" style="1" customWidth="1"/>
    <col min="5428" max="5650" width="9.109375" style="1" customWidth="1"/>
    <col min="5651" max="5683" width="2.88671875" style="1" customWidth="1"/>
    <col min="5684" max="5906" width="9.109375" style="1" customWidth="1"/>
    <col min="5907" max="5939" width="2.88671875" style="1" customWidth="1"/>
    <col min="5940" max="6162" width="9.109375" style="1" customWidth="1"/>
    <col min="6163" max="6195" width="2.88671875" style="1" customWidth="1"/>
    <col min="6196" max="6418" width="9.109375" style="1" customWidth="1"/>
    <col min="6419" max="6451" width="2.88671875" style="1" customWidth="1"/>
    <col min="6452" max="6674" width="9.109375" style="1" customWidth="1"/>
    <col min="6675" max="6707" width="2.88671875" style="1" customWidth="1"/>
    <col min="6708" max="6930" width="9.109375" style="1" customWidth="1"/>
    <col min="6931" max="6963" width="2.88671875" style="1" customWidth="1"/>
    <col min="6964" max="7186" width="9.109375" style="1" customWidth="1"/>
    <col min="7187" max="7219" width="2.88671875" style="1" customWidth="1"/>
    <col min="7220" max="7442" width="9.109375" style="1" customWidth="1"/>
    <col min="7443" max="7475" width="2.88671875" style="1" customWidth="1"/>
    <col min="7476" max="7698" width="9.109375" style="1" customWidth="1"/>
    <col min="7699" max="7731" width="2.88671875" style="1" customWidth="1"/>
    <col min="7732" max="7954" width="9.109375" style="1" customWidth="1"/>
    <col min="7955" max="7987" width="2.88671875" style="1" customWidth="1"/>
    <col min="7988" max="8210" width="9.109375" style="1" customWidth="1"/>
    <col min="8211" max="8243" width="2.88671875" style="1" customWidth="1"/>
    <col min="8244" max="8466" width="9.109375" style="1" customWidth="1"/>
    <col min="8467" max="8499" width="2.88671875" style="1" customWidth="1"/>
    <col min="8500" max="8722" width="9.109375" style="1" customWidth="1"/>
    <col min="8723" max="8755" width="2.88671875" style="1" customWidth="1"/>
    <col min="8756" max="8978" width="9.109375" style="1" customWidth="1"/>
    <col min="8979" max="9011" width="2.88671875" style="1" customWidth="1"/>
    <col min="9012" max="9234" width="9.109375" style="1" customWidth="1"/>
    <col min="9235" max="9267" width="2.88671875" style="1" customWidth="1"/>
    <col min="9268" max="9490" width="9.109375" style="1" customWidth="1"/>
    <col min="9491" max="9523" width="2.88671875" style="1" customWidth="1"/>
    <col min="9524" max="9746" width="9.109375" style="1" customWidth="1"/>
    <col min="9747" max="9779" width="2.88671875" style="1" customWidth="1"/>
    <col min="9780" max="10002" width="9.109375" style="1" customWidth="1"/>
    <col min="10003" max="10035" width="2.88671875" style="1" customWidth="1"/>
    <col min="10036" max="10258" width="9.109375" style="1" customWidth="1"/>
    <col min="10259" max="10291" width="2.88671875" style="1" customWidth="1"/>
    <col min="10292" max="10514" width="9.109375" style="1" customWidth="1"/>
    <col min="10515" max="10547" width="2.88671875" style="1" customWidth="1"/>
    <col min="10548" max="10770" width="9.109375" style="1" customWidth="1"/>
    <col min="10771" max="10803" width="2.88671875" style="1" customWidth="1"/>
    <col min="10804" max="11026" width="9.109375" style="1" customWidth="1"/>
    <col min="11027" max="11059" width="2.88671875" style="1" customWidth="1"/>
    <col min="11060" max="11282" width="9.109375" style="1" customWidth="1"/>
    <col min="11283" max="11315" width="2.88671875" style="1" customWidth="1"/>
    <col min="11316" max="11538" width="9.109375" style="1" customWidth="1"/>
    <col min="11539" max="11571" width="2.88671875" style="1" customWidth="1"/>
    <col min="11572" max="11794" width="9.109375" style="1" customWidth="1"/>
    <col min="11795" max="11827" width="2.88671875" style="1" customWidth="1"/>
    <col min="11828" max="12050" width="9.109375" style="1" customWidth="1"/>
    <col min="12051" max="12083" width="2.88671875" style="1" customWidth="1"/>
    <col min="12084" max="12306" width="9.109375" style="1" customWidth="1"/>
    <col min="12307" max="12339" width="2.88671875" style="1" customWidth="1"/>
    <col min="12340" max="12562" width="9.109375" style="1" customWidth="1"/>
    <col min="12563" max="12595" width="2.88671875" style="1" customWidth="1"/>
    <col min="12596" max="12818" width="9.109375" style="1" customWidth="1"/>
    <col min="12819" max="12851" width="2.88671875" style="1" customWidth="1"/>
    <col min="12852" max="13074" width="9.109375" style="1" customWidth="1"/>
    <col min="13075" max="13107" width="2.88671875" style="1" customWidth="1"/>
    <col min="13108" max="13330" width="9.109375" style="1" customWidth="1"/>
    <col min="13331" max="13363" width="2.88671875" style="1" customWidth="1"/>
    <col min="13364" max="13586" width="9.109375" style="1" customWidth="1"/>
    <col min="13587" max="13619" width="2.88671875" style="1" customWidth="1"/>
    <col min="13620" max="13842" width="9.109375" style="1" customWidth="1"/>
    <col min="13843" max="13875" width="2.88671875" style="1" customWidth="1"/>
    <col min="13876" max="14098" width="9.109375" style="1" customWidth="1"/>
    <col min="14099" max="14131" width="2.88671875" style="1" customWidth="1"/>
    <col min="14132" max="14354" width="9.109375" style="1" customWidth="1"/>
    <col min="14355" max="14387" width="2.88671875" style="1" customWidth="1"/>
    <col min="14388" max="14610" width="9.109375" style="1" customWidth="1"/>
    <col min="14611" max="14643" width="2.88671875" style="1" customWidth="1"/>
    <col min="14644" max="14866" width="9.109375" style="1" customWidth="1"/>
    <col min="14867" max="14899" width="2.88671875" style="1" customWidth="1"/>
    <col min="14900" max="15122" width="9.109375" style="1" customWidth="1"/>
    <col min="15123" max="15155" width="2.88671875" style="1" customWidth="1"/>
    <col min="15156" max="15378" width="9.109375" style="1" customWidth="1"/>
    <col min="15379" max="15411" width="2.88671875" style="1" customWidth="1"/>
    <col min="15412" max="15634" width="9.109375" style="1" customWidth="1"/>
    <col min="15635" max="15667" width="2.88671875" style="1" customWidth="1"/>
    <col min="15668" max="15890" width="9.109375" style="1" customWidth="1"/>
    <col min="15891" max="15923" width="2.88671875" style="1" customWidth="1"/>
    <col min="15924" max="16146" width="9.109375" style="1" customWidth="1"/>
    <col min="16147" max="16179" width="2.88671875" style="1" customWidth="1"/>
    <col min="16180" max="16384" width="9.109375" style="1" customWidth="1"/>
  </cols>
  <sheetData>
    <row r="1" spans="2:61" ht="15" customHeight="1" x14ac:dyDescent="0.25"/>
    <row r="2" spans="2:61" ht="15" customHeight="1" x14ac:dyDescent="0.25">
      <c r="B2" s="26" t="s">
        <v>0</v>
      </c>
    </row>
    <row r="3" spans="2:61" ht="15" customHeight="1" x14ac:dyDescent="0.25">
      <c r="B3" s="27" t="s">
        <v>1</v>
      </c>
    </row>
    <row r="4" spans="2:61" ht="15" customHeight="1" x14ac:dyDescent="0.25">
      <c r="B4" s="27" t="s">
        <v>2</v>
      </c>
    </row>
    <row r="5" spans="2:61" ht="15" customHeight="1" x14ac:dyDescent="0.25"/>
    <row r="6" spans="2:61" ht="15" customHeight="1" x14ac:dyDescent="0.3">
      <c r="B6" s="2" t="s">
        <v>3</v>
      </c>
    </row>
    <row r="7" spans="2:61" ht="7.5" customHeight="1" x14ac:dyDescent="0.3">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row>
    <row r="8" spans="2:61" ht="7.5" customHeight="1" x14ac:dyDescent="0.25">
      <c r="B8" s="5"/>
    </row>
    <row r="9" spans="2:61" ht="15" customHeight="1" x14ac:dyDescent="0.25">
      <c r="B9" s="92" t="s">
        <v>4</v>
      </c>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4"/>
    </row>
    <row r="10" spans="2:61" ht="15" customHeight="1" x14ac:dyDescent="0.25">
      <c r="B10" s="95"/>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7"/>
    </row>
    <row r="11" spans="2:61" ht="15" customHeight="1" x14ac:dyDescent="0.25">
      <c r="B11" s="98"/>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99"/>
      <c r="BH11" s="99"/>
      <c r="BI11" s="100"/>
    </row>
    <row r="12" spans="2:61" ht="7.5" customHeight="1"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row>
    <row r="13" spans="2:61" ht="7.5" customHeight="1" x14ac:dyDescent="0.25">
      <c r="B13" s="7"/>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9"/>
    </row>
    <row r="14" spans="2:61" ht="15" customHeight="1" x14ac:dyDescent="0.25">
      <c r="B14" s="115" t="s">
        <v>5</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116"/>
    </row>
    <row r="15" spans="2:61" ht="15" customHeight="1" x14ac:dyDescent="0.25">
      <c r="B15" s="95"/>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116"/>
    </row>
    <row r="16" spans="2:61" ht="15" customHeight="1" x14ac:dyDescent="0.25">
      <c r="B16" s="10"/>
      <c r="C16" s="120"/>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2"/>
      <c r="BI16" s="11"/>
    </row>
    <row r="17" spans="2:72" ht="15" customHeight="1" x14ac:dyDescent="0.25">
      <c r="B17" s="10"/>
      <c r="C17" s="123"/>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5"/>
      <c r="BI17" s="11"/>
    </row>
    <row r="18" spans="2:72" ht="7.5" customHeight="1" x14ac:dyDescent="0.25">
      <c r="B18" s="12"/>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4"/>
    </row>
    <row r="19" spans="2:72" ht="7.5" customHeight="1" thickBot="1" x14ac:dyDescent="0.3">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row>
    <row r="20" spans="2:72" ht="7.5" customHeight="1" x14ac:dyDescent="0.25">
      <c r="B20" s="15"/>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7"/>
      <c r="BK20" s="79"/>
      <c r="BL20" s="80"/>
      <c r="BM20" s="80"/>
      <c r="BN20" s="80"/>
      <c r="BO20" s="80"/>
      <c r="BP20" s="80"/>
      <c r="BQ20" s="80"/>
      <c r="BR20" s="80"/>
      <c r="BS20" s="80"/>
      <c r="BT20" s="81"/>
    </row>
    <row r="21" spans="2:72" ht="15" customHeight="1" x14ac:dyDescent="0.25">
      <c r="B21" s="115" t="s">
        <v>6</v>
      </c>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116"/>
      <c r="BK21" s="82"/>
      <c r="BL21" s="111" t="s">
        <v>7</v>
      </c>
      <c r="BM21" s="112"/>
      <c r="BN21" s="112"/>
      <c r="BO21" s="112"/>
      <c r="BP21" s="112"/>
      <c r="BQ21" s="112"/>
      <c r="BR21" s="112"/>
      <c r="BS21" s="112"/>
      <c r="BT21" s="84"/>
    </row>
    <row r="22" spans="2:72" ht="15" customHeight="1" x14ac:dyDescent="0.25">
      <c r="B22" s="95"/>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c r="BI22" s="116"/>
      <c r="BK22" s="82"/>
      <c r="BL22" s="112"/>
      <c r="BM22" s="112"/>
      <c r="BN22" s="112"/>
      <c r="BO22" s="112"/>
      <c r="BP22" s="112"/>
      <c r="BQ22" s="112"/>
      <c r="BR22" s="112"/>
      <c r="BS22" s="112"/>
      <c r="BT22" s="84"/>
    </row>
    <row r="23" spans="2:72" ht="15" customHeight="1" x14ac:dyDescent="0.25">
      <c r="B23" s="24"/>
      <c r="C23" s="128" t="s">
        <v>8</v>
      </c>
      <c r="D23" s="96"/>
      <c r="E23" s="96"/>
      <c r="F23" s="96"/>
      <c r="G23" s="96"/>
      <c r="H23" s="96"/>
      <c r="I23" s="96"/>
      <c r="J23" s="96"/>
      <c r="K23" s="96"/>
      <c r="L23" s="96"/>
      <c r="M23" s="96"/>
      <c r="N23" s="96"/>
      <c r="O23" s="119" t="s">
        <v>9</v>
      </c>
      <c r="P23" s="96"/>
      <c r="Q23" s="96"/>
      <c r="R23" s="96"/>
      <c r="S23" s="96"/>
      <c r="T23" s="96"/>
      <c r="U23" s="96"/>
      <c r="V23" s="96"/>
      <c r="W23" s="96"/>
      <c r="X23" s="96"/>
      <c r="Y23" s="96"/>
      <c r="Z23" s="96"/>
      <c r="AA23" s="129" t="s">
        <v>10</v>
      </c>
      <c r="AB23" s="96"/>
      <c r="AC23" s="96"/>
      <c r="AD23" s="96"/>
      <c r="AE23" s="96"/>
      <c r="AF23" s="96"/>
      <c r="AG23" s="96"/>
      <c r="AH23" s="96"/>
      <c r="AI23" s="96"/>
      <c r="AJ23" s="96"/>
      <c r="AK23" s="96"/>
      <c r="AL23" s="96"/>
      <c r="AM23" s="119" t="s">
        <v>11</v>
      </c>
      <c r="AN23" s="96"/>
      <c r="AO23" s="96"/>
      <c r="AP23" s="96"/>
      <c r="AQ23" s="96"/>
      <c r="AR23" s="96"/>
      <c r="AS23" s="96"/>
      <c r="AT23" s="96"/>
      <c r="AU23" s="96"/>
      <c r="AV23" s="96"/>
      <c r="AW23" s="96"/>
      <c r="AX23" s="96"/>
      <c r="AY23" s="28"/>
      <c r="AZ23" s="28"/>
      <c r="BA23" s="28"/>
      <c r="BB23" s="28"/>
      <c r="BC23" s="28"/>
      <c r="BD23" s="28"/>
      <c r="BE23" s="28"/>
      <c r="BF23" s="28"/>
      <c r="BG23" s="28"/>
      <c r="BH23" s="28"/>
      <c r="BI23" s="25"/>
      <c r="BK23" s="82"/>
      <c r="BL23" s="118" t="s">
        <v>149</v>
      </c>
      <c r="BM23" s="112"/>
      <c r="BN23" s="112"/>
      <c r="BO23" s="112"/>
      <c r="BP23" s="112"/>
      <c r="BQ23" s="112"/>
      <c r="BR23" s="140" t="s">
        <v>12</v>
      </c>
      <c r="BS23" s="112"/>
      <c r="BT23" s="84"/>
    </row>
    <row r="24" spans="2:72" ht="15" customHeight="1" x14ac:dyDescent="0.25">
      <c r="B24" s="24"/>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28"/>
      <c r="AZ24" s="28"/>
      <c r="BA24" s="28"/>
      <c r="BB24" s="28"/>
      <c r="BC24" s="28"/>
      <c r="BD24" s="28"/>
      <c r="BE24" s="28"/>
      <c r="BF24" s="28"/>
      <c r="BG24" s="28"/>
      <c r="BH24" s="28"/>
      <c r="BI24" s="25"/>
      <c r="BK24" s="82"/>
      <c r="BL24" s="103"/>
      <c r="BM24" s="103"/>
      <c r="BN24" s="103"/>
      <c r="BO24" s="103"/>
      <c r="BP24" s="103"/>
      <c r="BQ24" s="103"/>
      <c r="BR24" s="103"/>
      <c r="BS24" s="103"/>
      <c r="BT24" s="84"/>
    </row>
    <row r="25" spans="2:72" ht="15" customHeight="1" x14ac:dyDescent="0.3">
      <c r="B25" s="18"/>
      <c r="C25" s="113" t="s">
        <v>13</v>
      </c>
      <c r="D25" s="108"/>
      <c r="E25" s="108"/>
      <c r="F25" s="108"/>
      <c r="G25" s="108"/>
      <c r="H25" s="108"/>
      <c r="I25" s="108"/>
      <c r="J25" s="108"/>
      <c r="K25" s="108"/>
      <c r="L25" s="108"/>
      <c r="M25" s="108"/>
      <c r="N25" s="108"/>
      <c r="O25" s="110">
        <f>'1_einmalige leistungen'!BK29</f>
        <v>0</v>
      </c>
      <c r="P25" s="108"/>
      <c r="Q25" s="108"/>
      <c r="R25" s="108"/>
      <c r="S25" s="108"/>
      <c r="T25" s="108"/>
      <c r="U25" s="108"/>
      <c r="V25" s="108"/>
      <c r="W25" s="108"/>
      <c r="X25" s="108"/>
      <c r="Y25" s="108"/>
      <c r="Z25" s="108"/>
      <c r="AA25" s="117">
        <v>1</v>
      </c>
      <c r="AB25" s="108"/>
      <c r="AC25" s="108"/>
      <c r="AD25" s="108"/>
      <c r="AE25" s="108"/>
      <c r="AF25" s="108"/>
      <c r="AG25" s="108"/>
      <c r="AH25" s="108"/>
      <c r="AI25" s="108"/>
      <c r="AJ25" s="108"/>
      <c r="AK25" s="108"/>
      <c r="AL25" s="108"/>
      <c r="AM25" s="110">
        <f>O25*AA25</f>
        <v>0</v>
      </c>
      <c r="AN25" s="108"/>
      <c r="AO25" s="108"/>
      <c r="AP25" s="108"/>
      <c r="AQ25" s="108"/>
      <c r="AR25" s="108"/>
      <c r="AS25" s="108"/>
      <c r="AT25" s="108"/>
      <c r="AU25" s="108"/>
      <c r="AV25" s="108"/>
      <c r="AW25" s="108"/>
      <c r="AX25" s="108"/>
      <c r="AY25" s="23"/>
      <c r="AZ25" s="23"/>
      <c r="BI25" s="19"/>
      <c r="BK25" s="82"/>
      <c r="BL25" s="104" t="s">
        <v>150</v>
      </c>
      <c r="BM25" s="105"/>
      <c r="BN25" s="105"/>
      <c r="BO25" s="105"/>
      <c r="BP25" s="105"/>
      <c r="BQ25" s="105"/>
      <c r="BR25" s="106">
        <f>IF(LEN(TRIM(C16))=0,1,0)</f>
        <v>1</v>
      </c>
      <c r="BS25" s="103"/>
      <c r="BT25" s="84"/>
    </row>
    <row r="26" spans="2:72" ht="15" customHeight="1" x14ac:dyDescent="0.3">
      <c r="B26" s="18"/>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23"/>
      <c r="AZ26" s="23"/>
      <c r="BI26" s="19"/>
      <c r="BK26" s="82"/>
      <c r="BL26" s="104" t="s">
        <v>151</v>
      </c>
      <c r="BM26" s="105"/>
      <c r="BN26" s="105"/>
      <c r="BO26" s="105"/>
      <c r="BP26" s="105"/>
      <c r="BQ26" s="105"/>
      <c r="BR26" s="106">
        <f>2-COUNT('1_einmalige leistungen'!BK17,'1_einmalige leistungen'!BK23)</f>
        <v>2</v>
      </c>
      <c r="BS26" s="103"/>
      <c r="BT26" s="84"/>
    </row>
    <row r="27" spans="2:72" ht="15" customHeight="1" x14ac:dyDescent="0.3">
      <c r="B27" s="18"/>
      <c r="C27" s="113" t="s">
        <v>14</v>
      </c>
      <c r="D27" s="108"/>
      <c r="E27" s="108"/>
      <c r="F27" s="108"/>
      <c r="G27" s="108"/>
      <c r="H27" s="108"/>
      <c r="I27" s="108"/>
      <c r="J27" s="108"/>
      <c r="K27" s="108"/>
      <c r="L27" s="108"/>
      <c r="M27" s="108"/>
      <c r="N27" s="108"/>
      <c r="O27" s="110">
        <f>'2_regelmäßige leistungen'!BK23</f>
        <v>0</v>
      </c>
      <c r="P27" s="108"/>
      <c r="Q27" s="108"/>
      <c r="R27" s="108"/>
      <c r="S27" s="108"/>
      <c r="T27" s="108"/>
      <c r="U27" s="108"/>
      <c r="V27" s="108"/>
      <c r="W27" s="108"/>
      <c r="X27" s="108"/>
      <c r="Y27" s="108"/>
      <c r="Z27" s="108"/>
      <c r="AA27" s="141">
        <v>72</v>
      </c>
      <c r="AB27" s="108"/>
      <c r="AC27" s="108"/>
      <c r="AD27" s="108"/>
      <c r="AE27" s="108"/>
      <c r="AF27" s="108"/>
      <c r="AG27" s="108"/>
      <c r="AH27" s="108"/>
      <c r="AI27" s="108"/>
      <c r="AJ27" s="108"/>
      <c r="AK27" s="108"/>
      <c r="AL27" s="108"/>
      <c r="AM27" s="110">
        <f>O27*AA27</f>
        <v>0</v>
      </c>
      <c r="AN27" s="108"/>
      <c r="AO27" s="108"/>
      <c r="AP27" s="108"/>
      <c r="AQ27" s="108"/>
      <c r="AR27" s="108"/>
      <c r="AS27" s="108"/>
      <c r="AT27" s="108"/>
      <c r="AU27" s="108"/>
      <c r="AV27" s="108"/>
      <c r="AW27" s="108"/>
      <c r="AX27" s="108"/>
      <c r="AY27" s="23"/>
      <c r="AZ27" s="23"/>
      <c r="BI27" s="19"/>
      <c r="BK27" s="82"/>
      <c r="BL27" s="104" t="s">
        <v>152</v>
      </c>
      <c r="BM27" s="105"/>
      <c r="BN27" s="105"/>
      <c r="BO27" s="105"/>
      <c r="BP27" s="105"/>
      <c r="BQ27" s="105"/>
      <c r="BR27" s="106">
        <f>1-COUNT('2_regelmäßige leistungen'!BK17)</f>
        <v>1</v>
      </c>
      <c r="BS27" s="103"/>
      <c r="BT27" s="84"/>
    </row>
    <row r="28" spans="2:72" ht="15" customHeight="1" x14ac:dyDescent="0.3">
      <c r="B28" s="18"/>
      <c r="C28" s="109"/>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23"/>
      <c r="AZ28" s="23"/>
      <c r="BI28" s="19"/>
      <c r="BK28" s="82"/>
      <c r="BL28" s="104" t="s">
        <v>153</v>
      </c>
      <c r="BM28" s="105"/>
      <c r="BN28" s="105"/>
      <c r="BO28" s="105"/>
      <c r="BP28" s="105"/>
      <c r="BQ28" s="105"/>
      <c r="BR28" s="106">
        <f>(N('3_Stundenverrechnungssätze'!X25)&lt;=0)+(N('3_Stundenverrechnungssätze'!AG25)&lt;=0)+(N('3_Stundenverrechnungssätze'!AP25)&lt;=0)+(N('3_Stundenverrechnungssätze'!AY25)&lt;=0)+(N('3_Stundenverrechnungssätze'!BH25)&lt;=0)</f>
        <v>5</v>
      </c>
      <c r="BS28" s="103"/>
      <c r="BT28" s="84"/>
    </row>
    <row r="29" spans="2:72" ht="15" customHeight="1" x14ac:dyDescent="0.3">
      <c r="B29" s="18"/>
      <c r="C29" s="113" t="s">
        <v>15</v>
      </c>
      <c r="D29" s="108"/>
      <c r="E29" s="108"/>
      <c r="F29" s="108"/>
      <c r="G29" s="108"/>
      <c r="H29" s="108"/>
      <c r="I29" s="108"/>
      <c r="J29" s="108"/>
      <c r="K29" s="108"/>
      <c r="L29" s="108"/>
      <c r="M29" s="108"/>
      <c r="N29" s="108"/>
      <c r="O29" s="110">
        <f>'4_objektleitung'!BU29</f>
        <v>0</v>
      </c>
      <c r="P29" s="108"/>
      <c r="Q29" s="108"/>
      <c r="R29" s="108"/>
      <c r="S29" s="108"/>
      <c r="T29" s="108"/>
      <c r="U29" s="108"/>
      <c r="V29" s="108"/>
      <c r="W29" s="108"/>
      <c r="X29" s="108"/>
      <c r="Y29" s="108"/>
      <c r="Z29" s="108"/>
      <c r="AA29" s="107">
        <v>6</v>
      </c>
      <c r="AB29" s="108"/>
      <c r="AC29" s="108"/>
      <c r="AD29" s="108"/>
      <c r="AE29" s="108"/>
      <c r="AF29" s="108"/>
      <c r="AG29" s="108"/>
      <c r="AH29" s="108"/>
      <c r="AI29" s="108"/>
      <c r="AJ29" s="108"/>
      <c r="AK29" s="108"/>
      <c r="AL29" s="108"/>
      <c r="AM29" s="110">
        <f>O29*AA29</f>
        <v>0</v>
      </c>
      <c r="AN29" s="108"/>
      <c r="AO29" s="108"/>
      <c r="AP29" s="108"/>
      <c r="AQ29" s="108"/>
      <c r="AR29" s="108"/>
      <c r="AS29" s="108"/>
      <c r="AT29" s="108"/>
      <c r="AU29" s="108"/>
      <c r="AV29" s="108"/>
      <c r="AW29" s="108"/>
      <c r="AX29" s="108"/>
      <c r="AY29" s="23"/>
      <c r="AZ29" s="23"/>
      <c r="BI29" s="19"/>
      <c r="BK29" s="82"/>
      <c r="BL29" s="104" t="s">
        <v>154</v>
      </c>
      <c r="BM29" s="105"/>
      <c r="BN29" s="105"/>
      <c r="BO29" s="105"/>
      <c r="BP29" s="105"/>
      <c r="BQ29" s="105"/>
      <c r="BR29" s="106">
        <f>5-COUNT('3_Stundenverrechnungssätze'!X26,'3_Stundenverrechnungssätze'!AG26,'3_Stundenverrechnungssätze'!AP26,'3_Stundenverrechnungssätze'!AY26,'3_Stundenverrechnungssätze'!BH26)</f>
        <v>5</v>
      </c>
      <c r="BS29" s="103"/>
      <c r="BT29" s="84"/>
    </row>
    <row r="30" spans="2:72" ht="15" customHeight="1" x14ac:dyDescent="0.3">
      <c r="B30" s="18"/>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23"/>
      <c r="AZ30" s="23"/>
      <c r="BI30" s="19"/>
      <c r="BK30" s="82"/>
      <c r="BL30" s="104" t="s">
        <v>155</v>
      </c>
      <c r="BM30" s="105"/>
      <c r="BN30" s="105"/>
      <c r="BO30" s="105"/>
      <c r="BP30" s="105"/>
      <c r="BQ30" s="105"/>
      <c r="BR30" s="106">
        <f>35-COUNT('3_Stundenverrechnungssätze'!T30:T36,'3_Stundenverrechnungssätze'!AC30:AC36,'3_Stundenverrechnungssätze'!AL30:AL36,'3_Stundenverrechnungssätze'!AU30:AU36,'3_Stundenverrechnungssätze'!BD30:BD36)</f>
        <v>35</v>
      </c>
      <c r="BS30" s="103"/>
      <c r="BT30" s="84"/>
    </row>
    <row r="31" spans="2:72" ht="15" customHeight="1" x14ac:dyDescent="0.3">
      <c r="B31" s="18"/>
      <c r="C31" s="113" t="s">
        <v>16</v>
      </c>
      <c r="D31" s="108"/>
      <c r="E31" s="108"/>
      <c r="F31" s="108"/>
      <c r="G31" s="108"/>
      <c r="H31" s="108"/>
      <c r="I31" s="108"/>
      <c r="J31" s="108"/>
      <c r="K31" s="108"/>
      <c r="L31" s="108"/>
      <c r="M31" s="108"/>
      <c r="N31" s="108"/>
      <c r="O31" s="110">
        <f>'5_GSI Campus'!BU125</f>
        <v>0</v>
      </c>
      <c r="P31" s="108"/>
      <c r="Q31" s="108"/>
      <c r="R31" s="108"/>
      <c r="S31" s="108"/>
      <c r="T31" s="108"/>
      <c r="U31" s="108"/>
      <c r="V31" s="108"/>
      <c r="W31" s="108"/>
      <c r="X31" s="108"/>
      <c r="Y31" s="108"/>
      <c r="Z31" s="108"/>
      <c r="AA31" s="107">
        <v>6</v>
      </c>
      <c r="AB31" s="108"/>
      <c r="AC31" s="108"/>
      <c r="AD31" s="108"/>
      <c r="AE31" s="108"/>
      <c r="AF31" s="108"/>
      <c r="AG31" s="108"/>
      <c r="AH31" s="108"/>
      <c r="AI31" s="108"/>
      <c r="AJ31" s="108"/>
      <c r="AK31" s="108"/>
      <c r="AL31" s="108"/>
      <c r="AM31" s="110">
        <f>O31*AA31</f>
        <v>0</v>
      </c>
      <c r="AN31" s="108"/>
      <c r="AO31" s="108"/>
      <c r="AP31" s="108"/>
      <c r="AQ31" s="108"/>
      <c r="AR31" s="108"/>
      <c r="AS31" s="108"/>
      <c r="AT31" s="108"/>
      <c r="AU31" s="108"/>
      <c r="AV31" s="108"/>
      <c r="AW31" s="108"/>
      <c r="AX31" s="108"/>
      <c r="AY31" s="23"/>
      <c r="AZ31" s="23"/>
      <c r="BI31" s="19"/>
      <c r="BK31" s="82"/>
      <c r="BL31" s="104" t="s">
        <v>156</v>
      </c>
      <c r="BM31" s="105"/>
      <c r="BN31" s="105"/>
      <c r="BO31" s="105"/>
      <c r="BP31" s="105"/>
      <c r="BQ31" s="105"/>
      <c r="BR31" s="106">
        <f>5-COUNT('3_Stundenverrechnungssätze'!T40,'3_Stundenverrechnungssätze'!AC40,'3_Stundenverrechnungssätze'!AL40,'3_Stundenverrechnungssätze'!AU40,'3_Stundenverrechnungssätze'!BD40)</f>
        <v>5</v>
      </c>
      <c r="BS31" s="103"/>
      <c r="BT31" s="84"/>
    </row>
    <row r="32" spans="2:72" ht="15" customHeight="1" x14ac:dyDescent="0.3">
      <c r="B32" s="18"/>
      <c r="C32" s="109"/>
      <c r="D32" s="109"/>
      <c r="E32" s="109"/>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c r="AK32" s="109"/>
      <c r="AL32" s="109"/>
      <c r="AM32" s="109"/>
      <c r="AN32" s="109"/>
      <c r="AO32" s="109"/>
      <c r="AP32" s="109"/>
      <c r="AQ32" s="109"/>
      <c r="AR32" s="109"/>
      <c r="AS32" s="109"/>
      <c r="AT32" s="109"/>
      <c r="AU32" s="109"/>
      <c r="AV32" s="109"/>
      <c r="AW32" s="109"/>
      <c r="AX32" s="109"/>
      <c r="AY32" s="23"/>
      <c r="AZ32" s="23"/>
      <c r="BI32" s="19"/>
      <c r="BK32" s="82"/>
      <c r="BL32" s="104" t="s">
        <v>157</v>
      </c>
      <c r="BM32" s="105"/>
      <c r="BN32" s="105"/>
      <c r="BO32" s="105"/>
      <c r="BP32" s="105"/>
      <c r="BQ32" s="105"/>
      <c r="BR32" s="106">
        <f>25-COUNT('3_Stundenverrechnungssätze'!T44:T48,'3_Stundenverrechnungssätze'!AC44:AC48,'3_Stundenverrechnungssätze'!AL44:AL48,'3_Stundenverrechnungssätze'!AU44:AU48,'3_Stundenverrechnungssätze'!BD44:BD48)</f>
        <v>25</v>
      </c>
      <c r="BS32" s="103"/>
      <c r="BT32" s="84"/>
    </row>
    <row r="33" spans="2:72" ht="15" customHeight="1" x14ac:dyDescent="0.3">
      <c r="B33" s="18"/>
      <c r="C33" s="113" t="s">
        <v>17</v>
      </c>
      <c r="D33" s="108"/>
      <c r="E33" s="108"/>
      <c r="F33" s="108"/>
      <c r="G33" s="108"/>
      <c r="H33" s="108"/>
      <c r="I33" s="108"/>
      <c r="J33" s="108"/>
      <c r="K33" s="108"/>
      <c r="L33" s="108"/>
      <c r="M33" s="108"/>
      <c r="N33" s="108"/>
      <c r="O33" s="110">
        <f>'6_FAIR'!BU77</f>
        <v>0</v>
      </c>
      <c r="P33" s="108"/>
      <c r="Q33" s="108"/>
      <c r="R33" s="108"/>
      <c r="S33" s="108"/>
      <c r="T33" s="108"/>
      <c r="U33" s="108"/>
      <c r="V33" s="108"/>
      <c r="W33" s="108"/>
      <c r="X33" s="108"/>
      <c r="Y33" s="108"/>
      <c r="Z33" s="108"/>
      <c r="AA33" s="107">
        <v>6</v>
      </c>
      <c r="AB33" s="108"/>
      <c r="AC33" s="108"/>
      <c r="AD33" s="108"/>
      <c r="AE33" s="108"/>
      <c r="AF33" s="108"/>
      <c r="AG33" s="108"/>
      <c r="AH33" s="108"/>
      <c r="AI33" s="108"/>
      <c r="AJ33" s="108"/>
      <c r="AK33" s="108"/>
      <c r="AL33" s="108"/>
      <c r="AM33" s="110">
        <f>O33*AA33</f>
        <v>0</v>
      </c>
      <c r="AN33" s="108"/>
      <c r="AO33" s="108"/>
      <c r="AP33" s="108"/>
      <c r="AQ33" s="108"/>
      <c r="AR33" s="108"/>
      <c r="AS33" s="108"/>
      <c r="AT33" s="108"/>
      <c r="AU33" s="108"/>
      <c r="AV33" s="108"/>
      <c r="AW33" s="108"/>
      <c r="AX33" s="108"/>
      <c r="AY33" s="23"/>
      <c r="AZ33" s="23"/>
      <c r="BI33" s="19"/>
      <c r="BK33" s="82"/>
      <c r="BL33" s="104" t="s">
        <v>158</v>
      </c>
      <c r="BM33" s="105"/>
      <c r="BN33" s="105"/>
      <c r="BO33" s="105"/>
      <c r="BP33" s="105"/>
      <c r="BQ33" s="105"/>
      <c r="BR33" s="106">
        <f>20-COUNT('3_Stundenverrechnungssätze'!T52:T55,'3_Stundenverrechnungssätze'!AC52:AC55,'3_Stundenverrechnungssätze'!AL52:AL55,'3_Stundenverrechnungssätze'!AU52:AU55,'3_Stundenverrechnungssätze'!BD52:BD55)</f>
        <v>20</v>
      </c>
      <c r="BS33" s="103"/>
      <c r="BT33" s="84"/>
    </row>
    <row r="34" spans="2:72" ht="15" customHeight="1" x14ac:dyDescent="0.3">
      <c r="B34" s="18"/>
      <c r="C34" s="109"/>
      <c r="D34" s="109"/>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9"/>
      <c r="AU34" s="109"/>
      <c r="AV34" s="109"/>
      <c r="AW34" s="109"/>
      <c r="AX34" s="109"/>
      <c r="AY34" s="23"/>
      <c r="AZ34" s="23"/>
      <c r="BI34" s="19"/>
      <c r="BK34" s="82"/>
      <c r="BL34" s="104" t="s">
        <v>159</v>
      </c>
      <c r="BM34" s="105"/>
      <c r="BN34" s="105"/>
      <c r="BO34" s="105"/>
      <c r="BP34" s="105"/>
      <c r="BQ34" s="105"/>
      <c r="BR34" s="106">
        <f>20-COUNT('3_Stundenverrechnungssätze'!T61:T64,'3_Stundenverrechnungssätze'!AC61:AC64,'3_Stundenverrechnungssätze'!AL61:AL64,'3_Stundenverrechnungssätze'!AU61:AU64,'3_Stundenverrechnungssätze'!BD61:BD64)</f>
        <v>20</v>
      </c>
      <c r="BS34" s="103"/>
      <c r="BT34" s="84"/>
    </row>
    <row r="35" spans="2:72" ht="15" customHeight="1" x14ac:dyDescent="0.3">
      <c r="B35" s="18"/>
      <c r="C35" s="114" t="s">
        <v>18</v>
      </c>
      <c r="D35" s="108"/>
      <c r="E35" s="108"/>
      <c r="F35" s="108"/>
      <c r="G35" s="108"/>
      <c r="H35" s="108"/>
      <c r="I35" s="108"/>
      <c r="J35" s="108"/>
      <c r="K35" s="108"/>
      <c r="L35" s="108"/>
      <c r="M35" s="108"/>
      <c r="N35" s="108"/>
      <c r="O35" s="110">
        <f>'7_Sicherheitsberatung'!BU30</f>
        <v>0</v>
      </c>
      <c r="P35" s="108"/>
      <c r="Q35" s="108"/>
      <c r="R35" s="108"/>
      <c r="S35" s="108"/>
      <c r="T35" s="108"/>
      <c r="U35" s="108"/>
      <c r="V35" s="108"/>
      <c r="W35" s="108"/>
      <c r="X35" s="108"/>
      <c r="Y35" s="108"/>
      <c r="Z35" s="108"/>
      <c r="AA35" s="107">
        <v>6</v>
      </c>
      <c r="AB35" s="108"/>
      <c r="AC35" s="108"/>
      <c r="AD35" s="108"/>
      <c r="AE35" s="108"/>
      <c r="AF35" s="108"/>
      <c r="AG35" s="108"/>
      <c r="AH35" s="108"/>
      <c r="AI35" s="108"/>
      <c r="AJ35" s="108"/>
      <c r="AK35" s="108"/>
      <c r="AL35" s="108"/>
      <c r="AM35" s="110">
        <f>O35*AA35</f>
        <v>0</v>
      </c>
      <c r="AN35" s="108"/>
      <c r="AO35" s="108"/>
      <c r="AP35" s="108"/>
      <c r="AQ35" s="108"/>
      <c r="AR35" s="108"/>
      <c r="AS35" s="108"/>
      <c r="AT35" s="108"/>
      <c r="AU35" s="108"/>
      <c r="AV35" s="108"/>
      <c r="AW35" s="108"/>
      <c r="AX35" s="108"/>
      <c r="AY35" s="23"/>
      <c r="AZ35" s="23"/>
      <c r="BI35" s="19"/>
      <c r="BK35" s="82"/>
      <c r="BL35" s="104" t="s">
        <v>160</v>
      </c>
      <c r="BM35" s="105"/>
      <c r="BN35" s="105"/>
      <c r="BO35" s="105"/>
      <c r="BP35" s="105"/>
      <c r="BQ35" s="105"/>
      <c r="BR35" s="106">
        <f>(N('7_Sicherheitsberatung'!BL23)&lt;=0)*1</f>
        <v>1</v>
      </c>
      <c r="BS35" s="103"/>
      <c r="BT35" s="84"/>
    </row>
    <row r="36" spans="2:72" ht="15" customHeight="1" x14ac:dyDescent="0.3">
      <c r="B36" s="18"/>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23"/>
      <c r="AZ36" s="23"/>
      <c r="BI36" s="19"/>
      <c r="BK36" s="82"/>
      <c r="BL36" s="104" t="s">
        <v>161</v>
      </c>
      <c r="BM36" s="105"/>
      <c r="BN36" s="105"/>
      <c r="BO36" s="105"/>
      <c r="BP36" s="105"/>
      <c r="BQ36" s="105"/>
      <c r="BR36" s="106">
        <f>5-COUNT('9_Bedarfsleistungen'!AT167,'9_Bedarfsleistungen'!AT169,'9_Bedarfsleistungen'!AT171,'9_Bedarfsleistungen'!AT173,'9_Bedarfsleistungen'!AT175)</f>
        <v>5</v>
      </c>
      <c r="BS36" s="103"/>
      <c r="BT36" s="84"/>
    </row>
    <row r="37" spans="2:72" ht="15" customHeight="1" thickBot="1" x14ac:dyDescent="0.3">
      <c r="B37" s="18"/>
      <c r="C37" s="114" t="s">
        <v>19</v>
      </c>
      <c r="D37" s="108"/>
      <c r="E37" s="108"/>
      <c r="F37" s="108"/>
      <c r="G37" s="108"/>
      <c r="H37" s="108"/>
      <c r="I37" s="108"/>
      <c r="J37" s="108"/>
      <c r="K37" s="108"/>
      <c r="L37" s="108"/>
      <c r="M37" s="108"/>
      <c r="N37" s="108"/>
      <c r="O37" s="110">
        <f>'8_Empfangsdienst KBW'!BU29</f>
        <v>0</v>
      </c>
      <c r="P37" s="108"/>
      <c r="Q37" s="108"/>
      <c r="R37" s="108"/>
      <c r="S37" s="108"/>
      <c r="T37" s="108"/>
      <c r="U37" s="108"/>
      <c r="V37" s="108"/>
      <c r="W37" s="108"/>
      <c r="X37" s="108"/>
      <c r="Y37" s="108"/>
      <c r="Z37" s="108"/>
      <c r="AA37" s="107">
        <v>6</v>
      </c>
      <c r="AB37" s="108"/>
      <c r="AC37" s="108"/>
      <c r="AD37" s="108"/>
      <c r="AE37" s="108"/>
      <c r="AF37" s="108"/>
      <c r="AG37" s="108"/>
      <c r="AH37" s="108"/>
      <c r="AI37" s="108"/>
      <c r="AJ37" s="108"/>
      <c r="AK37" s="108"/>
      <c r="AL37" s="108"/>
      <c r="AM37" s="110">
        <f>O37*AA37</f>
        <v>0</v>
      </c>
      <c r="AN37" s="108"/>
      <c r="AO37" s="108"/>
      <c r="AP37" s="108"/>
      <c r="AQ37" s="108"/>
      <c r="AR37" s="108"/>
      <c r="AS37" s="108"/>
      <c r="AT37" s="108"/>
      <c r="AU37" s="108"/>
      <c r="AV37" s="108"/>
      <c r="AW37" s="108"/>
      <c r="AX37" s="108"/>
      <c r="AY37" s="23"/>
      <c r="AZ37" s="23"/>
      <c r="BI37" s="19"/>
      <c r="BK37" s="82"/>
      <c r="BL37" s="83"/>
      <c r="BM37" s="83"/>
      <c r="BN37" s="83"/>
      <c r="BO37" s="83"/>
      <c r="BP37" s="83"/>
      <c r="BQ37" s="83"/>
      <c r="BR37" s="83"/>
      <c r="BS37" s="83"/>
      <c r="BT37" s="84"/>
    </row>
    <row r="38" spans="2:72" ht="15" customHeight="1" thickTop="1" x14ac:dyDescent="0.25">
      <c r="B38" s="18"/>
      <c r="C38" s="109"/>
      <c r="D38" s="109"/>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23"/>
      <c r="AZ38" s="23"/>
      <c r="BI38" s="19"/>
      <c r="BK38" s="82"/>
      <c r="BL38" s="126" t="s">
        <v>20</v>
      </c>
      <c r="BM38" s="102"/>
      <c r="BN38" s="102"/>
      <c r="BO38" s="102"/>
      <c r="BP38" s="102"/>
      <c r="BQ38" s="102"/>
      <c r="BR38" s="101">
        <f>SUM(BR25:BR36)</f>
        <v>125</v>
      </c>
      <c r="BS38" s="102"/>
      <c r="BT38" s="84"/>
    </row>
    <row r="39" spans="2:72" ht="15" customHeight="1" x14ac:dyDescent="0.25">
      <c r="B39" s="18"/>
      <c r="C39" s="114" t="s">
        <v>21</v>
      </c>
      <c r="D39" s="108"/>
      <c r="E39" s="108"/>
      <c r="F39" s="108"/>
      <c r="G39" s="108"/>
      <c r="H39" s="108"/>
      <c r="I39" s="108"/>
      <c r="J39" s="108"/>
      <c r="K39" s="108"/>
      <c r="L39" s="108"/>
      <c r="M39" s="108"/>
      <c r="N39" s="108"/>
      <c r="O39" s="110">
        <f>'9_Bedarfsleistungen'!AT155</f>
        <v>0</v>
      </c>
      <c r="P39" s="108"/>
      <c r="Q39" s="108"/>
      <c r="R39" s="108"/>
      <c r="S39" s="108"/>
      <c r="T39" s="108"/>
      <c r="U39" s="108"/>
      <c r="V39" s="108"/>
      <c r="W39" s="108"/>
      <c r="X39" s="108"/>
      <c r="Y39" s="108"/>
      <c r="Z39" s="108"/>
      <c r="AA39" s="107">
        <v>6</v>
      </c>
      <c r="AB39" s="108"/>
      <c r="AC39" s="108"/>
      <c r="AD39" s="108"/>
      <c r="AE39" s="108"/>
      <c r="AF39" s="108"/>
      <c r="AG39" s="108"/>
      <c r="AH39" s="108"/>
      <c r="AI39" s="108"/>
      <c r="AJ39" s="108"/>
      <c r="AK39" s="108"/>
      <c r="AL39" s="108"/>
      <c r="AM39" s="110">
        <f>O39*AA39</f>
        <v>0</v>
      </c>
      <c r="AN39" s="108"/>
      <c r="AO39" s="108"/>
      <c r="AP39" s="108"/>
      <c r="AQ39" s="108"/>
      <c r="AR39" s="108"/>
      <c r="AS39" s="108"/>
      <c r="AT39" s="108"/>
      <c r="AU39" s="108"/>
      <c r="AV39" s="108"/>
      <c r="AW39" s="108"/>
      <c r="AX39" s="108"/>
      <c r="AY39" s="23"/>
      <c r="AZ39" s="23"/>
      <c r="BI39" s="19"/>
      <c r="BK39" s="82"/>
      <c r="BL39" s="103"/>
      <c r="BM39" s="103"/>
      <c r="BN39" s="103"/>
      <c r="BO39" s="103"/>
      <c r="BP39" s="103"/>
      <c r="BQ39" s="103"/>
      <c r="BR39" s="103"/>
      <c r="BS39" s="103"/>
      <c r="BT39" s="84"/>
    </row>
    <row r="40" spans="2:72" ht="15" customHeight="1" x14ac:dyDescent="0.25">
      <c r="B40" s="18"/>
      <c r="C40" s="109"/>
      <c r="D40" s="109"/>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23"/>
      <c r="AZ40" s="23"/>
      <c r="BI40" s="19"/>
      <c r="BK40" s="82"/>
      <c r="BL40" s="83"/>
      <c r="BM40" s="83"/>
      <c r="BN40" s="83"/>
      <c r="BO40" s="83"/>
      <c r="BP40" s="83"/>
      <c r="BQ40" s="83"/>
      <c r="BR40" s="83"/>
      <c r="BS40" s="83"/>
      <c r="BT40" s="84"/>
    </row>
    <row r="41" spans="2:72" ht="15" customHeight="1" x14ac:dyDescent="0.25">
      <c r="B41" s="18"/>
      <c r="C41" s="114" t="s">
        <v>22</v>
      </c>
      <c r="D41" s="108"/>
      <c r="E41" s="108"/>
      <c r="F41" s="108"/>
      <c r="G41" s="108"/>
      <c r="H41" s="108"/>
      <c r="I41" s="108"/>
      <c r="J41" s="108"/>
      <c r="K41" s="108"/>
      <c r="L41" s="108"/>
      <c r="M41" s="108"/>
      <c r="N41" s="108"/>
      <c r="O41" s="110">
        <f>'9_Bedarfsleistungen'!BU155</f>
        <v>0</v>
      </c>
      <c r="P41" s="108"/>
      <c r="Q41" s="108"/>
      <c r="R41" s="108"/>
      <c r="S41" s="108"/>
      <c r="T41" s="108"/>
      <c r="U41" s="108"/>
      <c r="V41" s="108"/>
      <c r="W41" s="108"/>
      <c r="X41" s="108"/>
      <c r="Y41" s="108"/>
      <c r="Z41" s="108"/>
      <c r="AA41" s="107">
        <v>6</v>
      </c>
      <c r="AB41" s="108"/>
      <c r="AC41" s="108"/>
      <c r="AD41" s="108"/>
      <c r="AE41" s="108"/>
      <c r="AF41" s="108"/>
      <c r="AG41" s="108"/>
      <c r="AH41" s="108"/>
      <c r="AI41" s="108"/>
      <c r="AJ41" s="108"/>
      <c r="AK41" s="108"/>
      <c r="AL41" s="108"/>
      <c r="AM41" s="110">
        <f>O41*AA41</f>
        <v>0</v>
      </c>
      <c r="AN41" s="108"/>
      <c r="AO41" s="108"/>
      <c r="AP41" s="108"/>
      <c r="AQ41" s="108"/>
      <c r="AR41" s="108"/>
      <c r="AS41" s="108"/>
      <c r="AT41" s="108"/>
      <c r="AU41" s="108"/>
      <c r="AV41" s="108"/>
      <c r="AW41" s="108"/>
      <c r="AX41" s="108"/>
      <c r="AY41" s="23"/>
      <c r="AZ41" s="23"/>
      <c r="BI41" s="19"/>
      <c r="BK41" s="82"/>
      <c r="BL41" s="127" t="s">
        <v>148</v>
      </c>
      <c r="BM41" s="127"/>
      <c r="BN41" s="127"/>
      <c r="BO41" s="127"/>
      <c r="BP41" s="127"/>
      <c r="BQ41" s="127"/>
      <c r="BR41" s="127"/>
      <c r="BS41" s="127"/>
      <c r="BT41" s="84"/>
    </row>
    <row r="42" spans="2:72" ht="15" customHeight="1" thickBot="1" x14ac:dyDescent="0.3">
      <c r="B42" s="18"/>
      <c r="C42" s="109"/>
      <c r="D42" s="109"/>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23"/>
      <c r="AZ42" s="23"/>
      <c r="BI42" s="19"/>
      <c r="BK42" s="82"/>
      <c r="BL42" s="127"/>
      <c r="BM42" s="127"/>
      <c r="BN42" s="127"/>
      <c r="BO42" s="127"/>
      <c r="BP42" s="127"/>
      <c r="BQ42" s="127"/>
      <c r="BR42" s="127"/>
      <c r="BS42" s="127"/>
      <c r="BT42" s="84"/>
    </row>
    <row r="43" spans="2:72" ht="15" customHeight="1" thickTop="1" x14ac:dyDescent="0.25">
      <c r="B43" s="18"/>
      <c r="C43" s="130" t="s">
        <v>23</v>
      </c>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2">
        <f>SUM(AM25:AX42)</f>
        <v>0</v>
      </c>
      <c r="AN43" s="133"/>
      <c r="AO43" s="133"/>
      <c r="AP43" s="133"/>
      <c r="AQ43" s="133"/>
      <c r="AR43" s="133"/>
      <c r="AS43" s="133"/>
      <c r="AT43" s="133"/>
      <c r="AU43" s="133"/>
      <c r="AV43" s="133"/>
      <c r="AW43" s="133"/>
      <c r="AX43" s="134"/>
      <c r="AZ43" s="139" t="s">
        <v>24</v>
      </c>
      <c r="BA43" s="96"/>
      <c r="BB43" s="96"/>
      <c r="BC43" s="96"/>
      <c r="BD43" s="96"/>
      <c r="BE43" s="96"/>
      <c r="BF43" s="96"/>
      <c r="BI43" s="19"/>
      <c r="BK43" s="82"/>
      <c r="BL43" s="127"/>
      <c r="BM43" s="127"/>
      <c r="BN43" s="127"/>
      <c r="BO43" s="127"/>
      <c r="BP43" s="127"/>
      <c r="BQ43" s="127"/>
      <c r="BR43" s="127"/>
      <c r="BS43" s="127"/>
      <c r="BT43" s="84"/>
    </row>
    <row r="44" spans="2:72" ht="15" customHeight="1" thickBot="1" x14ac:dyDescent="0.3">
      <c r="B44" s="18"/>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135"/>
      <c r="AN44" s="96"/>
      <c r="AO44" s="96"/>
      <c r="AP44" s="96"/>
      <c r="AQ44" s="96"/>
      <c r="AR44" s="96"/>
      <c r="AS44" s="96"/>
      <c r="AT44" s="96"/>
      <c r="AU44" s="96"/>
      <c r="AV44" s="96"/>
      <c r="AW44" s="96"/>
      <c r="AX44" s="136"/>
      <c r="AY44" s="29"/>
      <c r="AZ44" s="96"/>
      <c r="BA44" s="96"/>
      <c r="BB44" s="96"/>
      <c r="BC44" s="96"/>
      <c r="BD44" s="96"/>
      <c r="BE44" s="96"/>
      <c r="BF44" s="96"/>
      <c r="BI44" s="19"/>
      <c r="BK44" s="85"/>
      <c r="BL44" s="86"/>
      <c r="BM44" s="86"/>
      <c r="BN44" s="86"/>
      <c r="BO44" s="86"/>
      <c r="BP44" s="86"/>
      <c r="BQ44" s="86"/>
      <c r="BR44" s="86"/>
      <c r="BS44" s="86"/>
      <c r="BT44" s="87"/>
    </row>
    <row r="45" spans="2:72" ht="15" customHeight="1" thickBot="1" x14ac:dyDescent="0.3">
      <c r="B45" s="18"/>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37"/>
      <c r="AN45" s="109"/>
      <c r="AO45" s="109"/>
      <c r="AP45" s="109"/>
      <c r="AQ45" s="109"/>
      <c r="AR45" s="109"/>
      <c r="AS45" s="109"/>
      <c r="AT45" s="109"/>
      <c r="AU45" s="109"/>
      <c r="AV45" s="109"/>
      <c r="AW45" s="109"/>
      <c r="AX45" s="138"/>
      <c r="AZ45" s="96"/>
      <c r="BA45" s="96"/>
      <c r="BB45" s="96"/>
      <c r="BC45" s="96"/>
      <c r="BD45" s="96"/>
      <c r="BE45" s="96"/>
      <c r="BF45" s="96"/>
      <c r="BI45" s="19"/>
    </row>
    <row r="46" spans="2:72" ht="18.75" customHeight="1" thickTop="1" x14ac:dyDescent="0.3">
      <c r="B46" s="18"/>
      <c r="C46" s="145" t="s">
        <v>25</v>
      </c>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43">
        <f>(AM43-AM25)/AA27</f>
        <v>0</v>
      </c>
      <c r="AN46" s="144"/>
      <c r="AO46" s="144"/>
      <c r="AP46" s="144"/>
      <c r="AQ46" s="144"/>
      <c r="AR46" s="144"/>
      <c r="AS46" s="144"/>
      <c r="AT46" s="144"/>
      <c r="AU46" s="144"/>
      <c r="AV46" s="144"/>
      <c r="AW46" s="144"/>
      <c r="AX46" s="144"/>
      <c r="BI46" s="19"/>
    </row>
    <row r="47" spans="2:72" ht="15" customHeight="1" x14ac:dyDescent="0.25">
      <c r="B47" s="115" t="s">
        <v>26</v>
      </c>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c r="BI47" s="116"/>
    </row>
    <row r="48" spans="2:72" ht="15" customHeight="1" x14ac:dyDescent="0.25">
      <c r="B48" s="95"/>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116"/>
    </row>
    <row r="49" spans="2:61" ht="27.75" customHeight="1" x14ac:dyDescent="0.25">
      <c r="B49" s="18"/>
      <c r="C49" s="142" t="s">
        <v>27</v>
      </c>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I49" s="19"/>
    </row>
    <row r="50" spans="2:61" ht="27.75" customHeight="1" x14ac:dyDescent="0.25">
      <c r="B50" s="18"/>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I50" s="19"/>
    </row>
    <row r="51" spans="2:61" ht="27.75" customHeight="1" x14ac:dyDescent="0.25">
      <c r="B51" s="18"/>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I51" s="19"/>
    </row>
    <row r="52" spans="2:61" ht="27.75" customHeight="1" x14ac:dyDescent="0.25">
      <c r="B52" s="18"/>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I52" s="19"/>
    </row>
    <row r="53" spans="2:61" ht="7.5" customHeight="1" x14ac:dyDescent="0.25">
      <c r="B53" s="20"/>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2"/>
    </row>
  </sheetData>
  <sheetProtection algorithmName="SHA-512" hashValue="w9mvI9OrH5W8OrA7upZWvFKwtbej5hDik+J8MINdFMul7NDnEGxrhmW75kjChMQlA3k3HjlmC6Wg1LpN90IfVQ==" saltValue="IY11t2hBr7WgFuqEcG4nEQ==" spinCount="100000" sheet="1" objects="1" scenarios="1"/>
  <mergeCells count="81">
    <mergeCell ref="C35:N36"/>
    <mergeCell ref="C49:BG52"/>
    <mergeCell ref="O35:Z36"/>
    <mergeCell ref="B47:BI48"/>
    <mergeCell ref="C25:N26"/>
    <mergeCell ref="O25:Z26"/>
    <mergeCell ref="AA41:AL42"/>
    <mergeCell ref="AM46:AX46"/>
    <mergeCell ref="AM35:AX36"/>
    <mergeCell ref="AM41:AX42"/>
    <mergeCell ref="C46:AL46"/>
    <mergeCell ref="BR30:BS30"/>
    <mergeCell ref="AA27:AL28"/>
    <mergeCell ref="BR32:BS32"/>
    <mergeCell ref="C29:N30"/>
    <mergeCell ref="B21:BI22"/>
    <mergeCell ref="AM23:AX24"/>
    <mergeCell ref="C23:N24"/>
    <mergeCell ref="AA31:AL32"/>
    <mergeCell ref="AM37:AX38"/>
    <mergeCell ref="AA23:AL24"/>
    <mergeCell ref="BR26:BS26"/>
    <mergeCell ref="O29:Z30"/>
    <mergeCell ref="BL31:BQ31"/>
    <mergeCell ref="O31:Z32"/>
    <mergeCell ref="AM27:AX28"/>
    <mergeCell ref="BR36:BS36"/>
    <mergeCell ref="BL33:BQ33"/>
    <mergeCell ref="BR23:BS24"/>
    <mergeCell ref="BR25:BS25"/>
    <mergeCell ref="C33:N34"/>
    <mergeCell ref="O33:Z34"/>
    <mergeCell ref="BL27:BQ27"/>
    <mergeCell ref="BR35:BS35"/>
    <mergeCell ref="BL35:BQ35"/>
    <mergeCell ref="AA33:AL34"/>
    <mergeCell ref="BL34:BQ34"/>
    <mergeCell ref="C41:N42"/>
    <mergeCell ref="O41:Z42"/>
    <mergeCell ref="BL38:BQ39"/>
    <mergeCell ref="AA37:AL38"/>
    <mergeCell ref="C37:N38"/>
    <mergeCell ref="O37:Z38"/>
    <mergeCell ref="BL41:BS43"/>
    <mergeCell ref="C43:AL45"/>
    <mergeCell ref="AM43:AX45"/>
    <mergeCell ref="AZ43:BF45"/>
    <mergeCell ref="O39:Z40"/>
    <mergeCell ref="BR33:BS33"/>
    <mergeCell ref="B14:BI15"/>
    <mergeCell ref="AA35:AL36"/>
    <mergeCell ref="BL32:BQ32"/>
    <mergeCell ref="BL26:BQ26"/>
    <mergeCell ref="C27:N28"/>
    <mergeCell ref="AM31:AX32"/>
    <mergeCell ref="AA25:AL26"/>
    <mergeCell ref="O27:Z28"/>
    <mergeCell ref="AM33:AX34"/>
    <mergeCell ref="AA29:AL30"/>
    <mergeCell ref="BL23:BQ24"/>
    <mergeCell ref="O23:Z24"/>
    <mergeCell ref="C16:BH17"/>
    <mergeCell ref="AM29:AX30"/>
    <mergeCell ref="BL28:BQ28"/>
    <mergeCell ref="BL29:BQ29"/>
    <mergeCell ref="B9:BI11"/>
    <mergeCell ref="BR38:BS39"/>
    <mergeCell ref="BL25:BQ25"/>
    <mergeCell ref="BR27:BS27"/>
    <mergeCell ref="BR28:BS28"/>
    <mergeCell ref="BR29:BS29"/>
    <mergeCell ref="BR31:BS31"/>
    <mergeCell ref="BR34:BS34"/>
    <mergeCell ref="AA39:AL40"/>
    <mergeCell ref="AM39:AX40"/>
    <mergeCell ref="BL36:BQ36"/>
    <mergeCell ref="BL30:BQ30"/>
    <mergeCell ref="BL21:BS22"/>
    <mergeCell ref="C31:N32"/>
    <mergeCell ref="AM25:AX26"/>
    <mergeCell ref="C39:N40"/>
  </mergeCells>
  <conditionalFormatting sqref="BR25:BS36 BR38:BS39">
    <cfRule type="cellIs" dxfId="1" priority="1" operator="equal">
      <formula>0</formula>
    </cfRule>
    <cfRule type="cellIs" dxfId="0" priority="2" operator="greaterThan">
      <formula>0</formula>
    </cfRule>
  </conditionalFormatting>
  <printOptions horizontalCentered="1"/>
  <pageMargins left="0.70866141732283472" right="0.70866141732283472" top="0.78740157480314965" bottom="0.78740157480314965" header="0.31496062992125978" footer="0.31496062992125978"/>
  <pageSetup paperSize="9" scale="64" orientation="landscape"/>
  <headerFooter>
    <oddFooter>&amp;L&amp;"Arial,Standard"&amp;8 Die Weitergabe an Dritte ist ohne ausdrückliche Genehmigung der ausschreibenden Stelle nicht statthaft.
Datei: #12045242_Kalkulation Sicherheitsdienstleistungen
Stand: 20.04.2024</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A35"/>
  <sheetViews>
    <sheetView showGridLines="0" showRowColHeaders="0" zoomScaleNormal="100" workbookViewId="0">
      <selection activeCell="AM46" sqref="AM46"/>
    </sheetView>
  </sheetViews>
  <sheetFormatPr baseColWidth="10" defaultColWidth="9.109375" defaultRowHeight="13.8" x14ac:dyDescent="0.25"/>
  <cols>
    <col min="1" max="79" width="2.88671875" style="1" customWidth="1"/>
    <col min="80" max="277" width="9.109375" style="1" customWidth="1"/>
    <col min="278" max="310" width="2.88671875" style="1" customWidth="1"/>
    <col min="311" max="533" width="9.109375" style="1" customWidth="1"/>
    <col min="534" max="566" width="2.88671875" style="1" customWidth="1"/>
    <col min="567" max="789" width="9.109375" style="1" customWidth="1"/>
    <col min="790" max="822" width="2.88671875" style="1" customWidth="1"/>
    <col min="823" max="1045" width="9.109375" style="1" customWidth="1"/>
    <col min="1046" max="1078" width="2.88671875" style="1" customWidth="1"/>
    <col min="1079" max="1301" width="9.109375" style="1" customWidth="1"/>
    <col min="1302" max="1334" width="2.88671875" style="1" customWidth="1"/>
    <col min="1335" max="1557" width="9.109375" style="1" customWidth="1"/>
    <col min="1558" max="1590" width="2.88671875" style="1" customWidth="1"/>
    <col min="1591" max="1813" width="9.109375" style="1" customWidth="1"/>
    <col min="1814" max="1846" width="2.88671875" style="1" customWidth="1"/>
    <col min="1847" max="2069" width="9.109375" style="1" customWidth="1"/>
    <col min="2070" max="2102" width="2.88671875" style="1" customWidth="1"/>
    <col min="2103" max="2325" width="9.109375" style="1" customWidth="1"/>
    <col min="2326" max="2358" width="2.88671875" style="1" customWidth="1"/>
    <col min="2359" max="2581" width="9.109375" style="1" customWidth="1"/>
    <col min="2582" max="2614" width="2.88671875" style="1" customWidth="1"/>
    <col min="2615" max="2837" width="9.109375" style="1" customWidth="1"/>
    <col min="2838" max="2870" width="2.88671875" style="1" customWidth="1"/>
    <col min="2871" max="3093" width="9.109375" style="1" customWidth="1"/>
    <col min="3094" max="3126" width="2.88671875" style="1" customWidth="1"/>
    <col min="3127" max="3349" width="9.109375" style="1" customWidth="1"/>
    <col min="3350" max="3382" width="2.88671875" style="1" customWidth="1"/>
    <col min="3383" max="3605" width="9.109375" style="1" customWidth="1"/>
    <col min="3606" max="3638" width="2.88671875" style="1" customWidth="1"/>
    <col min="3639" max="3861" width="9.109375" style="1" customWidth="1"/>
    <col min="3862" max="3894" width="2.88671875" style="1" customWidth="1"/>
    <col min="3895" max="4117" width="9.109375" style="1" customWidth="1"/>
    <col min="4118" max="4150" width="2.88671875" style="1" customWidth="1"/>
    <col min="4151" max="4373" width="9.109375" style="1" customWidth="1"/>
    <col min="4374" max="4406" width="2.88671875" style="1" customWidth="1"/>
    <col min="4407" max="4629" width="9.109375" style="1" customWidth="1"/>
    <col min="4630" max="4662" width="2.88671875" style="1" customWidth="1"/>
    <col min="4663" max="4885" width="9.109375" style="1" customWidth="1"/>
    <col min="4886" max="4918" width="2.88671875" style="1" customWidth="1"/>
    <col min="4919" max="5141" width="9.109375" style="1" customWidth="1"/>
    <col min="5142" max="5174" width="2.88671875" style="1" customWidth="1"/>
    <col min="5175" max="5397" width="9.109375" style="1" customWidth="1"/>
    <col min="5398" max="5430" width="2.88671875" style="1" customWidth="1"/>
    <col min="5431" max="5653" width="9.109375" style="1" customWidth="1"/>
    <col min="5654" max="5686" width="2.88671875" style="1" customWidth="1"/>
    <col min="5687" max="5909" width="9.109375" style="1" customWidth="1"/>
    <col min="5910" max="5942" width="2.88671875" style="1" customWidth="1"/>
    <col min="5943" max="6165" width="9.109375" style="1" customWidth="1"/>
    <col min="6166" max="6198" width="2.88671875" style="1" customWidth="1"/>
    <col min="6199" max="6421" width="9.109375" style="1" customWidth="1"/>
    <col min="6422" max="6454" width="2.88671875" style="1" customWidth="1"/>
    <col min="6455" max="6677" width="9.109375" style="1" customWidth="1"/>
    <col min="6678" max="6710" width="2.88671875" style="1" customWidth="1"/>
    <col min="6711" max="6933" width="9.109375" style="1" customWidth="1"/>
    <col min="6934" max="6966" width="2.88671875" style="1" customWidth="1"/>
    <col min="6967" max="7189" width="9.109375" style="1" customWidth="1"/>
    <col min="7190" max="7222" width="2.88671875" style="1" customWidth="1"/>
    <col min="7223" max="7445" width="9.109375" style="1" customWidth="1"/>
    <col min="7446" max="7478" width="2.88671875" style="1" customWidth="1"/>
    <col min="7479" max="7701" width="9.109375" style="1" customWidth="1"/>
    <col min="7702" max="7734" width="2.88671875" style="1" customWidth="1"/>
    <col min="7735" max="7957" width="9.109375" style="1" customWidth="1"/>
    <col min="7958" max="7990" width="2.88671875" style="1" customWidth="1"/>
    <col min="7991" max="8213" width="9.109375" style="1" customWidth="1"/>
    <col min="8214" max="8246" width="2.88671875" style="1" customWidth="1"/>
    <col min="8247" max="8469" width="9.109375" style="1" customWidth="1"/>
    <col min="8470" max="8502" width="2.88671875" style="1" customWidth="1"/>
    <col min="8503" max="8725" width="9.109375" style="1" customWidth="1"/>
    <col min="8726" max="8758" width="2.88671875" style="1" customWidth="1"/>
    <col min="8759" max="8981" width="9.109375" style="1" customWidth="1"/>
    <col min="8982" max="9014" width="2.88671875" style="1" customWidth="1"/>
    <col min="9015" max="9237" width="9.109375" style="1" customWidth="1"/>
    <col min="9238" max="9270" width="2.88671875" style="1" customWidth="1"/>
    <col min="9271" max="9493" width="9.109375" style="1" customWidth="1"/>
    <col min="9494" max="9526" width="2.88671875" style="1" customWidth="1"/>
    <col min="9527" max="9749" width="9.109375" style="1" customWidth="1"/>
    <col min="9750" max="9782" width="2.88671875" style="1" customWidth="1"/>
    <col min="9783" max="10005" width="9.109375" style="1" customWidth="1"/>
    <col min="10006" max="10038" width="2.88671875" style="1" customWidth="1"/>
    <col min="10039" max="10261" width="9.109375" style="1" customWidth="1"/>
    <col min="10262" max="10294" width="2.88671875" style="1" customWidth="1"/>
    <col min="10295" max="10517" width="9.109375" style="1" customWidth="1"/>
    <col min="10518" max="10550" width="2.88671875" style="1" customWidth="1"/>
    <col min="10551" max="10773" width="9.109375" style="1" customWidth="1"/>
    <col min="10774" max="10806" width="2.88671875" style="1" customWidth="1"/>
    <col min="10807" max="11029" width="9.109375" style="1" customWidth="1"/>
    <col min="11030" max="11062" width="2.88671875" style="1" customWidth="1"/>
    <col min="11063" max="11285" width="9.109375" style="1" customWidth="1"/>
    <col min="11286" max="11318" width="2.88671875" style="1" customWidth="1"/>
    <col min="11319" max="11541" width="9.109375" style="1" customWidth="1"/>
    <col min="11542" max="11574" width="2.88671875" style="1" customWidth="1"/>
    <col min="11575" max="11797" width="9.109375" style="1" customWidth="1"/>
    <col min="11798" max="11830" width="2.88671875" style="1" customWidth="1"/>
    <col min="11831" max="12053" width="9.109375" style="1" customWidth="1"/>
    <col min="12054" max="12086" width="2.88671875" style="1" customWidth="1"/>
    <col min="12087" max="12309" width="9.109375" style="1" customWidth="1"/>
    <col min="12310" max="12342" width="2.88671875" style="1" customWidth="1"/>
    <col min="12343" max="12565" width="9.109375" style="1" customWidth="1"/>
    <col min="12566" max="12598" width="2.88671875" style="1" customWidth="1"/>
    <col min="12599" max="12821" width="9.109375" style="1" customWidth="1"/>
    <col min="12822" max="12854" width="2.88671875" style="1" customWidth="1"/>
    <col min="12855" max="13077" width="9.109375" style="1" customWidth="1"/>
    <col min="13078" max="13110" width="2.88671875" style="1" customWidth="1"/>
    <col min="13111" max="13333" width="9.109375" style="1" customWidth="1"/>
    <col min="13334" max="13366" width="2.88671875" style="1" customWidth="1"/>
    <col min="13367" max="13589" width="9.109375" style="1" customWidth="1"/>
    <col min="13590" max="13622" width="2.88671875" style="1" customWidth="1"/>
    <col min="13623" max="13845" width="9.109375" style="1" customWidth="1"/>
    <col min="13846" max="13878" width="2.88671875" style="1" customWidth="1"/>
    <col min="13879" max="14101" width="9.109375" style="1" customWidth="1"/>
    <col min="14102" max="14134" width="2.88671875" style="1" customWidth="1"/>
    <col min="14135" max="14357" width="9.109375" style="1" customWidth="1"/>
    <col min="14358" max="14390" width="2.88671875" style="1" customWidth="1"/>
    <col min="14391" max="14613" width="9.109375" style="1" customWidth="1"/>
    <col min="14614" max="14646" width="2.88671875" style="1" customWidth="1"/>
    <col min="14647" max="14869" width="9.109375" style="1" customWidth="1"/>
    <col min="14870" max="14902" width="2.88671875" style="1" customWidth="1"/>
    <col min="14903" max="15125" width="9.109375" style="1" customWidth="1"/>
    <col min="15126" max="15158" width="2.88671875" style="1" customWidth="1"/>
    <col min="15159" max="15381" width="9.109375" style="1" customWidth="1"/>
    <col min="15382" max="15414" width="2.88671875" style="1" customWidth="1"/>
    <col min="15415" max="15637" width="9.109375" style="1" customWidth="1"/>
    <col min="15638" max="15670" width="2.88671875" style="1" customWidth="1"/>
    <col min="15671" max="15893" width="9.109375" style="1" customWidth="1"/>
    <col min="15894" max="15926" width="2.88671875" style="1" customWidth="1"/>
    <col min="15927" max="16149" width="9.109375" style="1" customWidth="1"/>
    <col min="16150" max="16182" width="2.88671875" style="1" customWidth="1"/>
    <col min="16183" max="16384" width="9.109375" style="1" customWidth="1"/>
  </cols>
  <sheetData>
    <row r="1" spans="2:79" ht="15" customHeight="1" x14ac:dyDescent="0.25"/>
    <row r="2" spans="2:79" ht="15" customHeight="1" x14ac:dyDescent="0.25">
      <c r="B2" s="26" t="str">
        <f>'0_uebersicht'!$B$2</f>
        <v>Sicherheitsdienstleistungen</v>
      </c>
    </row>
    <row r="3" spans="2:79" ht="15" customHeight="1" x14ac:dyDescent="0.25">
      <c r="B3" s="27" t="str">
        <f>'0_uebersicht'!$B$3</f>
        <v>in den Liegenschaften der</v>
      </c>
    </row>
    <row r="4" spans="2:79" ht="15" customHeight="1" x14ac:dyDescent="0.25">
      <c r="B4" s="27" t="str">
        <f>'0_uebersicht'!$B$4</f>
        <v>GSI Helmholtzzentrum für Schwerionenforschung GmbH und FAIR GmbH</v>
      </c>
    </row>
    <row r="5" spans="2:79" ht="15" customHeight="1" x14ac:dyDescent="0.25"/>
    <row r="6" spans="2:79" ht="15" customHeight="1" x14ac:dyDescent="0.3">
      <c r="B6" s="2" t="s">
        <v>28</v>
      </c>
    </row>
    <row r="7" spans="2:79" ht="7.5" customHeight="1" x14ac:dyDescent="0.3">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2:79" ht="7.5" customHeight="1" x14ac:dyDescent="0.25">
      <c r="B8" s="5"/>
    </row>
    <row r="9" spans="2:79" ht="7.5" customHeight="1" x14ac:dyDescent="0.25">
      <c r="B9" s="7"/>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9"/>
    </row>
    <row r="10" spans="2:79" ht="15" customHeight="1" x14ac:dyDescent="0.25">
      <c r="B10" s="115" t="s">
        <v>5</v>
      </c>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96"/>
      <c r="BW10" s="96"/>
      <c r="BX10" s="96"/>
      <c r="BY10" s="96"/>
      <c r="BZ10" s="96"/>
      <c r="CA10" s="116"/>
    </row>
    <row r="11" spans="2:79" ht="15" customHeight="1" x14ac:dyDescent="0.25">
      <c r="B11" s="95"/>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116"/>
    </row>
    <row r="12" spans="2:79" ht="15" customHeight="1" x14ac:dyDescent="0.25">
      <c r="B12" s="10"/>
      <c r="C12" s="164">
        <f>'0_uebersicht'!C16</f>
        <v>0</v>
      </c>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2"/>
      <c r="CA12" s="11"/>
    </row>
    <row r="13" spans="2:79" ht="15" customHeight="1" x14ac:dyDescent="0.25">
      <c r="B13" s="10"/>
      <c r="C13" s="123"/>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5"/>
      <c r="CA13" s="11"/>
    </row>
    <row r="14" spans="2:79" ht="7.5" customHeight="1" x14ac:dyDescent="0.25">
      <c r="B14" s="1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4"/>
    </row>
    <row r="15" spans="2:79" ht="7.5" customHeight="1" x14ac:dyDescent="0.25">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row>
    <row r="16" spans="2:79" ht="7.5" customHeight="1" x14ac:dyDescent="0.25">
      <c r="B16" s="1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7"/>
    </row>
    <row r="17" spans="2:79" ht="15" customHeight="1" x14ac:dyDescent="0.25">
      <c r="B17" s="18"/>
      <c r="C17" s="165" t="s">
        <v>29</v>
      </c>
      <c r="D17" s="96"/>
      <c r="E17" s="96"/>
      <c r="F17" s="96"/>
      <c r="G17" s="96"/>
      <c r="H17" s="96"/>
      <c r="I17" s="96"/>
      <c r="J17" s="96"/>
      <c r="K17" s="96"/>
      <c r="L17" s="96"/>
      <c r="M17" s="96"/>
      <c r="N17" s="96"/>
      <c r="O17" s="96"/>
      <c r="P17" s="96"/>
      <c r="Q17" s="96"/>
      <c r="R17" s="158"/>
      <c r="S17" s="161" t="s">
        <v>30</v>
      </c>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158"/>
      <c r="BK17" s="151"/>
      <c r="BL17" s="152"/>
      <c r="BM17" s="152"/>
      <c r="BN17" s="152"/>
      <c r="BO17" s="152"/>
      <c r="BP17" s="152"/>
      <c r="BQ17" s="152"/>
      <c r="BR17" s="152"/>
      <c r="BS17" s="152"/>
      <c r="BT17" s="152"/>
      <c r="BU17" s="152"/>
      <c r="BV17" s="152"/>
      <c r="BW17" s="152"/>
      <c r="BX17" s="152"/>
      <c r="BY17" s="152"/>
      <c r="BZ17" s="153"/>
      <c r="CA17" s="19"/>
    </row>
    <row r="18" spans="2:79" ht="15" customHeight="1" x14ac:dyDescent="0.25">
      <c r="B18" s="18"/>
      <c r="C18" s="96"/>
      <c r="D18" s="96"/>
      <c r="E18" s="96"/>
      <c r="F18" s="96"/>
      <c r="G18" s="96"/>
      <c r="H18" s="96"/>
      <c r="I18" s="96"/>
      <c r="J18" s="96"/>
      <c r="K18" s="96"/>
      <c r="L18" s="96"/>
      <c r="M18" s="96"/>
      <c r="N18" s="96"/>
      <c r="O18" s="96"/>
      <c r="P18" s="96"/>
      <c r="Q18" s="96"/>
      <c r="R18" s="158"/>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158"/>
      <c r="BK18" s="154"/>
      <c r="BL18" s="152"/>
      <c r="BM18" s="152"/>
      <c r="BN18" s="152"/>
      <c r="BO18" s="152"/>
      <c r="BP18" s="152"/>
      <c r="BQ18" s="152"/>
      <c r="BR18" s="152"/>
      <c r="BS18" s="152"/>
      <c r="BT18" s="152"/>
      <c r="BU18" s="152"/>
      <c r="BV18" s="152"/>
      <c r="BW18" s="152"/>
      <c r="BX18" s="152"/>
      <c r="BY18" s="152"/>
      <c r="BZ18" s="153"/>
      <c r="CA18" s="19"/>
    </row>
    <row r="19" spans="2:79" ht="15" customHeight="1" x14ac:dyDescent="0.25">
      <c r="B19" s="18"/>
      <c r="C19" s="96"/>
      <c r="D19" s="96"/>
      <c r="E19" s="96"/>
      <c r="F19" s="96"/>
      <c r="G19" s="96"/>
      <c r="H19" s="96"/>
      <c r="I19" s="96"/>
      <c r="J19" s="96"/>
      <c r="K19" s="96"/>
      <c r="L19" s="96"/>
      <c r="M19" s="96"/>
      <c r="N19" s="96"/>
      <c r="O19" s="96"/>
      <c r="P19" s="96"/>
      <c r="Q19" s="96"/>
      <c r="R19" s="158"/>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158"/>
      <c r="BK19" s="154"/>
      <c r="BL19" s="152"/>
      <c r="BM19" s="152"/>
      <c r="BN19" s="152"/>
      <c r="BO19" s="152"/>
      <c r="BP19" s="152"/>
      <c r="BQ19" s="152"/>
      <c r="BR19" s="152"/>
      <c r="BS19" s="152"/>
      <c r="BT19" s="152"/>
      <c r="BU19" s="152"/>
      <c r="BV19" s="152"/>
      <c r="BW19" s="152"/>
      <c r="BX19" s="152"/>
      <c r="BY19" s="152"/>
      <c r="BZ19" s="153"/>
      <c r="CA19" s="19"/>
    </row>
    <row r="20" spans="2:79" ht="15" customHeight="1" x14ac:dyDescent="0.25">
      <c r="B20" s="18"/>
      <c r="C20" s="96"/>
      <c r="D20" s="96"/>
      <c r="E20" s="96"/>
      <c r="F20" s="96"/>
      <c r="G20" s="96"/>
      <c r="H20" s="96"/>
      <c r="I20" s="96"/>
      <c r="J20" s="96"/>
      <c r="K20" s="96"/>
      <c r="L20" s="96"/>
      <c r="M20" s="96"/>
      <c r="N20" s="96"/>
      <c r="O20" s="96"/>
      <c r="P20" s="96"/>
      <c r="Q20" s="96"/>
      <c r="R20" s="158"/>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158"/>
      <c r="BK20" s="154"/>
      <c r="BL20" s="152"/>
      <c r="BM20" s="152"/>
      <c r="BN20" s="152"/>
      <c r="BO20" s="152"/>
      <c r="BP20" s="152"/>
      <c r="BQ20" s="152"/>
      <c r="BR20" s="152"/>
      <c r="BS20" s="152"/>
      <c r="BT20" s="152"/>
      <c r="BU20" s="152"/>
      <c r="BV20" s="152"/>
      <c r="BW20" s="152"/>
      <c r="BX20" s="152"/>
      <c r="BY20" s="152"/>
      <c r="BZ20" s="153"/>
      <c r="CA20" s="19"/>
    </row>
    <row r="21" spans="2:79" ht="15" customHeight="1" x14ac:dyDescent="0.25">
      <c r="B21" s="18"/>
      <c r="C21" s="96"/>
      <c r="D21" s="96"/>
      <c r="E21" s="96"/>
      <c r="F21" s="96"/>
      <c r="G21" s="96"/>
      <c r="H21" s="96"/>
      <c r="I21" s="96"/>
      <c r="J21" s="96"/>
      <c r="K21" s="96"/>
      <c r="L21" s="96"/>
      <c r="M21" s="96"/>
      <c r="N21" s="96"/>
      <c r="O21" s="96"/>
      <c r="P21" s="96"/>
      <c r="Q21" s="96"/>
      <c r="R21" s="158"/>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158"/>
      <c r="BK21" s="154"/>
      <c r="BL21" s="152"/>
      <c r="BM21" s="152"/>
      <c r="BN21" s="152"/>
      <c r="BO21" s="152"/>
      <c r="BP21" s="152"/>
      <c r="BQ21" s="152"/>
      <c r="BR21" s="152"/>
      <c r="BS21" s="152"/>
      <c r="BT21" s="152"/>
      <c r="BU21" s="152"/>
      <c r="BV21" s="152"/>
      <c r="BW21" s="152"/>
      <c r="BX21" s="152"/>
      <c r="BY21" s="152"/>
      <c r="BZ21" s="153"/>
      <c r="CA21" s="19"/>
    </row>
    <row r="22" spans="2:79" ht="15" customHeight="1" x14ac:dyDescent="0.25">
      <c r="B22" s="18"/>
      <c r="C22" s="162"/>
      <c r="D22" s="162"/>
      <c r="E22" s="162"/>
      <c r="F22" s="162"/>
      <c r="G22" s="162"/>
      <c r="H22" s="162"/>
      <c r="I22" s="162"/>
      <c r="J22" s="162"/>
      <c r="K22" s="162"/>
      <c r="L22" s="162"/>
      <c r="M22" s="162"/>
      <c r="N22" s="162"/>
      <c r="O22" s="162"/>
      <c r="P22" s="162"/>
      <c r="Q22" s="162"/>
      <c r="R22" s="163"/>
      <c r="S22" s="162"/>
      <c r="T22" s="162"/>
      <c r="U22" s="162"/>
      <c r="V22" s="162"/>
      <c r="W22" s="162"/>
      <c r="X22" s="162"/>
      <c r="Y22" s="162"/>
      <c r="Z22" s="162"/>
      <c r="AA22" s="162"/>
      <c r="AB22" s="162"/>
      <c r="AC22" s="162"/>
      <c r="AD22" s="162"/>
      <c r="AE22" s="162"/>
      <c r="AF22" s="162"/>
      <c r="AG22" s="162"/>
      <c r="AH22" s="162"/>
      <c r="AI22" s="162"/>
      <c r="AJ22" s="162"/>
      <c r="AK22" s="162"/>
      <c r="AL22" s="162"/>
      <c r="AM22" s="162"/>
      <c r="AN22" s="162"/>
      <c r="AO22" s="162"/>
      <c r="AP22" s="162"/>
      <c r="AQ22" s="162"/>
      <c r="AR22" s="162"/>
      <c r="AS22" s="162"/>
      <c r="AT22" s="162"/>
      <c r="AU22" s="162"/>
      <c r="AV22" s="162"/>
      <c r="AW22" s="162"/>
      <c r="AX22" s="162"/>
      <c r="AY22" s="162"/>
      <c r="AZ22" s="162"/>
      <c r="BA22" s="162"/>
      <c r="BB22" s="162"/>
      <c r="BC22" s="162"/>
      <c r="BD22" s="162"/>
      <c r="BE22" s="162"/>
      <c r="BF22" s="162"/>
      <c r="BG22" s="162"/>
      <c r="BH22" s="162"/>
      <c r="BI22" s="162"/>
      <c r="BJ22" s="163"/>
      <c r="BK22" s="155"/>
      <c r="BL22" s="124"/>
      <c r="BM22" s="124"/>
      <c r="BN22" s="124"/>
      <c r="BO22" s="124"/>
      <c r="BP22" s="124"/>
      <c r="BQ22" s="124"/>
      <c r="BR22" s="124"/>
      <c r="BS22" s="124"/>
      <c r="BT22" s="124"/>
      <c r="BU22" s="124"/>
      <c r="BV22" s="124"/>
      <c r="BW22" s="124"/>
      <c r="BX22" s="124"/>
      <c r="BY22" s="124"/>
      <c r="BZ22" s="156"/>
      <c r="CA22" s="19"/>
    </row>
    <row r="23" spans="2:79" ht="15" customHeight="1" x14ac:dyDescent="0.25">
      <c r="B23" s="18"/>
      <c r="C23" s="166" t="s">
        <v>31</v>
      </c>
      <c r="D23" s="108"/>
      <c r="E23" s="108"/>
      <c r="F23" s="108"/>
      <c r="G23" s="108"/>
      <c r="H23" s="108"/>
      <c r="I23" s="108"/>
      <c r="J23" s="108"/>
      <c r="K23" s="108"/>
      <c r="L23" s="108"/>
      <c r="M23" s="108"/>
      <c r="N23" s="108"/>
      <c r="O23" s="108"/>
      <c r="P23" s="108"/>
      <c r="Q23" s="108"/>
      <c r="R23" s="147"/>
      <c r="S23" s="146" t="s">
        <v>32</v>
      </c>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47"/>
      <c r="BK23" s="167"/>
      <c r="BL23" s="168"/>
      <c r="BM23" s="168"/>
      <c r="BN23" s="168"/>
      <c r="BO23" s="168"/>
      <c r="BP23" s="168"/>
      <c r="BQ23" s="168"/>
      <c r="BR23" s="168"/>
      <c r="BS23" s="168"/>
      <c r="BT23" s="168"/>
      <c r="BU23" s="168"/>
      <c r="BV23" s="168"/>
      <c r="BW23" s="168"/>
      <c r="BX23" s="168"/>
      <c r="BY23" s="168"/>
      <c r="BZ23" s="169"/>
      <c r="CA23" s="19"/>
    </row>
    <row r="24" spans="2:79" ht="15" customHeight="1" x14ac:dyDescent="0.25">
      <c r="B24" s="18"/>
      <c r="C24" s="96"/>
      <c r="D24" s="96"/>
      <c r="E24" s="96"/>
      <c r="F24" s="96"/>
      <c r="G24" s="96"/>
      <c r="H24" s="96"/>
      <c r="I24" s="96"/>
      <c r="J24" s="96"/>
      <c r="K24" s="96"/>
      <c r="L24" s="96"/>
      <c r="M24" s="96"/>
      <c r="N24" s="96"/>
      <c r="O24" s="96"/>
      <c r="P24" s="96"/>
      <c r="Q24" s="96"/>
      <c r="R24" s="148"/>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148"/>
      <c r="BK24" s="154"/>
      <c r="BL24" s="152"/>
      <c r="BM24" s="152"/>
      <c r="BN24" s="152"/>
      <c r="BO24" s="152"/>
      <c r="BP24" s="152"/>
      <c r="BQ24" s="152"/>
      <c r="BR24" s="152"/>
      <c r="BS24" s="152"/>
      <c r="BT24" s="152"/>
      <c r="BU24" s="152"/>
      <c r="BV24" s="152"/>
      <c r="BW24" s="152"/>
      <c r="BX24" s="152"/>
      <c r="BY24" s="152"/>
      <c r="BZ24" s="153"/>
      <c r="CA24" s="19"/>
    </row>
    <row r="25" spans="2:79" ht="15" customHeight="1" x14ac:dyDescent="0.25">
      <c r="B25" s="18"/>
      <c r="C25" s="96"/>
      <c r="D25" s="96"/>
      <c r="E25" s="96"/>
      <c r="F25" s="96"/>
      <c r="G25" s="96"/>
      <c r="H25" s="96"/>
      <c r="I25" s="96"/>
      <c r="J25" s="96"/>
      <c r="K25" s="96"/>
      <c r="L25" s="96"/>
      <c r="M25" s="96"/>
      <c r="N25" s="96"/>
      <c r="O25" s="96"/>
      <c r="P25" s="96"/>
      <c r="Q25" s="96"/>
      <c r="R25" s="148"/>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148"/>
      <c r="BK25" s="154"/>
      <c r="BL25" s="152"/>
      <c r="BM25" s="152"/>
      <c r="BN25" s="152"/>
      <c r="BO25" s="152"/>
      <c r="BP25" s="152"/>
      <c r="BQ25" s="152"/>
      <c r="BR25" s="152"/>
      <c r="BS25" s="152"/>
      <c r="BT25" s="152"/>
      <c r="BU25" s="152"/>
      <c r="BV25" s="152"/>
      <c r="BW25" s="152"/>
      <c r="BX25" s="152"/>
      <c r="BY25" s="152"/>
      <c r="BZ25" s="153"/>
      <c r="CA25" s="19"/>
    </row>
    <row r="26" spans="2:79" ht="15" customHeight="1" x14ac:dyDescent="0.25">
      <c r="B26" s="18"/>
      <c r="C26" s="96"/>
      <c r="D26" s="96"/>
      <c r="E26" s="96"/>
      <c r="F26" s="96"/>
      <c r="G26" s="96"/>
      <c r="H26" s="96"/>
      <c r="I26" s="96"/>
      <c r="J26" s="96"/>
      <c r="K26" s="96"/>
      <c r="L26" s="96"/>
      <c r="M26" s="96"/>
      <c r="N26" s="96"/>
      <c r="O26" s="96"/>
      <c r="P26" s="96"/>
      <c r="Q26" s="96"/>
      <c r="R26" s="148"/>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148"/>
      <c r="BK26" s="154"/>
      <c r="BL26" s="152"/>
      <c r="BM26" s="152"/>
      <c r="BN26" s="152"/>
      <c r="BO26" s="152"/>
      <c r="BP26" s="152"/>
      <c r="BQ26" s="152"/>
      <c r="BR26" s="152"/>
      <c r="BS26" s="152"/>
      <c r="BT26" s="152"/>
      <c r="BU26" s="152"/>
      <c r="BV26" s="152"/>
      <c r="BW26" s="152"/>
      <c r="BX26" s="152"/>
      <c r="BY26" s="152"/>
      <c r="BZ26" s="153"/>
      <c r="CA26" s="19"/>
    </row>
    <row r="27" spans="2:79" ht="15" customHeight="1" x14ac:dyDescent="0.25">
      <c r="B27" s="18"/>
      <c r="C27" s="96"/>
      <c r="D27" s="96"/>
      <c r="E27" s="96"/>
      <c r="F27" s="96"/>
      <c r="G27" s="96"/>
      <c r="H27" s="96"/>
      <c r="I27" s="96"/>
      <c r="J27" s="96"/>
      <c r="K27" s="96"/>
      <c r="L27" s="96"/>
      <c r="M27" s="96"/>
      <c r="N27" s="96"/>
      <c r="O27" s="96"/>
      <c r="P27" s="96"/>
      <c r="Q27" s="96"/>
      <c r="R27" s="148"/>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148"/>
      <c r="BK27" s="154"/>
      <c r="BL27" s="152"/>
      <c r="BM27" s="152"/>
      <c r="BN27" s="152"/>
      <c r="BO27" s="152"/>
      <c r="BP27" s="152"/>
      <c r="BQ27" s="152"/>
      <c r="BR27" s="152"/>
      <c r="BS27" s="152"/>
      <c r="BT27" s="152"/>
      <c r="BU27" s="152"/>
      <c r="BV27" s="152"/>
      <c r="BW27" s="152"/>
      <c r="BX27" s="152"/>
      <c r="BY27" s="152"/>
      <c r="BZ27" s="153"/>
      <c r="CA27" s="19"/>
    </row>
    <row r="28" spans="2:79" ht="15" customHeight="1" thickBot="1" x14ac:dyDescent="0.3">
      <c r="B28" s="18"/>
      <c r="C28" s="149"/>
      <c r="D28" s="149"/>
      <c r="E28" s="149"/>
      <c r="F28" s="149"/>
      <c r="G28" s="149"/>
      <c r="H28" s="149"/>
      <c r="I28" s="149"/>
      <c r="J28" s="149"/>
      <c r="K28" s="149"/>
      <c r="L28" s="149"/>
      <c r="M28" s="149"/>
      <c r="N28" s="149"/>
      <c r="O28" s="149"/>
      <c r="P28" s="149"/>
      <c r="Q28" s="149"/>
      <c r="R28" s="150"/>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c r="AY28" s="149"/>
      <c r="AZ28" s="149"/>
      <c r="BA28" s="149"/>
      <c r="BB28" s="149"/>
      <c r="BC28" s="149"/>
      <c r="BD28" s="149"/>
      <c r="BE28" s="149"/>
      <c r="BF28" s="149"/>
      <c r="BG28" s="149"/>
      <c r="BH28" s="149"/>
      <c r="BI28" s="149"/>
      <c r="BJ28" s="150"/>
      <c r="BK28" s="170"/>
      <c r="BL28" s="171"/>
      <c r="BM28" s="171"/>
      <c r="BN28" s="171"/>
      <c r="BO28" s="171"/>
      <c r="BP28" s="171"/>
      <c r="BQ28" s="171"/>
      <c r="BR28" s="171"/>
      <c r="BS28" s="171"/>
      <c r="BT28" s="171"/>
      <c r="BU28" s="171"/>
      <c r="BV28" s="171"/>
      <c r="BW28" s="171"/>
      <c r="BX28" s="171"/>
      <c r="BY28" s="171"/>
      <c r="BZ28" s="172"/>
      <c r="CA28" s="19"/>
    </row>
    <row r="29" spans="2:79" ht="15" customHeight="1" thickTop="1" x14ac:dyDescent="0.25">
      <c r="B29" s="18"/>
      <c r="C29" s="157" t="s">
        <v>33</v>
      </c>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158"/>
      <c r="BK29" s="159">
        <f>BK17+BK23</f>
        <v>0</v>
      </c>
      <c r="BL29" s="96"/>
      <c r="BM29" s="96"/>
      <c r="BN29" s="96"/>
      <c r="BO29" s="96"/>
      <c r="BP29" s="96"/>
      <c r="BQ29" s="96"/>
      <c r="BR29" s="96"/>
      <c r="BS29" s="96"/>
      <c r="BT29" s="96"/>
      <c r="BU29" s="96"/>
      <c r="BV29" s="96"/>
      <c r="BW29" s="96"/>
      <c r="BX29" s="96"/>
      <c r="BY29" s="96"/>
      <c r="BZ29" s="158"/>
      <c r="CA29" s="19"/>
    </row>
    <row r="30" spans="2:79" ht="15" customHeight="1" x14ac:dyDescent="0.25">
      <c r="B30" s="18"/>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158"/>
      <c r="BK30" s="160"/>
      <c r="BL30" s="96"/>
      <c r="BM30" s="96"/>
      <c r="BN30" s="96"/>
      <c r="BO30" s="96"/>
      <c r="BP30" s="96"/>
      <c r="BQ30" s="96"/>
      <c r="BR30" s="96"/>
      <c r="BS30" s="96"/>
      <c r="BT30" s="96"/>
      <c r="BU30" s="96"/>
      <c r="BV30" s="96"/>
      <c r="BW30" s="96"/>
      <c r="BX30" s="96"/>
      <c r="BY30" s="96"/>
      <c r="BZ30" s="158"/>
      <c r="CA30" s="19"/>
    </row>
    <row r="31" spans="2:79" ht="15" customHeight="1" x14ac:dyDescent="0.25">
      <c r="B31" s="18"/>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158"/>
      <c r="BK31" s="160"/>
      <c r="BL31" s="96"/>
      <c r="BM31" s="96"/>
      <c r="BN31" s="96"/>
      <c r="BO31" s="96"/>
      <c r="BP31" s="96"/>
      <c r="BQ31" s="96"/>
      <c r="BR31" s="96"/>
      <c r="BS31" s="96"/>
      <c r="BT31" s="96"/>
      <c r="BU31" s="96"/>
      <c r="BV31" s="96"/>
      <c r="BW31" s="96"/>
      <c r="BX31" s="96"/>
      <c r="BY31" s="96"/>
      <c r="BZ31" s="158"/>
      <c r="CA31" s="19"/>
    </row>
    <row r="32" spans="2:79" ht="15" customHeight="1" x14ac:dyDescent="0.25">
      <c r="B32" s="18"/>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158"/>
      <c r="BK32" s="160"/>
      <c r="BL32" s="96"/>
      <c r="BM32" s="96"/>
      <c r="BN32" s="96"/>
      <c r="BO32" s="96"/>
      <c r="BP32" s="96"/>
      <c r="BQ32" s="96"/>
      <c r="BR32" s="96"/>
      <c r="BS32" s="96"/>
      <c r="BT32" s="96"/>
      <c r="BU32" s="96"/>
      <c r="BV32" s="96"/>
      <c r="BW32" s="96"/>
      <c r="BX32" s="96"/>
      <c r="BY32" s="96"/>
      <c r="BZ32" s="158"/>
      <c r="CA32" s="19"/>
    </row>
    <row r="33" spans="2:79" ht="15" customHeight="1" x14ac:dyDescent="0.25">
      <c r="B33" s="18"/>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158"/>
      <c r="BK33" s="160"/>
      <c r="BL33" s="96"/>
      <c r="BM33" s="96"/>
      <c r="BN33" s="96"/>
      <c r="BO33" s="96"/>
      <c r="BP33" s="96"/>
      <c r="BQ33" s="96"/>
      <c r="BR33" s="96"/>
      <c r="BS33" s="96"/>
      <c r="BT33" s="96"/>
      <c r="BU33" s="96"/>
      <c r="BV33" s="96"/>
      <c r="BW33" s="96"/>
      <c r="BX33" s="96"/>
      <c r="BY33" s="96"/>
      <c r="BZ33" s="158"/>
      <c r="CA33" s="19"/>
    </row>
    <row r="34" spans="2:79" ht="7.5" customHeight="1" x14ac:dyDescent="0.25">
      <c r="B34" s="20"/>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2"/>
    </row>
    <row r="35" spans="2:79" ht="7.5" customHeight="1" x14ac:dyDescent="0.25"/>
  </sheetData>
  <sheetProtection algorithmName="SHA-512" hashValue="lY8nF88RJXmhi6jU1MdReXieGv4pPYlf0NtKRNkjZAuGl0GcEzbwwFMARydYnjAkDmXmf5m/CRrOPn4oHqBF4A==" saltValue="vi4rNp5IHMTLzEqmOWUdIg==" spinCount="100000" sheet="1" objects="1" scenarios="1"/>
  <mergeCells count="10">
    <mergeCell ref="B10:CA11"/>
    <mergeCell ref="S23:BJ28"/>
    <mergeCell ref="BK17:BZ22"/>
    <mergeCell ref="C29:BJ33"/>
    <mergeCell ref="BK29:BZ33"/>
    <mergeCell ref="S17:BJ22"/>
    <mergeCell ref="C12:BZ13"/>
    <mergeCell ref="C17:R22"/>
    <mergeCell ref="C23:R28"/>
    <mergeCell ref="BK23:BZ28"/>
  </mergeCells>
  <printOptions horizontalCentered="1"/>
  <pageMargins left="0.70866141732283472" right="0.70866141732283472" top="0.78740157480314965" bottom="0.78740157480314965" header="0.31496062992125978" footer="0.31496062992125978"/>
  <pageSetup paperSize="9" scale="58" orientation="landscape"/>
  <headerFooter>
    <oddFooter>&amp;L&amp;"Arial,Standard"&amp;8 Die Weitergabe an Dritte ist ohne ausdrückliche Genehmigung der ausschreibenden Stelle nicht statthaft.
Datei: #12045242_Kalkulation Sicherheitsdienstleistungen
Stand: 20.04.2024</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A29"/>
  <sheetViews>
    <sheetView showGridLines="0" showRowColHeaders="0" zoomScaleNormal="100" workbookViewId="0">
      <selection activeCell="BK17" sqref="BK17:BZ22"/>
    </sheetView>
  </sheetViews>
  <sheetFormatPr baseColWidth="10" defaultColWidth="9.109375" defaultRowHeight="13.8" x14ac:dyDescent="0.25"/>
  <cols>
    <col min="1" max="79" width="2.88671875" style="1" customWidth="1"/>
    <col min="80" max="277" width="9.109375" style="1" customWidth="1"/>
    <col min="278" max="310" width="2.88671875" style="1" customWidth="1"/>
    <col min="311" max="533" width="9.109375" style="1" customWidth="1"/>
    <col min="534" max="566" width="2.88671875" style="1" customWidth="1"/>
    <col min="567" max="789" width="9.109375" style="1" customWidth="1"/>
    <col min="790" max="822" width="2.88671875" style="1" customWidth="1"/>
    <col min="823" max="1045" width="9.109375" style="1" customWidth="1"/>
    <col min="1046" max="1078" width="2.88671875" style="1" customWidth="1"/>
    <col min="1079" max="1301" width="9.109375" style="1" customWidth="1"/>
    <col min="1302" max="1334" width="2.88671875" style="1" customWidth="1"/>
    <col min="1335" max="1557" width="9.109375" style="1" customWidth="1"/>
    <col min="1558" max="1590" width="2.88671875" style="1" customWidth="1"/>
    <col min="1591" max="1813" width="9.109375" style="1" customWidth="1"/>
    <col min="1814" max="1846" width="2.88671875" style="1" customWidth="1"/>
    <col min="1847" max="2069" width="9.109375" style="1" customWidth="1"/>
    <col min="2070" max="2102" width="2.88671875" style="1" customWidth="1"/>
    <col min="2103" max="2325" width="9.109375" style="1" customWidth="1"/>
    <col min="2326" max="2358" width="2.88671875" style="1" customWidth="1"/>
    <col min="2359" max="2581" width="9.109375" style="1" customWidth="1"/>
    <col min="2582" max="2614" width="2.88671875" style="1" customWidth="1"/>
    <col min="2615" max="2837" width="9.109375" style="1" customWidth="1"/>
    <col min="2838" max="2870" width="2.88671875" style="1" customWidth="1"/>
    <col min="2871" max="3093" width="9.109375" style="1" customWidth="1"/>
    <col min="3094" max="3126" width="2.88671875" style="1" customWidth="1"/>
    <col min="3127" max="3349" width="9.109375" style="1" customWidth="1"/>
    <col min="3350" max="3382" width="2.88671875" style="1" customWidth="1"/>
    <col min="3383" max="3605" width="9.109375" style="1" customWidth="1"/>
    <col min="3606" max="3638" width="2.88671875" style="1" customWidth="1"/>
    <col min="3639" max="3861" width="9.109375" style="1" customWidth="1"/>
    <col min="3862" max="3894" width="2.88671875" style="1" customWidth="1"/>
    <col min="3895" max="4117" width="9.109375" style="1" customWidth="1"/>
    <col min="4118" max="4150" width="2.88671875" style="1" customWidth="1"/>
    <col min="4151" max="4373" width="9.109375" style="1" customWidth="1"/>
    <col min="4374" max="4406" width="2.88671875" style="1" customWidth="1"/>
    <col min="4407" max="4629" width="9.109375" style="1" customWidth="1"/>
    <col min="4630" max="4662" width="2.88671875" style="1" customWidth="1"/>
    <col min="4663" max="4885" width="9.109375" style="1" customWidth="1"/>
    <col min="4886" max="4918" width="2.88671875" style="1" customWidth="1"/>
    <col min="4919" max="5141" width="9.109375" style="1" customWidth="1"/>
    <col min="5142" max="5174" width="2.88671875" style="1" customWidth="1"/>
    <col min="5175" max="5397" width="9.109375" style="1" customWidth="1"/>
    <col min="5398" max="5430" width="2.88671875" style="1" customWidth="1"/>
    <col min="5431" max="5653" width="9.109375" style="1" customWidth="1"/>
    <col min="5654" max="5686" width="2.88671875" style="1" customWidth="1"/>
    <col min="5687" max="5909" width="9.109375" style="1" customWidth="1"/>
    <col min="5910" max="5942" width="2.88671875" style="1" customWidth="1"/>
    <col min="5943" max="6165" width="9.109375" style="1" customWidth="1"/>
    <col min="6166" max="6198" width="2.88671875" style="1" customWidth="1"/>
    <col min="6199" max="6421" width="9.109375" style="1" customWidth="1"/>
    <col min="6422" max="6454" width="2.88671875" style="1" customWidth="1"/>
    <col min="6455" max="6677" width="9.109375" style="1" customWidth="1"/>
    <col min="6678" max="6710" width="2.88671875" style="1" customWidth="1"/>
    <col min="6711" max="6933" width="9.109375" style="1" customWidth="1"/>
    <col min="6934" max="6966" width="2.88671875" style="1" customWidth="1"/>
    <col min="6967" max="7189" width="9.109375" style="1" customWidth="1"/>
    <col min="7190" max="7222" width="2.88671875" style="1" customWidth="1"/>
    <col min="7223" max="7445" width="9.109375" style="1" customWidth="1"/>
    <col min="7446" max="7478" width="2.88671875" style="1" customWidth="1"/>
    <col min="7479" max="7701" width="9.109375" style="1" customWidth="1"/>
    <col min="7702" max="7734" width="2.88671875" style="1" customWidth="1"/>
    <col min="7735" max="7957" width="9.109375" style="1" customWidth="1"/>
    <col min="7958" max="7990" width="2.88671875" style="1" customWidth="1"/>
    <col min="7991" max="8213" width="9.109375" style="1" customWidth="1"/>
    <col min="8214" max="8246" width="2.88671875" style="1" customWidth="1"/>
    <col min="8247" max="8469" width="9.109375" style="1" customWidth="1"/>
    <col min="8470" max="8502" width="2.88671875" style="1" customWidth="1"/>
    <col min="8503" max="8725" width="9.109375" style="1" customWidth="1"/>
    <col min="8726" max="8758" width="2.88671875" style="1" customWidth="1"/>
    <col min="8759" max="8981" width="9.109375" style="1" customWidth="1"/>
    <col min="8982" max="9014" width="2.88671875" style="1" customWidth="1"/>
    <col min="9015" max="9237" width="9.109375" style="1" customWidth="1"/>
    <col min="9238" max="9270" width="2.88671875" style="1" customWidth="1"/>
    <col min="9271" max="9493" width="9.109375" style="1" customWidth="1"/>
    <col min="9494" max="9526" width="2.88671875" style="1" customWidth="1"/>
    <col min="9527" max="9749" width="9.109375" style="1" customWidth="1"/>
    <col min="9750" max="9782" width="2.88671875" style="1" customWidth="1"/>
    <col min="9783" max="10005" width="9.109375" style="1" customWidth="1"/>
    <col min="10006" max="10038" width="2.88671875" style="1" customWidth="1"/>
    <col min="10039" max="10261" width="9.109375" style="1" customWidth="1"/>
    <col min="10262" max="10294" width="2.88671875" style="1" customWidth="1"/>
    <col min="10295" max="10517" width="9.109375" style="1" customWidth="1"/>
    <col min="10518" max="10550" width="2.88671875" style="1" customWidth="1"/>
    <col min="10551" max="10773" width="9.109375" style="1" customWidth="1"/>
    <col min="10774" max="10806" width="2.88671875" style="1" customWidth="1"/>
    <col min="10807" max="11029" width="9.109375" style="1" customWidth="1"/>
    <col min="11030" max="11062" width="2.88671875" style="1" customWidth="1"/>
    <col min="11063" max="11285" width="9.109375" style="1" customWidth="1"/>
    <col min="11286" max="11318" width="2.88671875" style="1" customWidth="1"/>
    <col min="11319" max="11541" width="9.109375" style="1" customWidth="1"/>
    <col min="11542" max="11574" width="2.88671875" style="1" customWidth="1"/>
    <col min="11575" max="11797" width="9.109375" style="1" customWidth="1"/>
    <col min="11798" max="11830" width="2.88671875" style="1" customWidth="1"/>
    <col min="11831" max="12053" width="9.109375" style="1" customWidth="1"/>
    <col min="12054" max="12086" width="2.88671875" style="1" customWidth="1"/>
    <col min="12087" max="12309" width="9.109375" style="1" customWidth="1"/>
    <col min="12310" max="12342" width="2.88671875" style="1" customWidth="1"/>
    <col min="12343" max="12565" width="9.109375" style="1" customWidth="1"/>
    <col min="12566" max="12598" width="2.88671875" style="1" customWidth="1"/>
    <col min="12599" max="12821" width="9.109375" style="1" customWidth="1"/>
    <col min="12822" max="12854" width="2.88671875" style="1" customWidth="1"/>
    <col min="12855" max="13077" width="9.109375" style="1" customWidth="1"/>
    <col min="13078" max="13110" width="2.88671875" style="1" customWidth="1"/>
    <col min="13111" max="13333" width="9.109375" style="1" customWidth="1"/>
    <col min="13334" max="13366" width="2.88671875" style="1" customWidth="1"/>
    <col min="13367" max="13589" width="9.109375" style="1" customWidth="1"/>
    <col min="13590" max="13622" width="2.88671875" style="1" customWidth="1"/>
    <col min="13623" max="13845" width="9.109375" style="1" customWidth="1"/>
    <col min="13846" max="13878" width="2.88671875" style="1" customWidth="1"/>
    <col min="13879" max="14101" width="9.109375" style="1" customWidth="1"/>
    <col min="14102" max="14134" width="2.88671875" style="1" customWidth="1"/>
    <col min="14135" max="14357" width="9.109375" style="1" customWidth="1"/>
    <col min="14358" max="14390" width="2.88671875" style="1" customWidth="1"/>
    <col min="14391" max="14613" width="9.109375" style="1" customWidth="1"/>
    <col min="14614" max="14646" width="2.88671875" style="1" customWidth="1"/>
    <col min="14647" max="14869" width="9.109375" style="1" customWidth="1"/>
    <col min="14870" max="14902" width="2.88671875" style="1" customWidth="1"/>
    <col min="14903" max="15125" width="9.109375" style="1" customWidth="1"/>
    <col min="15126" max="15158" width="2.88671875" style="1" customWidth="1"/>
    <col min="15159" max="15381" width="9.109375" style="1" customWidth="1"/>
    <col min="15382" max="15414" width="2.88671875" style="1" customWidth="1"/>
    <col min="15415" max="15637" width="9.109375" style="1" customWidth="1"/>
    <col min="15638" max="15670" width="2.88671875" style="1" customWidth="1"/>
    <col min="15671" max="15893" width="9.109375" style="1" customWidth="1"/>
    <col min="15894" max="15926" width="2.88671875" style="1" customWidth="1"/>
    <col min="15927" max="16149" width="9.109375" style="1" customWidth="1"/>
    <col min="16150" max="16182" width="2.88671875" style="1" customWidth="1"/>
    <col min="16183" max="16384" width="9.109375" style="1" customWidth="1"/>
  </cols>
  <sheetData>
    <row r="1" spans="2:79" ht="15" customHeight="1" x14ac:dyDescent="0.25"/>
    <row r="2" spans="2:79" ht="15" customHeight="1" x14ac:dyDescent="0.25">
      <c r="B2" s="26" t="str">
        <f>'0_uebersicht'!$B$2</f>
        <v>Sicherheitsdienstleistungen</v>
      </c>
    </row>
    <row r="3" spans="2:79" ht="15" customHeight="1" x14ac:dyDescent="0.25">
      <c r="B3" s="27" t="str">
        <f>'0_uebersicht'!$B$3</f>
        <v>in den Liegenschaften der</v>
      </c>
    </row>
    <row r="4" spans="2:79" ht="15" customHeight="1" x14ac:dyDescent="0.25">
      <c r="B4" s="27" t="str">
        <f>'0_uebersicht'!$B$4</f>
        <v>GSI Helmholtzzentrum für Schwerionenforschung GmbH und FAIR GmbH</v>
      </c>
    </row>
    <row r="5" spans="2:79" ht="15" customHeight="1" x14ac:dyDescent="0.25"/>
    <row r="6" spans="2:79" ht="15" customHeight="1" x14ac:dyDescent="0.3">
      <c r="B6" s="2" t="s">
        <v>34</v>
      </c>
    </row>
    <row r="7" spans="2:79" ht="7.5" customHeight="1" x14ac:dyDescent="0.3">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2:79" ht="7.5" customHeight="1" x14ac:dyDescent="0.25">
      <c r="B8" s="5"/>
    </row>
    <row r="9" spans="2:79" ht="7.5" customHeight="1" x14ac:dyDescent="0.25">
      <c r="B9" s="7"/>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9"/>
    </row>
    <row r="10" spans="2:79" ht="15" customHeight="1" x14ac:dyDescent="0.25">
      <c r="B10" s="115" t="s">
        <v>5</v>
      </c>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96"/>
      <c r="BW10" s="96"/>
      <c r="BX10" s="96"/>
      <c r="BY10" s="96"/>
      <c r="BZ10" s="96"/>
      <c r="CA10" s="116"/>
    </row>
    <row r="11" spans="2:79" ht="15" customHeight="1" x14ac:dyDescent="0.25">
      <c r="B11" s="95"/>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116"/>
    </row>
    <row r="12" spans="2:79" ht="15" customHeight="1" x14ac:dyDescent="0.25">
      <c r="B12" s="10"/>
      <c r="C12" s="164">
        <f>'0_uebersicht'!C16</f>
        <v>0</v>
      </c>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2"/>
      <c r="CA12" s="11"/>
    </row>
    <row r="13" spans="2:79" ht="15" customHeight="1" x14ac:dyDescent="0.25">
      <c r="B13" s="10"/>
      <c r="C13" s="123"/>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5"/>
      <c r="CA13" s="11"/>
    </row>
    <row r="14" spans="2:79" ht="7.5" customHeight="1" x14ac:dyDescent="0.25">
      <c r="B14" s="1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4"/>
    </row>
    <row r="15" spans="2:79" ht="7.5" customHeight="1" x14ac:dyDescent="0.25">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row>
    <row r="16" spans="2:79" ht="7.5" customHeight="1" x14ac:dyDescent="0.25">
      <c r="B16" s="1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7"/>
    </row>
    <row r="17" spans="2:79" ht="15" customHeight="1" x14ac:dyDescent="0.25">
      <c r="B17" s="18"/>
      <c r="C17" s="177" t="s">
        <v>35</v>
      </c>
      <c r="D17" s="96"/>
      <c r="E17" s="96"/>
      <c r="F17" s="96"/>
      <c r="G17" s="96"/>
      <c r="H17" s="96"/>
      <c r="I17" s="96"/>
      <c r="J17" s="96"/>
      <c r="K17" s="96"/>
      <c r="L17" s="96"/>
      <c r="M17" s="96"/>
      <c r="N17" s="96"/>
      <c r="O17" s="96"/>
      <c r="P17" s="96"/>
      <c r="Q17" s="96"/>
      <c r="R17" s="158"/>
      <c r="S17" s="174" t="s">
        <v>36</v>
      </c>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158"/>
      <c r="BK17" s="173"/>
      <c r="BL17" s="152"/>
      <c r="BM17" s="152"/>
      <c r="BN17" s="152"/>
      <c r="BO17" s="152"/>
      <c r="BP17" s="152"/>
      <c r="BQ17" s="152"/>
      <c r="BR17" s="152"/>
      <c r="BS17" s="152"/>
      <c r="BT17" s="152"/>
      <c r="BU17" s="152"/>
      <c r="BV17" s="152"/>
      <c r="BW17" s="152"/>
      <c r="BX17" s="152"/>
      <c r="BY17" s="152"/>
      <c r="BZ17" s="153"/>
      <c r="CA17" s="19"/>
    </row>
    <row r="18" spans="2:79" ht="15" customHeight="1" x14ac:dyDescent="0.25">
      <c r="B18" s="18"/>
      <c r="C18" s="96"/>
      <c r="D18" s="96"/>
      <c r="E18" s="96"/>
      <c r="F18" s="96"/>
      <c r="G18" s="96"/>
      <c r="H18" s="96"/>
      <c r="I18" s="96"/>
      <c r="J18" s="96"/>
      <c r="K18" s="96"/>
      <c r="L18" s="96"/>
      <c r="M18" s="96"/>
      <c r="N18" s="96"/>
      <c r="O18" s="96"/>
      <c r="P18" s="96"/>
      <c r="Q18" s="96"/>
      <c r="R18" s="158"/>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158"/>
      <c r="BK18" s="154"/>
      <c r="BL18" s="152"/>
      <c r="BM18" s="152"/>
      <c r="BN18" s="152"/>
      <c r="BO18" s="152"/>
      <c r="BP18" s="152"/>
      <c r="BQ18" s="152"/>
      <c r="BR18" s="152"/>
      <c r="BS18" s="152"/>
      <c r="BT18" s="152"/>
      <c r="BU18" s="152"/>
      <c r="BV18" s="152"/>
      <c r="BW18" s="152"/>
      <c r="BX18" s="152"/>
      <c r="BY18" s="152"/>
      <c r="BZ18" s="153"/>
      <c r="CA18" s="19"/>
    </row>
    <row r="19" spans="2:79" ht="15" customHeight="1" x14ac:dyDescent="0.25">
      <c r="B19" s="18"/>
      <c r="C19" s="96"/>
      <c r="D19" s="96"/>
      <c r="E19" s="96"/>
      <c r="F19" s="96"/>
      <c r="G19" s="96"/>
      <c r="H19" s="96"/>
      <c r="I19" s="96"/>
      <c r="J19" s="96"/>
      <c r="K19" s="96"/>
      <c r="L19" s="96"/>
      <c r="M19" s="96"/>
      <c r="N19" s="96"/>
      <c r="O19" s="96"/>
      <c r="P19" s="96"/>
      <c r="Q19" s="96"/>
      <c r="R19" s="158"/>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158"/>
      <c r="BK19" s="154"/>
      <c r="BL19" s="152"/>
      <c r="BM19" s="152"/>
      <c r="BN19" s="152"/>
      <c r="BO19" s="152"/>
      <c r="BP19" s="152"/>
      <c r="BQ19" s="152"/>
      <c r="BR19" s="152"/>
      <c r="BS19" s="152"/>
      <c r="BT19" s="152"/>
      <c r="BU19" s="152"/>
      <c r="BV19" s="152"/>
      <c r="BW19" s="152"/>
      <c r="BX19" s="152"/>
      <c r="BY19" s="152"/>
      <c r="BZ19" s="153"/>
      <c r="CA19" s="19"/>
    </row>
    <row r="20" spans="2:79" ht="15" customHeight="1" x14ac:dyDescent="0.25">
      <c r="B20" s="18"/>
      <c r="C20" s="96"/>
      <c r="D20" s="96"/>
      <c r="E20" s="96"/>
      <c r="F20" s="96"/>
      <c r="G20" s="96"/>
      <c r="H20" s="96"/>
      <c r="I20" s="96"/>
      <c r="J20" s="96"/>
      <c r="K20" s="96"/>
      <c r="L20" s="96"/>
      <c r="M20" s="96"/>
      <c r="N20" s="96"/>
      <c r="O20" s="96"/>
      <c r="P20" s="96"/>
      <c r="Q20" s="96"/>
      <c r="R20" s="158"/>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158"/>
      <c r="BK20" s="154"/>
      <c r="BL20" s="152"/>
      <c r="BM20" s="152"/>
      <c r="BN20" s="152"/>
      <c r="BO20" s="152"/>
      <c r="BP20" s="152"/>
      <c r="BQ20" s="152"/>
      <c r="BR20" s="152"/>
      <c r="BS20" s="152"/>
      <c r="BT20" s="152"/>
      <c r="BU20" s="152"/>
      <c r="BV20" s="152"/>
      <c r="BW20" s="152"/>
      <c r="BX20" s="152"/>
      <c r="BY20" s="152"/>
      <c r="BZ20" s="153"/>
      <c r="CA20" s="19"/>
    </row>
    <row r="21" spans="2:79" ht="15" customHeight="1" x14ac:dyDescent="0.25">
      <c r="B21" s="18"/>
      <c r="C21" s="96"/>
      <c r="D21" s="96"/>
      <c r="E21" s="96"/>
      <c r="F21" s="96"/>
      <c r="G21" s="96"/>
      <c r="H21" s="96"/>
      <c r="I21" s="96"/>
      <c r="J21" s="96"/>
      <c r="K21" s="96"/>
      <c r="L21" s="96"/>
      <c r="M21" s="96"/>
      <c r="N21" s="96"/>
      <c r="O21" s="96"/>
      <c r="P21" s="96"/>
      <c r="Q21" s="96"/>
      <c r="R21" s="158"/>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158"/>
      <c r="BK21" s="154"/>
      <c r="BL21" s="152"/>
      <c r="BM21" s="152"/>
      <c r="BN21" s="152"/>
      <c r="BO21" s="152"/>
      <c r="BP21" s="152"/>
      <c r="BQ21" s="152"/>
      <c r="BR21" s="152"/>
      <c r="BS21" s="152"/>
      <c r="BT21" s="152"/>
      <c r="BU21" s="152"/>
      <c r="BV21" s="152"/>
      <c r="BW21" s="152"/>
      <c r="BX21" s="152"/>
      <c r="BY21" s="152"/>
      <c r="BZ21" s="153"/>
      <c r="CA21" s="19"/>
    </row>
    <row r="22" spans="2:79" ht="15" customHeight="1" thickBot="1" x14ac:dyDescent="0.3">
      <c r="B22" s="18"/>
      <c r="C22" s="149"/>
      <c r="D22" s="149"/>
      <c r="E22" s="149"/>
      <c r="F22" s="149"/>
      <c r="G22" s="149"/>
      <c r="H22" s="149"/>
      <c r="I22" s="149"/>
      <c r="J22" s="149"/>
      <c r="K22" s="149"/>
      <c r="L22" s="149"/>
      <c r="M22" s="149"/>
      <c r="N22" s="149"/>
      <c r="O22" s="149"/>
      <c r="P22" s="149"/>
      <c r="Q22" s="149"/>
      <c r="R22" s="175"/>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9"/>
      <c r="AZ22" s="149"/>
      <c r="BA22" s="149"/>
      <c r="BB22" s="149"/>
      <c r="BC22" s="149"/>
      <c r="BD22" s="149"/>
      <c r="BE22" s="149"/>
      <c r="BF22" s="149"/>
      <c r="BG22" s="149"/>
      <c r="BH22" s="149"/>
      <c r="BI22" s="149"/>
      <c r="BJ22" s="175"/>
      <c r="BK22" s="170"/>
      <c r="BL22" s="171"/>
      <c r="BM22" s="171"/>
      <c r="BN22" s="171"/>
      <c r="BO22" s="171"/>
      <c r="BP22" s="171"/>
      <c r="BQ22" s="171"/>
      <c r="BR22" s="171"/>
      <c r="BS22" s="171"/>
      <c r="BT22" s="171"/>
      <c r="BU22" s="171"/>
      <c r="BV22" s="171"/>
      <c r="BW22" s="171"/>
      <c r="BX22" s="171"/>
      <c r="BY22" s="171"/>
      <c r="BZ22" s="172"/>
      <c r="CA22" s="19"/>
    </row>
    <row r="23" spans="2:79" ht="15" customHeight="1" thickTop="1" x14ac:dyDescent="0.25">
      <c r="B23" s="18"/>
      <c r="C23" s="157" t="s">
        <v>37</v>
      </c>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158"/>
      <c r="BK23" s="176">
        <f>SUM(BK17:BZ22)</f>
        <v>0</v>
      </c>
      <c r="BL23" s="96"/>
      <c r="BM23" s="96"/>
      <c r="BN23" s="96"/>
      <c r="BO23" s="96"/>
      <c r="BP23" s="96"/>
      <c r="BQ23" s="96"/>
      <c r="BR23" s="96"/>
      <c r="BS23" s="96"/>
      <c r="BT23" s="96"/>
      <c r="BU23" s="96"/>
      <c r="BV23" s="96"/>
      <c r="BW23" s="96"/>
      <c r="BX23" s="96"/>
      <c r="BY23" s="96"/>
      <c r="BZ23" s="158"/>
      <c r="CA23" s="19"/>
    </row>
    <row r="24" spans="2:79" ht="15" customHeight="1" x14ac:dyDescent="0.25">
      <c r="B24" s="18"/>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158"/>
      <c r="BK24" s="160"/>
      <c r="BL24" s="96"/>
      <c r="BM24" s="96"/>
      <c r="BN24" s="96"/>
      <c r="BO24" s="96"/>
      <c r="BP24" s="96"/>
      <c r="BQ24" s="96"/>
      <c r="BR24" s="96"/>
      <c r="BS24" s="96"/>
      <c r="BT24" s="96"/>
      <c r="BU24" s="96"/>
      <c r="BV24" s="96"/>
      <c r="BW24" s="96"/>
      <c r="BX24" s="96"/>
      <c r="BY24" s="96"/>
      <c r="BZ24" s="158"/>
      <c r="CA24" s="19"/>
    </row>
    <row r="25" spans="2:79" ht="15" customHeight="1" x14ac:dyDescent="0.25">
      <c r="B25" s="18"/>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158"/>
      <c r="BK25" s="160"/>
      <c r="BL25" s="96"/>
      <c r="BM25" s="96"/>
      <c r="BN25" s="96"/>
      <c r="BO25" s="96"/>
      <c r="BP25" s="96"/>
      <c r="BQ25" s="96"/>
      <c r="BR25" s="96"/>
      <c r="BS25" s="96"/>
      <c r="BT25" s="96"/>
      <c r="BU25" s="96"/>
      <c r="BV25" s="96"/>
      <c r="BW25" s="96"/>
      <c r="BX25" s="96"/>
      <c r="BY25" s="96"/>
      <c r="BZ25" s="158"/>
      <c r="CA25" s="19"/>
    </row>
    <row r="26" spans="2:79" ht="15" customHeight="1" x14ac:dyDescent="0.25">
      <c r="B26" s="18"/>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158"/>
      <c r="BK26" s="160"/>
      <c r="BL26" s="96"/>
      <c r="BM26" s="96"/>
      <c r="BN26" s="96"/>
      <c r="BO26" s="96"/>
      <c r="BP26" s="96"/>
      <c r="BQ26" s="96"/>
      <c r="BR26" s="96"/>
      <c r="BS26" s="96"/>
      <c r="BT26" s="96"/>
      <c r="BU26" s="96"/>
      <c r="BV26" s="96"/>
      <c r="BW26" s="96"/>
      <c r="BX26" s="96"/>
      <c r="BY26" s="96"/>
      <c r="BZ26" s="158"/>
      <c r="CA26" s="19"/>
    </row>
    <row r="27" spans="2:79" ht="15" customHeight="1" x14ac:dyDescent="0.25">
      <c r="B27" s="18"/>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158"/>
      <c r="BK27" s="160"/>
      <c r="BL27" s="96"/>
      <c r="BM27" s="96"/>
      <c r="BN27" s="96"/>
      <c r="BO27" s="96"/>
      <c r="BP27" s="96"/>
      <c r="BQ27" s="96"/>
      <c r="BR27" s="96"/>
      <c r="BS27" s="96"/>
      <c r="BT27" s="96"/>
      <c r="BU27" s="96"/>
      <c r="BV27" s="96"/>
      <c r="BW27" s="96"/>
      <c r="BX27" s="96"/>
      <c r="BY27" s="96"/>
      <c r="BZ27" s="158"/>
      <c r="CA27" s="19"/>
    </row>
    <row r="28" spans="2:79" ht="7.5" customHeight="1" x14ac:dyDescent="0.25">
      <c r="B28" s="20"/>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2"/>
    </row>
    <row r="29" spans="2:79" ht="7.5" customHeight="1" x14ac:dyDescent="0.25"/>
  </sheetData>
  <sheetProtection algorithmName="SHA-512" hashValue="fIH570PzJLwEPAb6mP6uaTcKlP/iAr3wptYkOGw+e8uWZmxZU6pEK0eHZK/QjN3ttxV2OgsHIP/pBNFirXGlEQ==" saltValue="p+Xb/X0yQYFHbCrN/Ng2gw==" spinCount="100000" sheet="1" objects="1" scenarios="1"/>
  <mergeCells count="7">
    <mergeCell ref="B10:CA11"/>
    <mergeCell ref="BK17:BZ22"/>
    <mergeCell ref="S17:BJ22"/>
    <mergeCell ref="C12:BZ13"/>
    <mergeCell ref="BK23:BZ27"/>
    <mergeCell ref="C17:R22"/>
    <mergeCell ref="C23:BJ27"/>
  </mergeCells>
  <printOptions horizontalCentered="1"/>
  <pageMargins left="0.70866141732283472" right="0.70866141732283472" top="0.78740157480314965" bottom="0.78740157480314965" header="0.31496062992125978" footer="0.31496062992125978"/>
  <pageSetup paperSize="9" scale="58" orientation="landscape"/>
  <headerFooter>
    <oddFooter>&amp;L&amp;"Arial,Standard"&amp;8 Die Weitergabe an Dritte ist ohne ausdrückliche Genehmigung der ausschreibenden Stelle nicht statthaft.
Datei: #12045242_Kalkulation Sicherheitsdienstleistungen
Stand: 20.04.2024</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L86"/>
  <sheetViews>
    <sheetView showGridLines="0" showRowColHeaders="0" zoomScaleNormal="100" workbookViewId="0">
      <pane xSplit="1" ySplit="20" topLeftCell="B57" activePane="bottomRight" state="frozen"/>
      <selection activeCell="C22" sqref="C22:R26"/>
      <selection pane="topRight" activeCell="C22" sqref="C22:R26"/>
      <selection pane="bottomLeft" activeCell="C22" sqref="C22:R26"/>
      <selection pane="bottomRight" activeCell="BD65" sqref="BD65"/>
    </sheetView>
  </sheetViews>
  <sheetFormatPr baseColWidth="10" defaultColWidth="9.109375" defaultRowHeight="13.8" x14ac:dyDescent="0.3"/>
  <cols>
    <col min="1" max="64" width="2.88671875" style="27" customWidth="1"/>
    <col min="65" max="220" width="9.109375" style="27" customWidth="1"/>
    <col min="221" max="253" width="2.88671875" style="27" customWidth="1"/>
    <col min="254" max="476" width="9.109375" style="27" customWidth="1"/>
    <col min="477" max="509" width="2.88671875" style="27" customWidth="1"/>
    <col min="510" max="732" width="9.109375" style="27" customWidth="1"/>
    <col min="733" max="765" width="2.88671875" style="27" customWidth="1"/>
    <col min="766" max="988" width="9.109375" style="27" customWidth="1"/>
    <col min="989" max="1021" width="2.88671875" style="27" customWidth="1"/>
    <col min="1022" max="1244" width="9.109375" style="27" customWidth="1"/>
    <col min="1245" max="1277" width="2.88671875" style="27" customWidth="1"/>
    <col min="1278" max="1500" width="9.109375" style="27" customWidth="1"/>
    <col min="1501" max="1533" width="2.88671875" style="27" customWidth="1"/>
    <col min="1534" max="1756" width="9.109375" style="27" customWidth="1"/>
    <col min="1757" max="1789" width="2.88671875" style="27" customWidth="1"/>
    <col min="1790" max="2012" width="9.109375" style="27" customWidth="1"/>
    <col min="2013" max="2045" width="2.88671875" style="27" customWidth="1"/>
    <col min="2046" max="2268" width="9.109375" style="27" customWidth="1"/>
    <col min="2269" max="2301" width="2.88671875" style="27" customWidth="1"/>
    <col min="2302" max="2524" width="9.109375" style="27" customWidth="1"/>
    <col min="2525" max="2557" width="2.88671875" style="27" customWidth="1"/>
    <col min="2558" max="2780" width="9.109375" style="27" customWidth="1"/>
    <col min="2781" max="2813" width="2.88671875" style="27" customWidth="1"/>
    <col min="2814" max="3036" width="9.109375" style="27" customWidth="1"/>
    <col min="3037" max="3069" width="2.88671875" style="27" customWidth="1"/>
    <col min="3070" max="3292" width="9.109375" style="27" customWidth="1"/>
    <col min="3293" max="3325" width="2.88671875" style="27" customWidth="1"/>
    <col min="3326" max="3548" width="9.109375" style="27" customWidth="1"/>
    <col min="3549" max="3581" width="2.88671875" style="27" customWidth="1"/>
    <col min="3582" max="3804" width="9.109375" style="27" customWidth="1"/>
    <col min="3805" max="3837" width="2.88671875" style="27" customWidth="1"/>
    <col min="3838" max="4060" width="9.109375" style="27" customWidth="1"/>
    <col min="4061" max="4093" width="2.88671875" style="27" customWidth="1"/>
    <col min="4094" max="4316" width="9.109375" style="27" customWidth="1"/>
    <col min="4317" max="4349" width="2.88671875" style="27" customWidth="1"/>
    <col min="4350" max="4572" width="9.109375" style="27" customWidth="1"/>
    <col min="4573" max="4605" width="2.88671875" style="27" customWidth="1"/>
    <col min="4606" max="4828" width="9.109375" style="27" customWidth="1"/>
    <col min="4829" max="4861" width="2.88671875" style="27" customWidth="1"/>
    <col min="4862" max="5084" width="9.109375" style="27" customWidth="1"/>
    <col min="5085" max="5117" width="2.88671875" style="27" customWidth="1"/>
    <col min="5118" max="5340" width="9.109375" style="27" customWidth="1"/>
    <col min="5341" max="5373" width="2.88671875" style="27" customWidth="1"/>
    <col min="5374" max="5596" width="9.109375" style="27" customWidth="1"/>
    <col min="5597" max="5629" width="2.88671875" style="27" customWidth="1"/>
    <col min="5630" max="5852" width="9.109375" style="27" customWidth="1"/>
    <col min="5853" max="5885" width="2.88671875" style="27" customWidth="1"/>
    <col min="5886" max="6108" width="9.109375" style="27" customWidth="1"/>
    <col min="6109" max="6141" width="2.88671875" style="27" customWidth="1"/>
    <col min="6142" max="6364" width="9.109375" style="27" customWidth="1"/>
    <col min="6365" max="6397" width="2.88671875" style="27" customWidth="1"/>
    <col min="6398" max="6620" width="9.109375" style="27" customWidth="1"/>
    <col min="6621" max="6653" width="2.88671875" style="27" customWidth="1"/>
    <col min="6654" max="6876" width="9.109375" style="27" customWidth="1"/>
    <col min="6877" max="6909" width="2.88671875" style="27" customWidth="1"/>
    <col min="6910" max="7132" width="9.109375" style="27" customWidth="1"/>
    <col min="7133" max="7165" width="2.88671875" style="27" customWidth="1"/>
    <col min="7166" max="7388" width="9.109375" style="27" customWidth="1"/>
    <col min="7389" max="7421" width="2.88671875" style="27" customWidth="1"/>
    <col min="7422" max="7644" width="9.109375" style="27" customWidth="1"/>
    <col min="7645" max="7677" width="2.88671875" style="27" customWidth="1"/>
    <col min="7678" max="7900" width="9.109375" style="27" customWidth="1"/>
    <col min="7901" max="7933" width="2.88671875" style="27" customWidth="1"/>
    <col min="7934" max="8156" width="9.109375" style="27" customWidth="1"/>
    <col min="8157" max="8189" width="2.88671875" style="27" customWidth="1"/>
    <col min="8190" max="8412" width="9.109375" style="27" customWidth="1"/>
    <col min="8413" max="8445" width="2.88671875" style="27" customWidth="1"/>
    <col min="8446" max="8668" width="9.109375" style="27" customWidth="1"/>
    <col min="8669" max="8701" width="2.88671875" style="27" customWidth="1"/>
    <col min="8702" max="8924" width="9.109375" style="27" customWidth="1"/>
    <col min="8925" max="8957" width="2.88671875" style="27" customWidth="1"/>
    <col min="8958" max="9180" width="9.109375" style="27" customWidth="1"/>
    <col min="9181" max="9213" width="2.88671875" style="27" customWidth="1"/>
    <col min="9214" max="9436" width="9.109375" style="27" customWidth="1"/>
    <col min="9437" max="9469" width="2.88671875" style="27" customWidth="1"/>
    <col min="9470" max="9692" width="9.109375" style="27" customWidth="1"/>
    <col min="9693" max="9725" width="2.88671875" style="27" customWidth="1"/>
    <col min="9726" max="9948" width="9.109375" style="27" customWidth="1"/>
    <col min="9949" max="9981" width="2.88671875" style="27" customWidth="1"/>
    <col min="9982" max="10204" width="9.109375" style="27" customWidth="1"/>
    <col min="10205" max="10237" width="2.88671875" style="27" customWidth="1"/>
    <col min="10238" max="10460" width="9.109375" style="27" customWidth="1"/>
    <col min="10461" max="10493" width="2.88671875" style="27" customWidth="1"/>
    <col min="10494" max="10716" width="9.109375" style="27" customWidth="1"/>
    <col min="10717" max="10749" width="2.88671875" style="27" customWidth="1"/>
    <col min="10750" max="10972" width="9.109375" style="27" customWidth="1"/>
    <col min="10973" max="11005" width="2.88671875" style="27" customWidth="1"/>
    <col min="11006" max="11228" width="9.109375" style="27" customWidth="1"/>
    <col min="11229" max="11261" width="2.88671875" style="27" customWidth="1"/>
    <col min="11262" max="11484" width="9.109375" style="27" customWidth="1"/>
    <col min="11485" max="11517" width="2.88671875" style="27" customWidth="1"/>
    <col min="11518" max="11740" width="9.109375" style="27" customWidth="1"/>
    <col min="11741" max="11773" width="2.88671875" style="27" customWidth="1"/>
    <col min="11774" max="11996" width="9.109375" style="27" customWidth="1"/>
    <col min="11997" max="12029" width="2.88671875" style="27" customWidth="1"/>
    <col min="12030" max="12252" width="9.109375" style="27" customWidth="1"/>
    <col min="12253" max="12285" width="2.88671875" style="27" customWidth="1"/>
    <col min="12286" max="12508" width="9.109375" style="27" customWidth="1"/>
    <col min="12509" max="12541" width="2.88671875" style="27" customWidth="1"/>
    <col min="12542" max="12764" width="9.109375" style="27" customWidth="1"/>
    <col min="12765" max="12797" width="2.88671875" style="27" customWidth="1"/>
    <col min="12798" max="13020" width="9.109375" style="27" customWidth="1"/>
    <col min="13021" max="13053" width="2.88671875" style="27" customWidth="1"/>
    <col min="13054" max="13276" width="9.109375" style="27" customWidth="1"/>
    <col min="13277" max="13309" width="2.88671875" style="27" customWidth="1"/>
    <col min="13310" max="13532" width="9.109375" style="27" customWidth="1"/>
    <col min="13533" max="13565" width="2.88671875" style="27" customWidth="1"/>
    <col min="13566" max="13788" width="9.109375" style="27" customWidth="1"/>
    <col min="13789" max="13821" width="2.88671875" style="27" customWidth="1"/>
    <col min="13822" max="14044" width="9.109375" style="27" customWidth="1"/>
    <col min="14045" max="14077" width="2.88671875" style="27" customWidth="1"/>
    <col min="14078" max="14300" width="9.109375" style="27" customWidth="1"/>
    <col min="14301" max="14333" width="2.88671875" style="27" customWidth="1"/>
    <col min="14334" max="14556" width="9.109375" style="27" customWidth="1"/>
    <col min="14557" max="14589" width="2.88671875" style="27" customWidth="1"/>
    <col min="14590" max="14812" width="9.109375" style="27" customWidth="1"/>
    <col min="14813" max="14845" width="2.88671875" style="27" customWidth="1"/>
    <col min="14846" max="15068" width="9.109375" style="27" customWidth="1"/>
    <col min="15069" max="15101" width="2.88671875" style="27" customWidth="1"/>
    <col min="15102" max="15324" width="9.109375" style="27" customWidth="1"/>
    <col min="15325" max="15357" width="2.88671875" style="27" customWidth="1"/>
    <col min="15358" max="15580" width="9.109375" style="27" customWidth="1"/>
    <col min="15581" max="15613" width="2.88671875" style="27" customWidth="1"/>
    <col min="15614" max="15836" width="9.109375" style="27" customWidth="1"/>
    <col min="15837" max="15869" width="2.88671875" style="27" customWidth="1"/>
    <col min="15870" max="16092" width="9.109375" style="27" customWidth="1"/>
    <col min="16093" max="16125" width="2.88671875" style="27" customWidth="1"/>
    <col min="16126" max="16384" width="9.109375" style="27" customWidth="1"/>
  </cols>
  <sheetData>
    <row r="1" spans="2:64" ht="15" customHeight="1" x14ac:dyDescent="0.3"/>
    <row r="2" spans="2:64" ht="15" customHeight="1" x14ac:dyDescent="0.3">
      <c r="B2" s="26" t="str">
        <f>'0_uebersicht'!$B$2</f>
        <v>Sicherheitsdienstleistungen</v>
      </c>
    </row>
    <row r="3" spans="2:64" ht="15" customHeight="1" x14ac:dyDescent="0.3">
      <c r="B3" s="27" t="str">
        <f>'0_uebersicht'!$B$3</f>
        <v>in den Liegenschaften der</v>
      </c>
    </row>
    <row r="4" spans="2:64" ht="15" customHeight="1" x14ac:dyDescent="0.3">
      <c r="B4" s="27" t="str">
        <f>'0_uebersicht'!$B$4</f>
        <v>GSI Helmholtzzentrum für Schwerionenforschung GmbH und FAIR GmbH</v>
      </c>
    </row>
    <row r="5" spans="2:64" ht="15" customHeight="1" x14ac:dyDescent="0.3"/>
    <row r="6" spans="2:64" ht="15" customHeight="1" x14ac:dyDescent="0.3">
      <c r="B6" s="41" t="s">
        <v>38</v>
      </c>
    </row>
    <row r="7" spans="2:64" ht="7.5" customHeight="1" x14ac:dyDescent="0.3">
      <c r="B7" s="42"/>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row>
    <row r="8" spans="2:64" ht="7.5" customHeight="1" x14ac:dyDescent="0.3">
      <c r="B8" s="44"/>
    </row>
    <row r="9" spans="2:64" ht="7.5" customHeight="1" x14ac:dyDescent="0.3">
      <c r="B9" s="7"/>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9"/>
    </row>
    <row r="10" spans="2:64" ht="15" customHeight="1" x14ac:dyDescent="0.3">
      <c r="B10" s="115" t="s">
        <v>5</v>
      </c>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16"/>
    </row>
    <row r="11" spans="2:64" ht="15" customHeight="1" x14ac:dyDescent="0.3">
      <c r="B11" s="95"/>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c r="AW11" s="183"/>
      <c r="AX11" s="183"/>
      <c r="AY11" s="183"/>
      <c r="AZ11" s="183"/>
      <c r="BA11" s="183"/>
      <c r="BB11" s="183"/>
      <c r="BC11" s="183"/>
      <c r="BD11" s="183"/>
      <c r="BE11" s="183"/>
      <c r="BF11" s="183"/>
      <c r="BG11" s="183"/>
      <c r="BH11" s="183"/>
      <c r="BI11" s="183"/>
      <c r="BJ11" s="183"/>
      <c r="BK11" s="183"/>
      <c r="BL11" s="116"/>
    </row>
    <row r="12" spans="2:64" ht="15" customHeight="1" x14ac:dyDescent="0.3">
      <c r="B12" s="10"/>
      <c r="C12" s="213">
        <f>'0_uebersicht'!C16</f>
        <v>0</v>
      </c>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47"/>
      <c r="BL12" s="11"/>
    </row>
    <row r="13" spans="2:64" ht="15" customHeight="1" x14ac:dyDescent="0.3">
      <c r="B13" s="10"/>
      <c r="C13" s="214"/>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c r="BK13" s="215"/>
      <c r="BL13" s="11"/>
    </row>
    <row r="14" spans="2:64" ht="7.5" customHeight="1" x14ac:dyDescent="0.3">
      <c r="B14" s="1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4"/>
    </row>
    <row r="15" spans="2:64" ht="7.5" customHeight="1" x14ac:dyDescent="0.3">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row>
    <row r="16" spans="2:64" ht="7.5" customHeight="1" x14ac:dyDescent="0.3">
      <c r="B16" s="45"/>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7"/>
    </row>
    <row r="17" spans="2:64" ht="15" customHeight="1" x14ac:dyDescent="0.3">
      <c r="B17" s="24"/>
      <c r="C17" s="28"/>
      <c r="D17" s="28"/>
      <c r="E17" s="28"/>
      <c r="F17" s="28"/>
      <c r="G17" s="28"/>
      <c r="H17" s="28"/>
      <c r="I17" s="28"/>
      <c r="J17" s="28"/>
      <c r="K17" s="28"/>
      <c r="L17" s="28"/>
      <c r="M17" s="28"/>
      <c r="N17" s="28"/>
      <c r="O17" s="28"/>
      <c r="P17" s="28"/>
      <c r="Q17" s="28"/>
      <c r="R17" s="28"/>
      <c r="S17" s="28"/>
      <c r="T17" s="196" t="s">
        <v>39</v>
      </c>
      <c r="U17" s="93"/>
      <c r="V17" s="93"/>
      <c r="W17" s="93"/>
      <c r="X17" s="93"/>
      <c r="Y17" s="93"/>
      <c r="Z17" s="93"/>
      <c r="AA17" s="197"/>
      <c r="AB17" s="65"/>
      <c r="AC17" s="196" t="s">
        <v>40</v>
      </c>
      <c r="AD17" s="93"/>
      <c r="AE17" s="93"/>
      <c r="AF17" s="93"/>
      <c r="AG17" s="93"/>
      <c r="AH17" s="93"/>
      <c r="AI17" s="93"/>
      <c r="AJ17" s="197"/>
      <c r="AK17" s="65"/>
      <c r="AL17" s="196" t="s">
        <v>41</v>
      </c>
      <c r="AM17" s="93"/>
      <c r="AN17" s="93"/>
      <c r="AO17" s="93"/>
      <c r="AP17" s="93"/>
      <c r="AQ17" s="93"/>
      <c r="AR17" s="93"/>
      <c r="AS17" s="197"/>
      <c r="AT17" s="65"/>
      <c r="AU17" s="196" t="s">
        <v>42</v>
      </c>
      <c r="AV17" s="93"/>
      <c r="AW17" s="93"/>
      <c r="AX17" s="93"/>
      <c r="AY17" s="93"/>
      <c r="AZ17" s="93"/>
      <c r="BA17" s="93"/>
      <c r="BB17" s="197"/>
      <c r="BC17" s="65"/>
      <c r="BD17" s="196" t="s">
        <v>43</v>
      </c>
      <c r="BE17" s="93"/>
      <c r="BF17" s="93"/>
      <c r="BG17" s="93"/>
      <c r="BH17" s="93"/>
      <c r="BI17" s="93"/>
      <c r="BJ17" s="93"/>
      <c r="BK17" s="197"/>
      <c r="BL17" s="25"/>
    </row>
    <row r="18" spans="2:64" ht="15" customHeight="1" x14ac:dyDescent="0.3">
      <c r="B18" s="24"/>
      <c r="C18" s="28"/>
      <c r="D18" s="28"/>
      <c r="E18" s="28"/>
      <c r="F18" s="28"/>
      <c r="G18" s="28"/>
      <c r="H18" s="28"/>
      <c r="I18" s="28"/>
      <c r="J18" s="28"/>
      <c r="K18" s="28"/>
      <c r="L18" s="28"/>
      <c r="M18" s="28"/>
      <c r="N18" s="28"/>
      <c r="O18" s="28"/>
      <c r="P18" s="28"/>
      <c r="Q18" s="28"/>
      <c r="R18" s="28"/>
      <c r="S18" s="28"/>
      <c r="T18" s="95"/>
      <c r="U18" s="183"/>
      <c r="V18" s="183"/>
      <c r="W18" s="183"/>
      <c r="X18" s="183"/>
      <c r="Y18" s="183"/>
      <c r="Z18" s="183"/>
      <c r="AA18" s="116"/>
      <c r="AB18" s="65"/>
      <c r="AC18" s="95"/>
      <c r="AD18" s="183"/>
      <c r="AE18" s="183"/>
      <c r="AF18" s="183"/>
      <c r="AG18" s="183"/>
      <c r="AH18" s="183"/>
      <c r="AI18" s="183"/>
      <c r="AJ18" s="116"/>
      <c r="AK18" s="65"/>
      <c r="AL18" s="95"/>
      <c r="AM18" s="183"/>
      <c r="AN18" s="183"/>
      <c r="AO18" s="183"/>
      <c r="AP18" s="183"/>
      <c r="AQ18" s="183"/>
      <c r="AR18" s="183"/>
      <c r="AS18" s="116"/>
      <c r="AT18" s="65"/>
      <c r="AU18" s="95"/>
      <c r="AV18" s="183"/>
      <c r="AW18" s="183"/>
      <c r="AX18" s="183"/>
      <c r="AY18" s="183"/>
      <c r="AZ18" s="183"/>
      <c r="BA18" s="183"/>
      <c r="BB18" s="116"/>
      <c r="BC18" s="65"/>
      <c r="BD18" s="95"/>
      <c r="BE18" s="183"/>
      <c r="BF18" s="183"/>
      <c r="BG18" s="183"/>
      <c r="BH18" s="183"/>
      <c r="BI18" s="183"/>
      <c r="BJ18" s="183"/>
      <c r="BK18" s="116"/>
      <c r="BL18" s="25"/>
    </row>
    <row r="19" spans="2:64" ht="15" customHeight="1" x14ac:dyDescent="0.3">
      <c r="B19" s="24"/>
      <c r="C19" s="28"/>
      <c r="D19" s="28"/>
      <c r="E19" s="28"/>
      <c r="F19" s="28"/>
      <c r="G19" s="28"/>
      <c r="H19" s="28"/>
      <c r="I19" s="28"/>
      <c r="J19" s="28"/>
      <c r="K19" s="28"/>
      <c r="L19" s="28"/>
      <c r="M19" s="28"/>
      <c r="N19" s="28"/>
      <c r="O19" s="28"/>
      <c r="P19" s="28"/>
      <c r="Q19" s="28"/>
      <c r="R19" s="28"/>
      <c r="S19" s="28"/>
      <c r="T19" s="95"/>
      <c r="U19" s="183"/>
      <c r="V19" s="183"/>
      <c r="W19" s="183"/>
      <c r="X19" s="183"/>
      <c r="Y19" s="183"/>
      <c r="Z19" s="183"/>
      <c r="AA19" s="116"/>
      <c r="AB19" s="65"/>
      <c r="AC19" s="95"/>
      <c r="AD19" s="183"/>
      <c r="AE19" s="183"/>
      <c r="AF19" s="183"/>
      <c r="AG19" s="183"/>
      <c r="AH19" s="183"/>
      <c r="AI19" s="183"/>
      <c r="AJ19" s="116"/>
      <c r="AK19" s="65"/>
      <c r="AL19" s="95"/>
      <c r="AM19" s="183"/>
      <c r="AN19" s="183"/>
      <c r="AO19" s="183"/>
      <c r="AP19" s="183"/>
      <c r="AQ19" s="183"/>
      <c r="AR19" s="183"/>
      <c r="AS19" s="116"/>
      <c r="AT19" s="65"/>
      <c r="AU19" s="95"/>
      <c r="AV19" s="183"/>
      <c r="AW19" s="183"/>
      <c r="AX19" s="183"/>
      <c r="AY19" s="183"/>
      <c r="AZ19" s="183"/>
      <c r="BA19" s="183"/>
      <c r="BB19" s="116"/>
      <c r="BC19" s="65"/>
      <c r="BD19" s="95"/>
      <c r="BE19" s="183"/>
      <c r="BF19" s="183"/>
      <c r="BG19" s="183"/>
      <c r="BH19" s="183"/>
      <c r="BI19" s="183"/>
      <c r="BJ19" s="183"/>
      <c r="BK19" s="116"/>
      <c r="BL19" s="25"/>
    </row>
    <row r="20" spans="2:64" ht="15" customHeight="1" x14ac:dyDescent="0.3">
      <c r="B20" s="49"/>
      <c r="C20" s="48"/>
      <c r="D20" s="48"/>
      <c r="E20" s="48"/>
      <c r="F20" s="48"/>
      <c r="G20" s="48"/>
      <c r="H20" s="48"/>
      <c r="I20" s="48"/>
      <c r="J20" s="48"/>
      <c r="K20" s="48"/>
      <c r="L20" s="48"/>
      <c r="M20" s="48"/>
      <c r="N20" s="48"/>
      <c r="O20" s="48"/>
      <c r="P20" s="48"/>
      <c r="Q20" s="48"/>
      <c r="R20" s="48"/>
      <c r="S20" s="48"/>
      <c r="T20" s="95"/>
      <c r="U20" s="183"/>
      <c r="V20" s="183"/>
      <c r="W20" s="183"/>
      <c r="X20" s="183"/>
      <c r="Y20" s="183"/>
      <c r="Z20" s="183"/>
      <c r="AA20" s="116"/>
      <c r="AB20" s="65"/>
      <c r="AC20" s="95"/>
      <c r="AD20" s="183"/>
      <c r="AE20" s="183"/>
      <c r="AF20" s="183"/>
      <c r="AG20" s="183"/>
      <c r="AH20" s="183"/>
      <c r="AI20" s="183"/>
      <c r="AJ20" s="116"/>
      <c r="AK20" s="65"/>
      <c r="AL20" s="95"/>
      <c r="AM20" s="183"/>
      <c r="AN20" s="183"/>
      <c r="AO20" s="183"/>
      <c r="AP20" s="183"/>
      <c r="AQ20" s="183"/>
      <c r="AR20" s="183"/>
      <c r="AS20" s="116"/>
      <c r="AT20" s="65"/>
      <c r="AU20" s="95"/>
      <c r="AV20" s="183"/>
      <c r="AW20" s="183"/>
      <c r="AX20" s="183"/>
      <c r="AY20" s="183"/>
      <c r="AZ20" s="183"/>
      <c r="BA20" s="183"/>
      <c r="BB20" s="116"/>
      <c r="BC20" s="65"/>
      <c r="BD20" s="95"/>
      <c r="BE20" s="183"/>
      <c r="BF20" s="183"/>
      <c r="BG20" s="183"/>
      <c r="BH20" s="183"/>
      <c r="BI20" s="183"/>
      <c r="BJ20" s="183"/>
      <c r="BK20" s="116"/>
      <c r="BL20" s="50"/>
    </row>
    <row r="21" spans="2:64" ht="15" customHeight="1" x14ac:dyDescent="0.3">
      <c r="B21" s="49"/>
      <c r="C21" s="48"/>
      <c r="D21" s="48"/>
      <c r="E21" s="48"/>
      <c r="F21" s="48"/>
      <c r="G21" s="48"/>
      <c r="H21" s="48"/>
      <c r="I21" s="48"/>
      <c r="J21" s="48"/>
      <c r="K21" s="48"/>
      <c r="L21" s="48"/>
      <c r="M21" s="48"/>
      <c r="N21" s="48"/>
      <c r="O21" s="48"/>
      <c r="P21" s="48"/>
      <c r="Q21" s="48"/>
      <c r="R21" s="48"/>
      <c r="S21" s="48"/>
      <c r="T21" s="51"/>
      <c r="U21" s="48"/>
      <c r="V21" s="48"/>
      <c r="W21" s="48"/>
      <c r="X21" s="48"/>
      <c r="Y21" s="48"/>
      <c r="Z21" s="48"/>
      <c r="AA21" s="52"/>
      <c r="AB21" s="65"/>
      <c r="AC21" s="51"/>
      <c r="AD21" s="48"/>
      <c r="AE21" s="48"/>
      <c r="AF21" s="48"/>
      <c r="AG21" s="48"/>
      <c r="AH21" s="48"/>
      <c r="AI21" s="48"/>
      <c r="AJ21" s="52"/>
      <c r="AK21" s="65"/>
      <c r="AL21" s="53"/>
      <c r="AM21" s="48"/>
      <c r="AN21" s="48"/>
      <c r="AO21" s="48"/>
      <c r="AP21" s="48"/>
      <c r="AQ21" s="48"/>
      <c r="AR21" s="48"/>
      <c r="AS21" s="52"/>
      <c r="AT21" s="65"/>
      <c r="AU21" s="53"/>
      <c r="AV21" s="48"/>
      <c r="AW21" s="48"/>
      <c r="AX21" s="48"/>
      <c r="AY21" s="48"/>
      <c r="AZ21" s="48"/>
      <c r="BA21" s="48"/>
      <c r="BB21" s="52"/>
      <c r="BC21" s="65"/>
      <c r="BD21" s="53"/>
      <c r="BE21" s="48"/>
      <c r="BF21" s="48"/>
      <c r="BG21" s="48"/>
      <c r="BH21" s="48"/>
      <c r="BI21" s="48"/>
      <c r="BJ21" s="48"/>
      <c r="BK21" s="52"/>
      <c r="BL21" s="50"/>
    </row>
    <row r="22" spans="2:64" ht="15" customHeight="1" x14ac:dyDescent="0.3">
      <c r="B22" s="49"/>
      <c r="C22" s="182" t="s">
        <v>44</v>
      </c>
      <c r="D22" s="183"/>
      <c r="E22" s="183"/>
      <c r="F22" s="183"/>
      <c r="G22" s="183"/>
      <c r="H22" s="183"/>
      <c r="I22" s="183"/>
      <c r="J22" s="183"/>
      <c r="K22" s="183"/>
      <c r="L22" s="183"/>
      <c r="M22" s="183"/>
      <c r="N22" s="183"/>
      <c r="O22" s="183"/>
      <c r="P22" s="183"/>
      <c r="Q22" s="183"/>
      <c r="R22" s="183"/>
      <c r="S22" s="48"/>
      <c r="T22" s="192" t="s">
        <v>45</v>
      </c>
      <c r="U22" s="183"/>
      <c r="V22" s="183"/>
      <c r="W22" s="183"/>
      <c r="X22" s="183"/>
      <c r="Y22" s="183"/>
      <c r="Z22" s="183"/>
      <c r="AA22" s="116"/>
      <c r="AB22" s="88"/>
      <c r="AC22" s="192" t="s">
        <v>46</v>
      </c>
      <c r="AD22" s="183"/>
      <c r="AE22" s="183"/>
      <c r="AF22" s="183"/>
      <c r="AG22" s="183"/>
      <c r="AH22" s="183"/>
      <c r="AI22" s="183"/>
      <c r="AJ22" s="116"/>
      <c r="AK22" s="88"/>
      <c r="AL22" s="192" t="s">
        <v>47</v>
      </c>
      <c r="AM22" s="183"/>
      <c r="AN22" s="183"/>
      <c r="AO22" s="183"/>
      <c r="AP22" s="183"/>
      <c r="AQ22" s="183"/>
      <c r="AR22" s="183"/>
      <c r="AS22" s="116"/>
      <c r="AT22" s="88"/>
      <c r="AU22" s="192" t="s">
        <v>48</v>
      </c>
      <c r="AV22" s="183"/>
      <c r="AW22" s="183"/>
      <c r="AX22" s="183"/>
      <c r="AY22" s="183"/>
      <c r="AZ22" s="183"/>
      <c r="BA22" s="183"/>
      <c r="BB22" s="116"/>
      <c r="BC22" s="88"/>
      <c r="BD22" s="192" t="s">
        <v>49</v>
      </c>
      <c r="BE22" s="183"/>
      <c r="BF22" s="183"/>
      <c r="BG22" s="183"/>
      <c r="BH22" s="183"/>
      <c r="BI22" s="183"/>
      <c r="BJ22" s="183"/>
      <c r="BK22" s="116"/>
      <c r="BL22" s="50"/>
    </row>
    <row r="23" spans="2:64" ht="15" customHeight="1" x14ac:dyDescent="0.3">
      <c r="B23" s="49"/>
      <c r="C23" s="183"/>
      <c r="D23" s="183"/>
      <c r="E23" s="183"/>
      <c r="F23" s="183"/>
      <c r="G23" s="183"/>
      <c r="H23" s="183"/>
      <c r="I23" s="183"/>
      <c r="J23" s="183"/>
      <c r="K23" s="183"/>
      <c r="L23" s="183"/>
      <c r="M23" s="183"/>
      <c r="N23" s="183"/>
      <c r="O23" s="183"/>
      <c r="P23" s="183"/>
      <c r="Q23" s="183"/>
      <c r="R23" s="183"/>
      <c r="S23" s="48"/>
      <c r="T23" s="95"/>
      <c r="U23" s="183"/>
      <c r="V23" s="183"/>
      <c r="W23" s="183"/>
      <c r="X23" s="183"/>
      <c r="Y23" s="183"/>
      <c r="Z23" s="183"/>
      <c r="AA23" s="116"/>
      <c r="AB23" s="88"/>
      <c r="AC23" s="95"/>
      <c r="AD23" s="183"/>
      <c r="AE23" s="183"/>
      <c r="AF23" s="183"/>
      <c r="AG23" s="183"/>
      <c r="AH23" s="183"/>
      <c r="AI23" s="183"/>
      <c r="AJ23" s="116"/>
      <c r="AK23" s="88"/>
      <c r="AL23" s="95"/>
      <c r="AM23" s="183"/>
      <c r="AN23" s="183"/>
      <c r="AO23" s="183"/>
      <c r="AP23" s="183"/>
      <c r="AQ23" s="183"/>
      <c r="AR23" s="183"/>
      <c r="AS23" s="116"/>
      <c r="AT23" s="88"/>
      <c r="AU23" s="95"/>
      <c r="AV23" s="183"/>
      <c r="AW23" s="183"/>
      <c r="AX23" s="183"/>
      <c r="AY23" s="183"/>
      <c r="AZ23" s="183"/>
      <c r="BA23" s="183"/>
      <c r="BB23" s="116"/>
      <c r="BC23" s="88"/>
      <c r="BD23" s="95"/>
      <c r="BE23" s="183"/>
      <c r="BF23" s="183"/>
      <c r="BG23" s="183"/>
      <c r="BH23" s="183"/>
      <c r="BI23" s="183"/>
      <c r="BJ23" s="183"/>
      <c r="BK23" s="116"/>
      <c r="BL23" s="50"/>
    </row>
    <row r="24" spans="2:64" ht="15" customHeight="1" x14ac:dyDescent="0.3">
      <c r="B24" s="54"/>
      <c r="C24" s="55" t="s">
        <v>50</v>
      </c>
      <c r="D24" s="55"/>
      <c r="E24" s="55"/>
      <c r="F24" s="55"/>
      <c r="G24" s="55"/>
      <c r="H24" s="55"/>
      <c r="I24" s="55"/>
      <c r="J24" s="55"/>
      <c r="K24" s="55"/>
      <c r="L24" s="55"/>
      <c r="M24" s="55"/>
      <c r="N24" s="55"/>
      <c r="O24" s="55"/>
      <c r="P24" s="55"/>
      <c r="Q24" s="55"/>
      <c r="R24" s="55"/>
      <c r="S24" s="55"/>
      <c r="T24" s="54"/>
      <c r="U24" s="55"/>
      <c r="V24" s="55"/>
      <c r="W24" s="55"/>
      <c r="X24" s="55"/>
      <c r="Y24" s="55"/>
      <c r="Z24" s="55"/>
      <c r="AA24" s="56"/>
      <c r="AB24" s="89"/>
      <c r="AC24" s="54"/>
      <c r="AD24" s="55"/>
      <c r="AE24" s="55"/>
      <c r="AF24" s="55"/>
      <c r="AG24" s="55"/>
      <c r="AH24" s="55"/>
      <c r="AI24" s="55"/>
      <c r="AJ24" s="56"/>
      <c r="AK24" s="89"/>
      <c r="AL24" s="49"/>
      <c r="AS24" s="50"/>
      <c r="AT24" s="89"/>
      <c r="AU24" s="49"/>
      <c r="BB24" s="50"/>
      <c r="BC24" s="89"/>
      <c r="BD24" s="49"/>
      <c r="BK24" s="50"/>
      <c r="BL24" s="50"/>
    </row>
    <row r="25" spans="2:64" ht="22.5" customHeight="1" x14ac:dyDescent="0.3">
      <c r="B25" s="57"/>
      <c r="C25" s="187" t="s">
        <v>51</v>
      </c>
      <c r="D25" s="109"/>
      <c r="E25" s="109"/>
      <c r="F25" s="109"/>
      <c r="G25" s="109"/>
      <c r="H25" s="109"/>
      <c r="I25" s="109"/>
      <c r="J25" s="109"/>
      <c r="K25" s="109"/>
      <c r="L25" s="109"/>
      <c r="M25" s="109"/>
      <c r="N25" s="109"/>
      <c r="O25" s="109"/>
      <c r="P25" s="109"/>
      <c r="Q25" s="109"/>
      <c r="R25" s="109"/>
      <c r="S25" s="58"/>
      <c r="T25" s="202"/>
      <c r="U25" s="109"/>
      <c r="V25" s="109"/>
      <c r="W25" s="109"/>
      <c r="X25" s="209"/>
      <c r="Y25" s="124"/>
      <c r="Z25" s="124"/>
      <c r="AA25" s="205"/>
      <c r="AB25" s="90"/>
      <c r="AC25" s="202"/>
      <c r="AD25" s="109"/>
      <c r="AE25" s="109"/>
      <c r="AF25" s="109"/>
      <c r="AG25" s="209"/>
      <c r="AH25" s="124"/>
      <c r="AI25" s="124"/>
      <c r="AJ25" s="205"/>
      <c r="AK25" s="90"/>
      <c r="AL25" s="202"/>
      <c r="AM25" s="109"/>
      <c r="AN25" s="109"/>
      <c r="AO25" s="109"/>
      <c r="AP25" s="209"/>
      <c r="AQ25" s="124"/>
      <c r="AR25" s="124"/>
      <c r="AS25" s="205"/>
      <c r="AT25" s="90"/>
      <c r="AU25" s="202"/>
      <c r="AV25" s="109"/>
      <c r="AW25" s="109"/>
      <c r="AX25" s="109"/>
      <c r="AY25" s="209"/>
      <c r="AZ25" s="124"/>
      <c r="BA25" s="124"/>
      <c r="BB25" s="205"/>
      <c r="BC25" s="90"/>
      <c r="BD25" s="202"/>
      <c r="BE25" s="109"/>
      <c r="BF25" s="109"/>
      <c r="BG25" s="109"/>
      <c r="BH25" s="209"/>
      <c r="BI25" s="124"/>
      <c r="BJ25" s="124"/>
      <c r="BK25" s="205"/>
      <c r="BL25" s="50"/>
    </row>
    <row r="26" spans="2:64" ht="22.5" customHeight="1" x14ac:dyDescent="0.3">
      <c r="B26" s="57"/>
      <c r="C26" s="113" t="s">
        <v>52</v>
      </c>
      <c r="D26" s="189"/>
      <c r="E26" s="189"/>
      <c r="F26" s="189"/>
      <c r="G26" s="189"/>
      <c r="H26" s="189"/>
      <c r="I26" s="189"/>
      <c r="J26" s="189"/>
      <c r="K26" s="189"/>
      <c r="L26" s="189"/>
      <c r="M26" s="189"/>
      <c r="N26" s="189"/>
      <c r="O26" s="189"/>
      <c r="P26" s="189"/>
      <c r="Q26" s="189"/>
      <c r="R26" s="189"/>
      <c r="S26" s="40"/>
      <c r="T26" s="190"/>
      <c r="U26" s="189"/>
      <c r="V26" s="189"/>
      <c r="W26" s="189"/>
      <c r="X26" s="200"/>
      <c r="Y26" s="186"/>
      <c r="Z26" s="186"/>
      <c r="AA26" s="201"/>
      <c r="AB26" s="90"/>
      <c r="AC26" s="190"/>
      <c r="AD26" s="189"/>
      <c r="AE26" s="189"/>
      <c r="AF26" s="189"/>
      <c r="AG26" s="200"/>
      <c r="AH26" s="186"/>
      <c r="AI26" s="186"/>
      <c r="AJ26" s="201"/>
      <c r="AK26" s="90"/>
      <c r="AL26" s="190"/>
      <c r="AM26" s="189"/>
      <c r="AN26" s="189"/>
      <c r="AO26" s="189"/>
      <c r="AP26" s="200"/>
      <c r="AQ26" s="186"/>
      <c r="AR26" s="186"/>
      <c r="AS26" s="201"/>
      <c r="AT26" s="90"/>
      <c r="AU26" s="190"/>
      <c r="AV26" s="189"/>
      <c r="AW26" s="189"/>
      <c r="AX26" s="189"/>
      <c r="AY26" s="200"/>
      <c r="AZ26" s="186"/>
      <c r="BA26" s="186"/>
      <c r="BB26" s="201"/>
      <c r="BC26" s="90"/>
      <c r="BD26" s="190"/>
      <c r="BE26" s="189"/>
      <c r="BF26" s="189"/>
      <c r="BG26" s="189"/>
      <c r="BH26" s="200"/>
      <c r="BI26" s="186"/>
      <c r="BJ26" s="186"/>
      <c r="BK26" s="201"/>
      <c r="BL26" s="50"/>
    </row>
    <row r="27" spans="2:64" ht="15" customHeight="1" x14ac:dyDescent="0.3">
      <c r="B27" s="203" t="s">
        <v>53</v>
      </c>
      <c r="C27" s="183"/>
      <c r="D27" s="183"/>
      <c r="E27" s="183"/>
      <c r="F27" s="183"/>
      <c r="G27" s="183"/>
      <c r="H27" s="183"/>
      <c r="I27" s="183"/>
      <c r="J27" s="183"/>
      <c r="K27" s="183"/>
      <c r="L27" s="183"/>
      <c r="M27" s="183"/>
      <c r="N27" s="183"/>
      <c r="O27" s="183"/>
      <c r="P27" s="183"/>
      <c r="Q27" s="183"/>
      <c r="R27" s="183"/>
      <c r="S27" s="60"/>
      <c r="T27" s="188">
        <v>1</v>
      </c>
      <c r="U27" s="183"/>
      <c r="V27" s="183"/>
      <c r="W27" s="183"/>
      <c r="X27" s="199">
        <f>SUM(X25:AA26)</f>
        <v>0</v>
      </c>
      <c r="Y27" s="183"/>
      <c r="Z27" s="183"/>
      <c r="AA27" s="116"/>
      <c r="AB27" s="91"/>
      <c r="AC27" s="188">
        <v>1</v>
      </c>
      <c r="AD27" s="183"/>
      <c r="AE27" s="183"/>
      <c r="AF27" s="183"/>
      <c r="AG27" s="199">
        <f>SUM(AG25:AJ26)</f>
        <v>0</v>
      </c>
      <c r="AH27" s="183"/>
      <c r="AI27" s="183"/>
      <c r="AJ27" s="116"/>
      <c r="AK27" s="91"/>
      <c r="AL27" s="188">
        <v>1</v>
      </c>
      <c r="AM27" s="183"/>
      <c r="AN27" s="183"/>
      <c r="AO27" s="183"/>
      <c r="AP27" s="199">
        <f>SUM(AP25:AS26)</f>
        <v>0</v>
      </c>
      <c r="AQ27" s="183"/>
      <c r="AR27" s="183"/>
      <c r="AS27" s="116"/>
      <c r="AT27" s="91"/>
      <c r="AU27" s="188">
        <v>1</v>
      </c>
      <c r="AV27" s="183"/>
      <c r="AW27" s="183"/>
      <c r="AX27" s="183"/>
      <c r="AY27" s="199">
        <f>SUM(AY25:BB26)</f>
        <v>0</v>
      </c>
      <c r="AZ27" s="183"/>
      <c r="BA27" s="183"/>
      <c r="BB27" s="116"/>
      <c r="BC27" s="91"/>
      <c r="BD27" s="188">
        <v>1</v>
      </c>
      <c r="BE27" s="183"/>
      <c r="BF27" s="183"/>
      <c r="BG27" s="183"/>
      <c r="BH27" s="199">
        <f>SUM(BH25:BK26)</f>
        <v>0</v>
      </c>
      <c r="BI27" s="183"/>
      <c r="BJ27" s="183"/>
      <c r="BK27" s="116"/>
      <c r="BL27" s="50"/>
    </row>
    <row r="28" spans="2:64" ht="15" customHeight="1" x14ac:dyDescent="0.3">
      <c r="B28" s="59"/>
      <c r="C28" s="60"/>
      <c r="D28" s="60"/>
      <c r="E28" s="60"/>
      <c r="F28" s="60"/>
      <c r="G28" s="60"/>
      <c r="H28" s="60"/>
      <c r="I28" s="60"/>
      <c r="J28" s="60"/>
      <c r="K28" s="60"/>
      <c r="L28" s="60"/>
      <c r="M28" s="60"/>
      <c r="N28" s="60"/>
      <c r="O28" s="60"/>
      <c r="P28" s="60"/>
      <c r="Q28" s="60"/>
      <c r="R28" s="60"/>
      <c r="S28" s="60"/>
      <c r="T28" s="61"/>
      <c r="U28" s="63"/>
      <c r="V28" s="63"/>
      <c r="W28" s="63"/>
      <c r="X28" s="64"/>
      <c r="Y28" s="64"/>
      <c r="Z28" s="64"/>
      <c r="AA28" s="62"/>
      <c r="AB28" s="91"/>
      <c r="AC28" s="61"/>
      <c r="AD28" s="63"/>
      <c r="AE28" s="63"/>
      <c r="AF28" s="63"/>
      <c r="AG28" s="64"/>
      <c r="AH28" s="64"/>
      <c r="AI28" s="64"/>
      <c r="AJ28" s="62"/>
      <c r="AK28" s="91"/>
      <c r="AL28" s="61"/>
      <c r="AM28" s="63"/>
      <c r="AN28" s="63"/>
      <c r="AO28" s="63"/>
      <c r="AP28" s="64"/>
      <c r="AQ28" s="64"/>
      <c r="AR28" s="64"/>
      <c r="AS28" s="62"/>
      <c r="AT28" s="91"/>
      <c r="AU28" s="61"/>
      <c r="AV28" s="63"/>
      <c r="AW28" s="63"/>
      <c r="AX28" s="63"/>
      <c r="AY28" s="64"/>
      <c r="AZ28" s="64"/>
      <c r="BA28" s="64"/>
      <c r="BB28" s="62"/>
      <c r="BC28" s="91"/>
      <c r="BD28" s="61"/>
      <c r="BE28" s="63"/>
      <c r="BF28" s="63"/>
      <c r="BG28" s="63"/>
      <c r="BH28" s="64"/>
      <c r="BI28" s="64"/>
      <c r="BJ28" s="64"/>
      <c r="BK28" s="62"/>
      <c r="BL28" s="50"/>
    </row>
    <row r="29" spans="2:64" ht="15" customHeight="1" x14ac:dyDescent="0.3">
      <c r="B29" s="54"/>
      <c r="C29" s="55" t="s">
        <v>54</v>
      </c>
      <c r="D29" s="55"/>
      <c r="E29" s="55"/>
      <c r="F29" s="55"/>
      <c r="G29" s="55"/>
      <c r="H29" s="55"/>
      <c r="I29" s="55"/>
      <c r="J29" s="55"/>
      <c r="K29" s="55"/>
      <c r="L29" s="55"/>
      <c r="M29" s="55"/>
      <c r="N29" s="55"/>
      <c r="O29" s="55"/>
      <c r="P29" s="55"/>
      <c r="Q29" s="55"/>
      <c r="R29" s="55"/>
      <c r="S29" s="55"/>
      <c r="T29" s="54"/>
      <c r="U29" s="55"/>
      <c r="V29" s="55"/>
      <c r="W29" s="55"/>
      <c r="X29" s="55"/>
      <c r="Y29" s="55"/>
      <c r="Z29" s="55"/>
      <c r="AA29" s="56"/>
      <c r="AB29" s="89"/>
      <c r="AC29" s="54"/>
      <c r="AD29" s="55"/>
      <c r="AE29" s="55"/>
      <c r="AF29" s="55"/>
      <c r="AG29" s="55"/>
      <c r="AH29" s="55"/>
      <c r="AI29" s="55"/>
      <c r="AJ29" s="56"/>
      <c r="AK29" s="89"/>
      <c r="AL29" s="54"/>
      <c r="AM29" s="55"/>
      <c r="AN29" s="55"/>
      <c r="AO29" s="55"/>
      <c r="AP29" s="55"/>
      <c r="AQ29" s="55"/>
      <c r="AR29" s="55"/>
      <c r="AS29" s="56"/>
      <c r="AT29" s="89"/>
      <c r="AU29" s="54"/>
      <c r="AV29" s="55"/>
      <c r="AW29" s="55"/>
      <c r="AX29" s="55"/>
      <c r="AY29" s="55"/>
      <c r="AZ29" s="55"/>
      <c r="BA29" s="55"/>
      <c r="BB29" s="56"/>
      <c r="BC29" s="89"/>
      <c r="BD29" s="54"/>
      <c r="BE29" s="55"/>
      <c r="BF29" s="55"/>
      <c r="BG29" s="55"/>
      <c r="BH29" s="55"/>
      <c r="BI29" s="55"/>
      <c r="BJ29" s="55"/>
      <c r="BK29" s="56"/>
      <c r="BL29" s="50"/>
    </row>
    <row r="30" spans="2:64" ht="22.5" customHeight="1" x14ac:dyDescent="0.3">
      <c r="B30" s="49"/>
      <c r="C30" s="187" t="s">
        <v>55</v>
      </c>
      <c r="D30" s="109"/>
      <c r="E30" s="109"/>
      <c r="F30" s="109"/>
      <c r="G30" s="109"/>
      <c r="H30" s="109"/>
      <c r="I30" s="109"/>
      <c r="J30" s="109"/>
      <c r="K30" s="109"/>
      <c r="L30" s="109"/>
      <c r="M30" s="109"/>
      <c r="N30" s="109"/>
      <c r="O30" s="109"/>
      <c r="P30" s="109"/>
      <c r="Q30" s="109"/>
      <c r="R30" s="109"/>
      <c r="S30" s="58"/>
      <c r="T30" s="198"/>
      <c r="U30" s="124"/>
      <c r="V30" s="124"/>
      <c r="W30" s="124"/>
      <c r="X30" s="184">
        <f t="shared" ref="X30:X36" si="0">T30*$X$27</f>
        <v>0</v>
      </c>
      <c r="Y30" s="109"/>
      <c r="Z30" s="109"/>
      <c r="AA30" s="181"/>
      <c r="AB30" s="90"/>
      <c r="AC30" s="198"/>
      <c r="AD30" s="124"/>
      <c r="AE30" s="124"/>
      <c r="AF30" s="124"/>
      <c r="AG30" s="184">
        <f t="shared" ref="AG30:AG36" si="1">AC30*AG$27</f>
        <v>0</v>
      </c>
      <c r="AH30" s="109"/>
      <c r="AI30" s="109"/>
      <c r="AJ30" s="181"/>
      <c r="AK30" s="90"/>
      <c r="AL30" s="198"/>
      <c r="AM30" s="124"/>
      <c r="AN30" s="124"/>
      <c r="AO30" s="124"/>
      <c r="AP30" s="184">
        <f t="shared" ref="AP30:AP36" si="2">AL30*AP$27</f>
        <v>0</v>
      </c>
      <c r="AQ30" s="109"/>
      <c r="AR30" s="109"/>
      <c r="AS30" s="181"/>
      <c r="AT30" s="90"/>
      <c r="AU30" s="198"/>
      <c r="AV30" s="124"/>
      <c r="AW30" s="124"/>
      <c r="AX30" s="124"/>
      <c r="AY30" s="184">
        <f t="shared" ref="AY30:AY36" si="3">AU30*AY$27</f>
        <v>0</v>
      </c>
      <c r="AZ30" s="109"/>
      <c r="BA30" s="109"/>
      <c r="BB30" s="181"/>
      <c r="BC30" s="90"/>
      <c r="BD30" s="198"/>
      <c r="BE30" s="124"/>
      <c r="BF30" s="124"/>
      <c r="BG30" s="124"/>
      <c r="BH30" s="184">
        <f t="shared" ref="BH30:BH36" si="4">BD30*BH$27</f>
        <v>0</v>
      </c>
      <c r="BI30" s="109"/>
      <c r="BJ30" s="109"/>
      <c r="BK30" s="181"/>
      <c r="BL30" s="50"/>
    </row>
    <row r="31" spans="2:64" ht="22.5" customHeight="1" x14ac:dyDescent="0.3">
      <c r="B31" s="49"/>
      <c r="C31" s="113" t="s">
        <v>56</v>
      </c>
      <c r="D31" s="189"/>
      <c r="E31" s="189"/>
      <c r="F31" s="189"/>
      <c r="G31" s="189"/>
      <c r="H31" s="189"/>
      <c r="I31" s="189"/>
      <c r="J31" s="189"/>
      <c r="K31" s="189"/>
      <c r="L31" s="189"/>
      <c r="M31" s="189"/>
      <c r="N31" s="189"/>
      <c r="O31" s="189"/>
      <c r="P31" s="189"/>
      <c r="Q31" s="189"/>
      <c r="R31" s="189"/>
      <c r="S31" s="40"/>
      <c r="T31" s="185"/>
      <c r="U31" s="186"/>
      <c r="V31" s="186"/>
      <c r="W31" s="186"/>
      <c r="X31" s="184">
        <f t="shared" si="0"/>
        <v>0</v>
      </c>
      <c r="Y31" s="109"/>
      <c r="Z31" s="109"/>
      <c r="AA31" s="181"/>
      <c r="AB31" s="90"/>
      <c r="AC31" s="185"/>
      <c r="AD31" s="186"/>
      <c r="AE31" s="186"/>
      <c r="AF31" s="186"/>
      <c r="AG31" s="184">
        <f t="shared" si="1"/>
        <v>0</v>
      </c>
      <c r="AH31" s="109"/>
      <c r="AI31" s="109"/>
      <c r="AJ31" s="181"/>
      <c r="AK31" s="90"/>
      <c r="AL31" s="185"/>
      <c r="AM31" s="186"/>
      <c r="AN31" s="186"/>
      <c r="AO31" s="186"/>
      <c r="AP31" s="184">
        <f t="shared" si="2"/>
        <v>0</v>
      </c>
      <c r="AQ31" s="109"/>
      <c r="AR31" s="109"/>
      <c r="AS31" s="181"/>
      <c r="AT31" s="90"/>
      <c r="AU31" s="185"/>
      <c r="AV31" s="186"/>
      <c r="AW31" s="186"/>
      <c r="AX31" s="186"/>
      <c r="AY31" s="184">
        <f t="shared" si="3"/>
        <v>0</v>
      </c>
      <c r="AZ31" s="109"/>
      <c r="BA31" s="109"/>
      <c r="BB31" s="181"/>
      <c r="BC31" s="90"/>
      <c r="BD31" s="185"/>
      <c r="BE31" s="186"/>
      <c r="BF31" s="186"/>
      <c r="BG31" s="186"/>
      <c r="BH31" s="184">
        <f t="shared" si="4"/>
        <v>0</v>
      </c>
      <c r="BI31" s="109"/>
      <c r="BJ31" s="109"/>
      <c r="BK31" s="181"/>
      <c r="BL31" s="50"/>
    </row>
    <row r="32" spans="2:64" ht="22.5" customHeight="1" x14ac:dyDescent="0.3">
      <c r="B32" s="49"/>
      <c r="C32" s="113" t="s">
        <v>57</v>
      </c>
      <c r="D32" s="189"/>
      <c r="E32" s="189"/>
      <c r="F32" s="189"/>
      <c r="G32" s="189"/>
      <c r="H32" s="189"/>
      <c r="I32" s="189"/>
      <c r="J32" s="189"/>
      <c r="K32" s="189"/>
      <c r="L32" s="189"/>
      <c r="M32" s="189"/>
      <c r="N32" s="189"/>
      <c r="O32" s="189"/>
      <c r="P32" s="189"/>
      <c r="Q32" s="189"/>
      <c r="R32" s="189"/>
      <c r="S32" s="40"/>
      <c r="T32" s="185"/>
      <c r="U32" s="186"/>
      <c r="V32" s="186"/>
      <c r="W32" s="186"/>
      <c r="X32" s="184">
        <f t="shared" si="0"/>
        <v>0</v>
      </c>
      <c r="Y32" s="109"/>
      <c r="Z32" s="109"/>
      <c r="AA32" s="181"/>
      <c r="AB32" s="90"/>
      <c r="AC32" s="185"/>
      <c r="AD32" s="186"/>
      <c r="AE32" s="186"/>
      <c r="AF32" s="186"/>
      <c r="AG32" s="184">
        <f t="shared" si="1"/>
        <v>0</v>
      </c>
      <c r="AH32" s="109"/>
      <c r="AI32" s="109"/>
      <c r="AJ32" s="181"/>
      <c r="AK32" s="90"/>
      <c r="AL32" s="185"/>
      <c r="AM32" s="186"/>
      <c r="AN32" s="186"/>
      <c r="AO32" s="186"/>
      <c r="AP32" s="184">
        <f t="shared" si="2"/>
        <v>0</v>
      </c>
      <c r="AQ32" s="109"/>
      <c r="AR32" s="109"/>
      <c r="AS32" s="181"/>
      <c r="AT32" s="90"/>
      <c r="AU32" s="185"/>
      <c r="AV32" s="186"/>
      <c r="AW32" s="186"/>
      <c r="AX32" s="186"/>
      <c r="AY32" s="184">
        <f t="shared" si="3"/>
        <v>0</v>
      </c>
      <c r="AZ32" s="109"/>
      <c r="BA32" s="109"/>
      <c r="BB32" s="181"/>
      <c r="BC32" s="90"/>
      <c r="BD32" s="185"/>
      <c r="BE32" s="186"/>
      <c r="BF32" s="186"/>
      <c r="BG32" s="186"/>
      <c r="BH32" s="184">
        <f t="shared" si="4"/>
        <v>0</v>
      </c>
      <c r="BI32" s="109"/>
      <c r="BJ32" s="109"/>
      <c r="BK32" s="181"/>
      <c r="BL32" s="50"/>
    </row>
    <row r="33" spans="2:64" ht="22.5" customHeight="1" x14ac:dyDescent="0.3">
      <c r="B33" s="49"/>
      <c r="C33" s="113" t="s">
        <v>58</v>
      </c>
      <c r="D33" s="189"/>
      <c r="E33" s="189"/>
      <c r="F33" s="189"/>
      <c r="G33" s="189"/>
      <c r="H33" s="189"/>
      <c r="I33" s="189"/>
      <c r="J33" s="189"/>
      <c r="K33" s="189"/>
      <c r="L33" s="189"/>
      <c r="M33" s="189"/>
      <c r="N33" s="189"/>
      <c r="O33" s="189"/>
      <c r="P33" s="189"/>
      <c r="Q33" s="189"/>
      <c r="R33" s="189"/>
      <c r="S33" s="40"/>
      <c r="T33" s="185"/>
      <c r="U33" s="186"/>
      <c r="V33" s="186"/>
      <c r="W33" s="186"/>
      <c r="X33" s="184">
        <f t="shared" si="0"/>
        <v>0</v>
      </c>
      <c r="Y33" s="109"/>
      <c r="Z33" s="109"/>
      <c r="AA33" s="181"/>
      <c r="AB33" s="90"/>
      <c r="AC33" s="185"/>
      <c r="AD33" s="186"/>
      <c r="AE33" s="186"/>
      <c r="AF33" s="186"/>
      <c r="AG33" s="184">
        <f t="shared" si="1"/>
        <v>0</v>
      </c>
      <c r="AH33" s="109"/>
      <c r="AI33" s="109"/>
      <c r="AJ33" s="181"/>
      <c r="AK33" s="90"/>
      <c r="AL33" s="185"/>
      <c r="AM33" s="186"/>
      <c r="AN33" s="186"/>
      <c r="AO33" s="186"/>
      <c r="AP33" s="184">
        <f t="shared" si="2"/>
        <v>0</v>
      </c>
      <c r="AQ33" s="109"/>
      <c r="AR33" s="109"/>
      <c r="AS33" s="181"/>
      <c r="AT33" s="90"/>
      <c r="AU33" s="185"/>
      <c r="AV33" s="186"/>
      <c r="AW33" s="186"/>
      <c r="AX33" s="186"/>
      <c r="AY33" s="184">
        <f t="shared" si="3"/>
        <v>0</v>
      </c>
      <c r="AZ33" s="109"/>
      <c r="BA33" s="109"/>
      <c r="BB33" s="181"/>
      <c r="BC33" s="90"/>
      <c r="BD33" s="185"/>
      <c r="BE33" s="186"/>
      <c r="BF33" s="186"/>
      <c r="BG33" s="186"/>
      <c r="BH33" s="184">
        <f t="shared" si="4"/>
        <v>0</v>
      </c>
      <c r="BI33" s="109"/>
      <c r="BJ33" s="109"/>
      <c r="BK33" s="181"/>
      <c r="BL33" s="50"/>
    </row>
    <row r="34" spans="2:64" ht="22.5" customHeight="1" x14ac:dyDescent="0.3">
      <c r="B34" s="49"/>
      <c r="C34" s="113" t="s">
        <v>59</v>
      </c>
      <c r="D34" s="189"/>
      <c r="E34" s="189"/>
      <c r="F34" s="189"/>
      <c r="G34" s="189"/>
      <c r="H34" s="189"/>
      <c r="I34" s="189"/>
      <c r="J34" s="189"/>
      <c r="K34" s="189"/>
      <c r="L34" s="189"/>
      <c r="M34" s="189"/>
      <c r="N34" s="189"/>
      <c r="O34" s="189"/>
      <c r="P34" s="189"/>
      <c r="Q34" s="189"/>
      <c r="R34" s="189"/>
      <c r="S34" s="40"/>
      <c r="T34" s="185"/>
      <c r="U34" s="186"/>
      <c r="V34" s="186"/>
      <c r="W34" s="186"/>
      <c r="X34" s="184">
        <f t="shared" si="0"/>
        <v>0</v>
      </c>
      <c r="Y34" s="109"/>
      <c r="Z34" s="109"/>
      <c r="AA34" s="181"/>
      <c r="AB34" s="90"/>
      <c r="AC34" s="185"/>
      <c r="AD34" s="186"/>
      <c r="AE34" s="186"/>
      <c r="AF34" s="186"/>
      <c r="AG34" s="184">
        <f t="shared" si="1"/>
        <v>0</v>
      </c>
      <c r="AH34" s="109"/>
      <c r="AI34" s="109"/>
      <c r="AJ34" s="181"/>
      <c r="AK34" s="90"/>
      <c r="AL34" s="185"/>
      <c r="AM34" s="186"/>
      <c r="AN34" s="186"/>
      <c r="AO34" s="186"/>
      <c r="AP34" s="184">
        <f t="shared" si="2"/>
        <v>0</v>
      </c>
      <c r="AQ34" s="109"/>
      <c r="AR34" s="109"/>
      <c r="AS34" s="181"/>
      <c r="AT34" s="90"/>
      <c r="AU34" s="185"/>
      <c r="AV34" s="186"/>
      <c r="AW34" s="186"/>
      <c r="AX34" s="186"/>
      <c r="AY34" s="184">
        <f t="shared" si="3"/>
        <v>0</v>
      </c>
      <c r="AZ34" s="109"/>
      <c r="BA34" s="109"/>
      <c r="BB34" s="181"/>
      <c r="BC34" s="90"/>
      <c r="BD34" s="185"/>
      <c r="BE34" s="186"/>
      <c r="BF34" s="186"/>
      <c r="BG34" s="186"/>
      <c r="BH34" s="184">
        <f t="shared" si="4"/>
        <v>0</v>
      </c>
      <c r="BI34" s="109"/>
      <c r="BJ34" s="109"/>
      <c r="BK34" s="181"/>
      <c r="BL34" s="50"/>
    </row>
    <row r="35" spans="2:64" ht="22.5" customHeight="1" x14ac:dyDescent="0.3">
      <c r="B35" s="49"/>
      <c r="C35" s="113" t="s">
        <v>60</v>
      </c>
      <c r="D35" s="189"/>
      <c r="E35" s="189"/>
      <c r="F35" s="189"/>
      <c r="G35" s="189"/>
      <c r="H35" s="189"/>
      <c r="I35" s="189"/>
      <c r="J35" s="189"/>
      <c r="K35" s="189"/>
      <c r="L35" s="189"/>
      <c r="M35" s="189"/>
      <c r="N35" s="189"/>
      <c r="O35" s="189"/>
      <c r="P35" s="189"/>
      <c r="Q35" s="189"/>
      <c r="R35" s="189"/>
      <c r="S35" s="40"/>
      <c r="T35" s="185"/>
      <c r="U35" s="186"/>
      <c r="V35" s="186"/>
      <c r="W35" s="186"/>
      <c r="X35" s="184">
        <f t="shared" si="0"/>
        <v>0</v>
      </c>
      <c r="Y35" s="109"/>
      <c r="Z35" s="109"/>
      <c r="AA35" s="181"/>
      <c r="AB35" s="90"/>
      <c r="AC35" s="185"/>
      <c r="AD35" s="186"/>
      <c r="AE35" s="186"/>
      <c r="AF35" s="186"/>
      <c r="AG35" s="184">
        <f t="shared" si="1"/>
        <v>0</v>
      </c>
      <c r="AH35" s="109"/>
      <c r="AI35" s="109"/>
      <c r="AJ35" s="181"/>
      <c r="AK35" s="90"/>
      <c r="AL35" s="185"/>
      <c r="AM35" s="186"/>
      <c r="AN35" s="186"/>
      <c r="AO35" s="186"/>
      <c r="AP35" s="184">
        <f t="shared" si="2"/>
        <v>0</v>
      </c>
      <c r="AQ35" s="109"/>
      <c r="AR35" s="109"/>
      <c r="AS35" s="181"/>
      <c r="AT35" s="90"/>
      <c r="AU35" s="185"/>
      <c r="AV35" s="186"/>
      <c r="AW35" s="186"/>
      <c r="AX35" s="186"/>
      <c r="AY35" s="184">
        <f t="shared" si="3"/>
        <v>0</v>
      </c>
      <c r="AZ35" s="109"/>
      <c r="BA35" s="109"/>
      <c r="BB35" s="181"/>
      <c r="BC35" s="90"/>
      <c r="BD35" s="185"/>
      <c r="BE35" s="186"/>
      <c r="BF35" s="186"/>
      <c r="BG35" s="186"/>
      <c r="BH35" s="184">
        <f t="shared" si="4"/>
        <v>0</v>
      </c>
      <c r="BI35" s="109"/>
      <c r="BJ35" s="109"/>
      <c r="BK35" s="181"/>
      <c r="BL35" s="50"/>
    </row>
    <row r="36" spans="2:64" ht="22.5" customHeight="1" x14ac:dyDescent="0.3">
      <c r="B36" s="49"/>
      <c r="C36" s="113" t="s">
        <v>61</v>
      </c>
      <c r="D36" s="189"/>
      <c r="E36" s="189"/>
      <c r="F36" s="189"/>
      <c r="G36" s="189"/>
      <c r="H36" s="189"/>
      <c r="I36" s="189"/>
      <c r="J36" s="189"/>
      <c r="K36" s="189"/>
      <c r="L36" s="189"/>
      <c r="M36" s="189"/>
      <c r="N36" s="189"/>
      <c r="O36" s="189"/>
      <c r="P36" s="189"/>
      <c r="Q36" s="189"/>
      <c r="R36" s="189"/>
      <c r="S36" s="40"/>
      <c r="T36" s="185"/>
      <c r="U36" s="186"/>
      <c r="V36" s="186"/>
      <c r="W36" s="186"/>
      <c r="X36" s="184">
        <f t="shared" si="0"/>
        <v>0</v>
      </c>
      <c r="Y36" s="109"/>
      <c r="Z36" s="109"/>
      <c r="AA36" s="181"/>
      <c r="AB36" s="90"/>
      <c r="AC36" s="185"/>
      <c r="AD36" s="186"/>
      <c r="AE36" s="186"/>
      <c r="AF36" s="186"/>
      <c r="AG36" s="184">
        <f t="shared" si="1"/>
        <v>0</v>
      </c>
      <c r="AH36" s="109"/>
      <c r="AI36" s="109"/>
      <c r="AJ36" s="181"/>
      <c r="AK36" s="90"/>
      <c r="AL36" s="185"/>
      <c r="AM36" s="186"/>
      <c r="AN36" s="186"/>
      <c r="AO36" s="186"/>
      <c r="AP36" s="184">
        <f t="shared" si="2"/>
        <v>0</v>
      </c>
      <c r="AQ36" s="109"/>
      <c r="AR36" s="109"/>
      <c r="AS36" s="181"/>
      <c r="AT36" s="90"/>
      <c r="AU36" s="185"/>
      <c r="AV36" s="186"/>
      <c r="AW36" s="186"/>
      <c r="AX36" s="186"/>
      <c r="AY36" s="184">
        <f t="shared" si="3"/>
        <v>0</v>
      </c>
      <c r="AZ36" s="109"/>
      <c r="BA36" s="109"/>
      <c r="BB36" s="181"/>
      <c r="BC36" s="90"/>
      <c r="BD36" s="185"/>
      <c r="BE36" s="186"/>
      <c r="BF36" s="186"/>
      <c r="BG36" s="186"/>
      <c r="BH36" s="184">
        <f t="shared" si="4"/>
        <v>0</v>
      </c>
      <c r="BI36" s="109"/>
      <c r="BJ36" s="109"/>
      <c r="BK36" s="181"/>
      <c r="BL36" s="50"/>
    </row>
    <row r="37" spans="2:64" ht="15" customHeight="1" x14ac:dyDescent="0.3">
      <c r="B37" s="203" t="s">
        <v>62</v>
      </c>
      <c r="C37" s="183"/>
      <c r="D37" s="183"/>
      <c r="E37" s="183"/>
      <c r="F37" s="183"/>
      <c r="G37" s="183"/>
      <c r="H37" s="183"/>
      <c r="I37" s="183"/>
      <c r="J37" s="183"/>
      <c r="K37" s="183"/>
      <c r="L37" s="183"/>
      <c r="M37" s="183"/>
      <c r="N37" s="183"/>
      <c r="O37" s="183"/>
      <c r="P37" s="183"/>
      <c r="Q37" s="183"/>
      <c r="R37" s="183"/>
      <c r="S37" s="60"/>
      <c r="T37" s="188">
        <f>SUM(T30:W36)</f>
        <v>0</v>
      </c>
      <c r="U37" s="183"/>
      <c r="V37" s="183"/>
      <c r="W37" s="183"/>
      <c r="X37" s="199">
        <f>SUM(X30:AA36)</f>
        <v>0</v>
      </c>
      <c r="Y37" s="183"/>
      <c r="Z37" s="183"/>
      <c r="AA37" s="116"/>
      <c r="AB37" s="91"/>
      <c r="AC37" s="188">
        <f>SUM(AC30:AF36)</f>
        <v>0</v>
      </c>
      <c r="AD37" s="183"/>
      <c r="AE37" s="183"/>
      <c r="AF37" s="183"/>
      <c r="AG37" s="199">
        <f>SUM(AG30:AJ36)</f>
        <v>0</v>
      </c>
      <c r="AH37" s="183"/>
      <c r="AI37" s="183"/>
      <c r="AJ37" s="116"/>
      <c r="AK37" s="91"/>
      <c r="AL37" s="188">
        <f>SUM(AL30:AO36)</f>
        <v>0</v>
      </c>
      <c r="AM37" s="183"/>
      <c r="AN37" s="183"/>
      <c r="AO37" s="183"/>
      <c r="AP37" s="199">
        <f>SUM(AP30:AS36)</f>
        <v>0</v>
      </c>
      <c r="AQ37" s="183"/>
      <c r="AR37" s="183"/>
      <c r="AS37" s="116"/>
      <c r="AT37" s="91"/>
      <c r="AU37" s="188">
        <f>SUM(AU30:AX36)</f>
        <v>0</v>
      </c>
      <c r="AV37" s="183"/>
      <c r="AW37" s="183"/>
      <c r="AX37" s="183"/>
      <c r="AY37" s="199">
        <f>SUM(AY30:BB36)</f>
        <v>0</v>
      </c>
      <c r="AZ37" s="183"/>
      <c r="BA37" s="183"/>
      <c r="BB37" s="116"/>
      <c r="BC37" s="91"/>
      <c r="BD37" s="188">
        <f>SUM(BD30:BG36)</f>
        <v>0</v>
      </c>
      <c r="BE37" s="183"/>
      <c r="BF37" s="183"/>
      <c r="BG37" s="183"/>
      <c r="BH37" s="199">
        <f>SUM(BH30:BK36)</f>
        <v>0</v>
      </c>
      <c r="BI37" s="183"/>
      <c r="BJ37" s="183"/>
      <c r="BK37" s="116"/>
      <c r="BL37" s="50"/>
    </row>
    <row r="38" spans="2:64" ht="15" customHeight="1" x14ac:dyDescent="0.3">
      <c r="B38" s="59"/>
      <c r="C38" s="60"/>
      <c r="D38" s="60"/>
      <c r="E38" s="60"/>
      <c r="F38" s="60"/>
      <c r="G38" s="60"/>
      <c r="H38" s="60"/>
      <c r="I38" s="60"/>
      <c r="J38" s="60"/>
      <c r="K38" s="60"/>
      <c r="L38" s="60"/>
      <c r="M38" s="60"/>
      <c r="N38" s="60"/>
      <c r="O38" s="60"/>
      <c r="P38" s="60"/>
      <c r="Q38" s="60"/>
      <c r="R38" s="60"/>
      <c r="S38" s="60"/>
      <c r="T38" s="61"/>
      <c r="U38" s="63"/>
      <c r="V38" s="63"/>
      <c r="W38" s="63"/>
      <c r="X38" s="64"/>
      <c r="Y38" s="64"/>
      <c r="Z38" s="64"/>
      <c r="AA38" s="62"/>
      <c r="AB38" s="91"/>
      <c r="AC38" s="61"/>
      <c r="AD38" s="63"/>
      <c r="AE38" s="63"/>
      <c r="AF38" s="63"/>
      <c r="AG38" s="64"/>
      <c r="AH38" s="64"/>
      <c r="AI38" s="64"/>
      <c r="AJ38" s="62"/>
      <c r="AK38" s="91"/>
      <c r="AL38" s="61"/>
      <c r="AM38" s="63"/>
      <c r="AN38" s="63"/>
      <c r="AO38" s="63"/>
      <c r="AP38" s="64"/>
      <c r="AQ38" s="64"/>
      <c r="AR38" s="64"/>
      <c r="AS38" s="62"/>
      <c r="AT38" s="91"/>
      <c r="AU38" s="61"/>
      <c r="AV38" s="63"/>
      <c r="AW38" s="63"/>
      <c r="AX38" s="63"/>
      <c r="AY38" s="64"/>
      <c r="AZ38" s="64"/>
      <c r="BA38" s="64"/>
      <c r="BB38" s="62"/>
      <c r="BC38" s="91"/>
      <c r="BD38" s="61"/>
      <c r="BE38" s="63"/>
      <c r="BF38" s="63"/>
      <c r="BG38" s="63"/>
      <c r="BH38" s="64"/>
      <c r="BI38" s="64"/>
      <c r="BJ38" s="64"/>
      <c r="BK38" s="62"/>
      <c r="BL38" s="50"/>
    </row>
    <row r="39" spans="2:64" ht="15" customHeight="1" x14ac:dyDescent="0.3">
      <c r="B39" s="49"/>
      <c r="C39" s="55" t="s">
        <v>63</v>
      </c>
      <c r="D39" s="55"/>
      <c r="E39" s="55"/>
      <c r="F39" s="55"/>
      <c r="G39" s="55"/>
      <c r="H39" s="55"/>
      <c r="I39" s="55"/>
      <c r="J39" s="48"/>
      <c r="K39" s="48"/>
      <c r="L39" s="48"/>
      <c r="M39" s="48"/>
      <c r="N39" s="48"/>
      <c r="O39" s="48"/>
      <c r="P39" s="48"/>
      <c r="Q39" s="48"/>
      <c r="R39" s="48"/>
      <c r="S39" s="48"/>
      <c r="T39" s="49"/>
      <c r="AA39" s="50"/>
      <c r="AB39" s="65"/>
      <c r="AC39" s="49"/>
      <c r="AJ39" s="50"/>
      <c r="AK39" s="65"/>
      <c r="AL39" s="49"/>
      <c r="AS39" s="50"/>
      <c r="AT39" s="65"/>
      <c r="AU39" s="49"/>
      <c r="BB39" s="50"/>
      <c r="BC39" s="65"/>
      <c r="BD39" s="49"/>
      <c r="BK39" s="50"/>
      <c r="BL39" s="50"/>
    </row>
    <row r="40" spans="2:64" ht="22.5" customHeight="1" x14ac:dyDescent="0.3">
      <c r="B40" s="49"/>
      <c r="C40" s="187" t="s">
        <v>64</v>
      </c>
      <c r="D40" s="109"/>
      <c r="E40" s="109"/>
      <c r="F40" s="109"/>
      <c r="G40" s="109"/>
      <c r="H40" s="109"/>
      <c r="I40" s="109"/>
      <c r="J40" s="109"/>
      <c r="K40" s="109"/>
      <c r="L40" s="109"/>
      <c r="M40" s="109"/>
      <c r="N40" s="109"/>
      <c r="O40" s="109"/>
      <c r="P40" s="109"/>
      <c r="Q40" s="109"/>
      <c r="R40" s="109"/>
      <c r="S40" s="58"/>
      <c r="T40" s="185"/>
      <c r="U40" s="186"/>
      <c r="V40" s="186"/>
      <c r="W40" s="186"/>
      <c r="X40" s="207">
        <f>T40*$X$27</f>
        <v>0</v>
      </c>
      <c r="Y40" s="189"/>
      <c r="Z40" s="189"/>
      <c r="AA40" s="208"/>
      <c r="AB40" s="90"/>
      <c r="AC40" s="185"/>
      <c r="AD40" s="186"/>
      <c r="AE40" s="186"/>
      <c r="AF40" s="186"/>
      <c r="AG40" s="207">
        <f>AC40*AG$27</f>
        <v>0</v>
      </c>
      <c r="AH40" s="189"/>
      <c r="AI40" s="189"/>
      <c r="AJ40" s="208"/>
      <c r="AK40" s="90"/>
      <c r="AL40" s="185"/>
      <c r="AM40" s="186"/>
      <c r="AN40" s="186"/>
      <c r="AO40" s="186"/>
      <c r="AP40" s="207">
        <f>AL40*AP$27</f>
        <v>0</v>
      </c>
      <c r="AQ40" s="189"/>
      <c r="AR40" s="189"/>
      <c r="AS40" s="208"/>
      <c r="AT40" s="90"/>
      <c r="AU40" s="185"/>
      <c r="AV40" s="186"/>
      <c r="AW40" s="186"/>
      <c r="AX40" s="186"/>
      <c r="AY40" s="207">
        <f>AU40*AY$27</f>
        <v>0</v>
      </c>
      <c r="AZ40" s="189"/>
      <c r="BA40" s="189"/>
      <c r="BB40" s="208"/>
      <c r="BC40" s="90"/>
      <c r="BD40" s="185"/>
      <c r="BE40" s="186"/>
      <c r="BF40" s="186"/>
      <c r="BG40" s="186"/>
      <c r="BH40" s="207">
        <f>BD40*BH$27</f>
        <v>0</v>
      </c>
      <c r="BI40" s="189"/>
      <c r="BJ40" s="189"/>
      <c r="BK40" s="208"/>
      <c r="BL40" s="50"/>
    </row>
    <row r="41" spans="2:64" ht="15" customHeight="1" x14ac:dyDescent="0.3">
      <c r="B41" s="203" t="s">
        <v>65</v>
      </c>
      <c r="C41" s="183"/>
      <c r="D41" s="183"/>
      <c r="E41" s="183"/>
      <c r="F41" s="183"/>
      <c r="G41" s="183"/>
      <c r="H41" s="183"/>
      <c r="I41" s="183"/>
      <c r="J41" s="183"/>
      <c r="K41" s="183"/>
      <c r="L41" s="183"/>
      <c r="M41" s="183"/>
      <c r="N41" s="183"/>
      <c r="O41" s="183"/>
      <c r="P41" s="183"/>
      <c r="Q41" s="183"/>
      <c r="R41" s="183"/>
      <c r="S41" s="60"/>
      <c r="T41" s="188">
        <f>SUM(T40)</f>
        <v>0</v>
      </c>
      <c r="U41" s="183"/>
      <c r="V41" s="183"/>
      <c r="W41" s="183"/>
      <c r="X41" s="199">
        <f>SUM(X40)</f>
        <v>0</v>
      </c>
      <c r="Y41" s="183"/>
      <c r="Z41" s="183"/>
      <c r="AA41" s="116"/>
      <c r="AB41" s="91"/>
      <c r="AC41" s="188">
        <f>SUM(AC40)</f>
        <v>0</v>
      </c>
      <c r="AD41" s="183"/>
      <c r="AE41" s="183"/>
      <c r="AF41" s="183"/>
      <c r="AG41" s="199">
        <f>SUM(AG40)</f>
        <v>0</v>
      </c>
      <c r="AH41" s="183"/>
      <c r="AI41" s="183"/>
      <c r="AJ41" s="116"/>
      <c r="AK41" s="91"/>
      <c r="AL41" s="188">
        <f>SUM(AL40)</f>
        <v>0</v>
      </c>
      <c r="AM41" s="183"/>
      <c r="AN41" s="183"/>
      <c r="AO41" s="183"/>
      <c r="AP41" s="199">
        <f>SUM(AP40)</f>
        <v>0</v>
      </c>
      <c r="AQ41" s="183"/>
      <c r="AR41" s="183"/>
      <c r="AS41" s="116"/>
      <c r="AT41" s="91"/>
      <c r="AU41" s="188">
        <f>SUM(AU40)</f>
        <v>0</v>
      </c>
      <c r="AV41" s="183"/>
      <c r="AW41" s="183"/>
      <c r="AX41" s="183"/>
      <c r="AY41" s="199">
        <f>SUM(AY40)</f>
        <v>0</v>
      </c>
      <c r="AZ41" s="183"/>
      <c r="BA41" s="183"/>
      <c r="BB41" s="116"/>
      <c r="BC41" s="91"/>
      <c r="BD41" s="188">
        <f>SUM(BD40)</f>
        <v>0</v>
      </c>
      <c r="BE41" s="183"/>
      <c r="BF41" s="183"/>
      <c r="BG41" s="183"/>
      <c r="BH41" s="199">
        <f>SUM(BH40)</f>
        <v>0</v>
      </c>
      <c r="BI41" s="183"/>
      <c r="BJ41" s="183"/>
      <c r="BK41" s="116"/>
      <c r="BL41" s="50"/>
    </row>
    <row r="42" spans="2:64" ht="15" customHeight="1" x14ac:dyDescent="0.3">
      <c r="B42" s="59"/>
      <c r="C42" s="60"/>
      <c r="D42" s="60"/>
      <c r="E42" s="60"/>
      <c r="F42" s="60"/>
      <c r="G42" s="60"/>
      <c r="H42" s="60"/>
      <c r="I42" s="60"/>
      <c r="J42" s="60"/>
      <c r="K42" s="60"/>
      <c r="L42" s="60"/>
      <c r="M42" s="60"/>
      <c r="N42" s="60"/>
      <c r="O42" s="60"/>
      <c r="P42" s="60"/>
      <c r="Q42" s="60"/>
      <c r="R42" s="60"/>
      <c r="S42" s="60"/>
      <c r="T42" s="61"/>
      <c r="U42" s="63"/>
      <c r="V42" s="63"/>
      <c r="W42" s="63"/>
      <c r="X42" s="64"/>
      <c r="Y42" s="64"/>
      <c r="Z42" s="64"/>
      <c r="AA42" s="62"/>
      <c r="AB42" s="91"/>
      <c r="AC42" s="61"/>
      <c r="AD42" s="63"/>
      <c r="AE42" s="63"/>
      <c r="AF42" s="63"/>
      <c r="AG42" s="64"/>
      <c r="AH42" s="64"/>
      <c r="AI42" s="64"/>
      <c r="AJ42" s="62"/>
      <c r="AK42" s="91"/>
      <c r="AL42" s="61"/>
      <c r="AM42" s="63"/>
      <c r="AN42" s="63"/>
      <c r="AO42" s="63"/>
      <c r="AP42" s="64"/>
      <c r="AQ42" s="64"/>
      <c r="AR42" s="64"/>
      <c r="AS42" s="62"/>
      <c r="AT42" s="91"/>
      <c r="AU42" s="61"/>
      <c r="AV42" s="63"/>
      <c r="AW42" s="63"/>
      <c r="AX42" s="63"/>
      <c r="AY42" s="64"/>
      <c r="AZ42" s="64"/>
      <c r="BA42" s="64"/>
      <c r="BB42" s="62"/>
      <c r="BC42" s="91"/>
      <c r="BD42" s="61"/>
      <c r="BE42" s="63"/>
      <c r="BF42" s="63"/>
      <c r="BG42" s="63"/>
      <c r="BH42" s="64"/>
      <c r="BI42" s="64"/>
      <c r="BJ42" s="64"/>
      <c r="BK42" s="62"/>
      <c r="BL42" s="50"/>
    </row>
    <row r="43" spans="2:64" ht="15" customHeight="1" x14ac:dyDescent="0.3">
      <c r="B43" s="54"/>
      <c r="C43" s="55" t="s">
        <v>66</v>
      </c>
      <c r="D43" s="55"/>
      <c r="E43" s="55"/>
      <c r="F43" s="55"/>
      <c r="G43" s="55"/>
      <c r="H43" s="55"/>
      <c r="I43" s="55"/>
      <c r="J43" s="55"/>
      <c r="K43" s="55"/>
      <c r="L43" s="55"/>
      <c r="M43" s="55"/>
      <c r="N43" s="55"/>
      <c r="O43" s="55"/>
      <c r="P43" s="55"/>
      <c r="Q43" s="55"/>
      <c r="R43" s="55"/>
      <c r="S43" s="55"/>
      <c r="T43" s="54"/>
      <c r="U43" s="55"/>
      <c r="V43" s="55"/>
      <c r="W43" s="55"/>
      <c r="X43" s="55"/>
      <c r="Y43" s="55"/>
      <c r="Z43" s="55"/>
      <c r="AA43" s="56"/>
      <c r="AB43" s="89"/>
      <c r="AC43" s="54"/>
      <c r="AD43" s="55"/>
      <c r="AE43" s="55"/>
      <c r="AF43" s="55"/>
      <c r="AG43" s="55"/>
      <c r="AH43" s="55"/>
      <c r="AI43" s="55"/>
      <c r="AJ43" s="56"/>
      <c r="AK43" s="89"/>
      <c r="AL43" s="54"/>
      <c r="AM43" s="55"/>
      <c r="AN43" s="55"/>
      <c r="AO43" s="55"/>
      <c r="AP43" s="55"/>
      <c r="AQ43" s="55"/>
      <c r="AR43" s="55"/>
      <c r="AS43" s="56"/>
      <c r="AT43" s="89"/>
      <c r="AU43" s="54"/>
      <c r="AV43" s="55"/>
      <c r="AW43" s="55"/>
      <c r="AX43" s="55"/>
      <c r="AY43" s="55"/>
      <c r="AZ43" s="55"/>
      <c r="BA43" s="55"/>
      <c r="BB43" s="56"/>
      <c r="BC43" s="89"/>
      <c r="BD43" s="54"/>
      <c r="BE43" s="55"/>
      <c r="BF43" s="55"/>
      <c r="BG43" s="55"/>
      <c r="BH43" s="55"/>
      <c r="BI43" s="55"/>
      <c r="BJ43" s="55"/>
      <c r="BK43" s="56"/>
      <c r="BL43" s="50"/>
    </row>
    <row r="44" spans="2:64" ht="22.5" customHeight="1" x14ac:dyDescent="0.3">
      <c r="B44" s="49"/>
      <c r="C44" s="187" t="s">
        <v>67</v>
      </c>
      <c r="D44" s="109"/>
      <c r="E44" s="109"/>
      <c r="F44" s="109"/>
      <c r="G44" s="109"/>
      <c r="H44" s="109"/>
      <c r="I44" s="109"/>
      <c r="J44" s="109"/>
      <c r="K44" s="109"/>
      <c r="L44" s="109"/>
      <c r="M44" s="109"/>
      <c r="N44" s="109"/>
      <c r="O44" s="109"/>
      <c r="P44" s="109"/>
      <c r="Q44" s="109"/>
      <c r="R44" s="109"/>
      <c r="S44" s="58"/>
      <c r="T44" s="198"/>
      <c r="U44" s="124"/>
      <c r="V44" s="124"/>
      <c r="W44" s="124"/>
      <c r="X44" s="184">
        <f>T44*$X$27</f>
        <v>0</v>
      </c>
      <c r="Y44" s="109"/>
      <c r="Z44" s="109"/>
      <c r="AA44" s="181"/>
      <c r="AB44" s="90"/>
      <c r="AC44" s="198"/>
      <c r="AD44" s="124"/>
      <c r="AE44" s="124"/>
      <c r="AF44" s="124"/>
      <c r="AG44" s="184">
        <f>AC44*AG$27</f>
        <v>0</v>
      </c>
      <c r="AH44" s="109"/>
      <c r="AI44" s="109"/>
      <c r="AJ44" s="181"/>
      <c r="AK44" s="90"/>
      <c r="AL44" s="198"/>
      <c r="AM44" s="124"/>
      <c r="AN44" s="124"/>
      <c r="AO44" s="124"/>
      <c r="AP44" s="184">
        <f>AL44*AP$27</f>
        <v>0</v>
      </c>
      <c r="AQ44" s="109"/>
      <c r="AR44" s="109"/>
      <c r="AS44" s="181"/>
      <c r="AT44" s="90"/>
      <c r="AU44" s="198"/>
      <c r="AV44" s="124"/>
      <c r="AW44" s="124"/>
      <c r="AX44" s="124"/>
      <c r="AY44" s="184">
        <f>AU44*AY$27</f>
        <v>0</v>
      </c>
      <c r="AZ44" s="109"/>
      <c r="BA44" s="109"/>
      <c r="BB44" s="181"/>
      <c r="BC44" s="90"/>
      <c r="BD44" s="198"/>
      <c r="BE44" s="124"/>
      <c r="BF44" s="124"/>
      <c r="BG44" s="124"/>
      <c r="BH44" s="184">
        <f>BD44*BH$27</f>
        <v>0</v>
      </c>
      <c r="BI44" s="109"/>
      <c r="BJ44" s="109"/>
      <c r="BK44" s="181"/>
      <c r="BL44" s="50"/>
    </row>
    <row r="45" spans="2:64" ht="22.5" customHeight="1" x14ac:dyDescent="0.3">
      <c r="B45" s="49"/>
      <c r="C45" s="113" t="s">
        <v>68</v>
      </c>
      <c r="D45" s="189"/>
      <c r="E45" s="189"/>
      <c r="F45" s="189"/>
      <c r="G45" s="189"/>
      <c r="H45" s="189"/>
      <c r="I45" s="189"/>
      <c r="J45" s="189"/>
      <c r="K45" s="189"/>
      <c r="L45" s="189"/>
      <c r="M45" s="189"/>
      <c r="N45" s="189"/>
      <c r="O45" s="189"/>
      <c r="P45" s="189"/>
      <c r="Q45" s="189"/>
      <c r="R45" s="189"/>
      <c r="S45" s="40"/>
      <c r="T45" s="185"/>
      <c r="U45" s="186"/>
      <c r="V45" s="186"/>
      <c r="W45" s="186"/>
      <c r="X45" s="184">
        <f>T45*$X$27</f>
        <v>0</v>
      </c>
      <c r="Y45" s="109"/>
      <c r="Z45" s="109"/>
      <c r="AA45" s="181"/>
      <c r="AB45" s="90"/>
      <c r="AC45" s="185"/>
      <c r="AD45" s="186"/>
      <c r="AE45" s="186"/>
      <c r="AF45" s="186"/>
      <c r="AG45" s="184">
        <f>AC45*AG$27</f>
        <v>0</v>
      </c>
      <c r="AH45" s="109"/>
      <c r="AI45" s="109"/>
      <c r="AJ45" s="181"/>
      <c r="AK45" s="90"/>
      <c r="AL45" s="185"/>
      <c r="AM45" s="186"/>
      <c r="AN45" s="186"/>
      <c r="AO45" s="186"/>
      <c r="AP45" s="184">
        <f>AL45*AP$27</f>
        <v>0</v>
      </c>
      <c r="AQ45" s="109"/>
      <c r="AR45" s="109"/>
      <c r="AS45" s="181"/>
      <c r="AT45" s="90"/>
      <c r="AU45" s="185"/>
      <c r="AV45" s="186"/>
      <c r="AW45" s="186"/>
      <c r="AX45" s="186"/>
      <c r="AY45" s="184">
        <f>AU45*AY$27</f>
        <v>0</v>
      </c>
      <c r="AZ45" s="109"/>
      <c r="BA45" s="109"/>
      <c r="BB45" s="181"/>
      <c r="BC45" s="90"/>
      <c r="BD45" s="185"/>
      <c r="BE45" s="186"/>
      <c r="BF45" s="186"/>
      <c r="BG45" s="186"/>
      <c r="BH45" s="184">
        <f>BD45*BH$27</f>
        <v>0</v>
      </c>
      <c r="BI45" s="109"/>
      <c r="BJ45" s="109"/>
      <c r="BK45" s="181"/>
      <c r="BL45" s="50"/>
    </row>
    <row r="46" spans="2:64" ht="22.5" customHeight="1" x14ac:dyDescent="0.3">
      <c r="B46" s="49"/>
      <c r="C46" s="113" t="s">
        <v>69</v>
      </c>
      <c r="D46" s="189"/>
      <c r="E46" s="189"/>
      <c r="F46" s="189"/>
      <c r="G46" s="189"/>
      <c r="H46" s="189"/>
      <c r="I46" s="189"/>
      <c r="J46" s="189"/>
      <c r="K46" s="189"/>
      <c r="L46" s="189"/>
      <c r="M46" s="189"/>
      <c r="N46" s="189"/>
      <c r="O46" s="189"/>
      <c r="P46" s="189"/>
      <c r="Q46" s="189"/>
      <c r="R46" s="189"/>
      <c r="S46" s="40"/>
      <c r="T46" s="185"/>
      <c r="U46" s="186"/>
      <c r="V46" s="186"/>
      <c r="W46" s="186"/>
      <c r="X46" s="184">
        <f>T46*$X$27</f>
        <v>0</v>
      </c>
      <c r="Y46" s="109"/>
      <c r="Z46" s="109"/>
      <c r="AA46" s="181"/>
      <c r="AB46" s="90"/>
      <c r="AC46" s="185"/>
      <c r="AD46" s="186"/>
      <c r="AE46" s="186"/>
      <c r="AF46" s="186"/>
      <c r="AG46" s="184">
        <f>AC46*AG$27</f>
        <v>0</v>
      </c>
      <c r="AH46" s="109"/>
      <c r="AI46" s="109"/>
      <c r="AJ46" s="181"/>
      <c r="AK46" s="90"/>
      <c r="AL46" s="185"/>
      <c r="AM46" s="186"/>
      <c r="AN46" s="186"/>
      <c r="AO46" s="186"/>
      <c r="AP46" s="184">
        <f>AL46*AP$27</f>
        <v>0</v>
      </c>
      <c r="AQ46" s="109"/>
      <c r="AR46" s="109"/>
      <c r="AS46" s="181"/>
      <c r="AT46" s="90"/>
      <c r="AU46" s="185"/>
      <c r="AV46" s="186"/>
      <c r="AW46" s="186"/>
      <c r="AX46" s="186"/>
      <c r="AY46" s="184">
        <f>AU46*AY$27</f>
        <v>0</v>
      </c>
      <c r="AZ46" s="109"/>
      <c r="BA46" s="109"/>
      <c r="BB46" s="181"/>
      <c r="BC46" s="90"/>
      <c r="BD46" s="185"/>
      <c r="BE46" s="186"/>
      <c r="BF46" s="186"/>
      <c r="BG46" s="186"/>
      <c r="BH46" s="184">
        <f>BD46*BH$27</f>
        <v>0</v>
      </c>
      <c r="BI46" s="109"/>
      <c r="BJ46" s="109"/>
      <c r="BK46" s="181"/>
      <c r="BL46" s="50"/>
    </row>
    <row r="47" spans="2:64" ht="22.5" customHeight="1" x14ac:dyDescent="0.3">
      <c r="B47" s="49"/>
      <c r="C47" s="113" t="s">
        <v>70</v>
      </c>
      <c r="D47" s="189"/>
      <c r="E47" s="189"/>
      <c r="F47" s="189"/>
      <c r="G47" s="189"/>
      <c r="H47" s="189"/>
      <c r="I47" s="189"/>
      <c r="J47" s="189"/>
      <c r="K47" s="189"/>
      <c r="L47" s="189"/>
      <c r="M47" s="189"/>
      <c r="N47" s="189"/>
      <c r="O47" s="189"/>
      <c r="P47" s="189"/>
      <c r="Q47" s="189"/>
      <c r="R47" s="189"/>
      <c r="S47" s="40"/>
      <c r="T47" s="185"/>
      <c r="U47" s="186"/>
      <c r="V47" s="186"/>
      <c r="W47" s="186"/>
      <c r="X47" s="184">
        <f>T47*$X$27</f>
        <v>0</v>
      </c>
      <c r="Y47" s="109"/>
      <c r="Z47" s="109"/>
      <c r="AA47" s="181"/>
      <c r="AB47" s="90"/>
      <c r="AC47" s="185"/>
      <c r="AD47" s="186"/>
      <c r="AE47" s="186"/>
      <c r="AF47" s="186"/>
      <c r="AG47" s="184">
        <f>AC47*AG$27</f>
        <v>0</v>
      </c>
      <c r="AH47" s="109"/>
      <c r="AI47" s="109"/>
      <c r="AJ47" s="181"/>
      <c r="AK47" s="90"/>
      <c r="AL47" s="185"/>
      <c r="AM47" s="186"/>
      <c r="AN47" s="186"/>
      <c r="AO47" s="186"/>
      <c r="AP47" s="184">
        <f>AL47*AP$27</f>
        <v>0</v>
      </c>
      <c r="AQ47" s="109"/>
      <c r="AR47" s="109"/>
      <c r="AS47" s="181"/>
      <c r="AT47" s="90"/>
      <c r="AU47" s="185"/>
      <c r="AV47" s="186"/>
      <c r="AW47" s="186"/>
      <c r="AX47" s="186"/>
      <c r="AY47" s="184">
        <f>AU47*AY$27</f>
        <v>0</v>
      </c>
      <c r="AZ47" s="109"/>
      <c r="BA47" s="109"/>
      <c r="BB47" s="181"/>
      <c r="BC47" s="90"/>
      <c r="BD47" s="185"/>
      <c r="BE47" s="186"/>
      <c r="BF47" s="186"/>
      <c r="BG47" s="186"/>
      <c r="BH47" s="184">
        <f>BD47*BH$27</f>
        <v>0</v>
      </c>
      <c r="BI47" s="109"/>
      <c r="BJ47" s="109"/>
      <c r="BK47" s="181"/>
      <c r="BL47" s="50"/>
    </row>
    <row r="48" spans="2:64" ht="22.5" customHeight="1" x14ac:dyDescent="0.3">
      <c r="B48" s="49"/>
      <c r="C48" s="113" t="s">
        <v>71</v>
      </c>
      <c r="D48" s="189"/>
      <c r="E48" s="189"/>
      <c r="F48" s="189"/>
      <c r="G48" s="189"/>
      <c r="H48" s="189"/>
      <c r="I48" s="189"/>
      <c r="J48" s="189"/>
      <c r="K48" s="189"/>
      <c r="L48" s="189"/>
      <c r="M48" s="189"/>
      <c r="N48" s="189"/>
      <c r="O48" s="189"/>
      <c r="P48" s="189"/>
      <c r="Q48" s="189"/>
      <c r="R48" s="189"/>
      <c r="S48" s="40"/>
      <c r="T48" s="185"/>
      <c r="U48" s="186"/>
      <c r="V48" s="186"/>
      <c r="W48" s="186"/>
      <c r="X48" s="184">
        <f>T48*$X$27</f>
        <v>0</v>
      </c>
      <c r="Y48" s="109"/>
      <c r="Z48" s="109"/>
      <c r="AA48" s="181"/>
      <c r="AB48" s="90"/>
      <c r="AC48" s="185"/>
      <c r="AD48" s="186"/>
      <c r="AE48" s="186"/>
      <c r="AF48" s="186"/>
      <c r="AG48" s="184">
        <f>AC48*AG$27</f>
        <v>0</v>
      </c>
      <c r="AH48" s="109"/>
      <c r="AI48" s="109"/>
      <c r="AJ48" s="181"/>
      <c r="AK48" s="90"/>
      <c r="AL48" s="185"/>
      <c r="AM48" s="186"/>
      <c r="AN48" s="186"/>
      <c r="AO48" s="186"/>
      <c r="AP48" s="184">
        <f>AL48*AP$27</f>
        <v>0</v>
      </c>
      <c r="AQ48" s="109"/>
      <c r="AR48" s="109"/>
      <c r="AS48" s="181"/>
      <c r="AT48" s="90"/>
      <c r="AU48" s="185"/>
      <c r="AV48" s="186"/>
      <c r="AW48" s="186"/>
      <c r="AX48" s="186"/>
      <c r="AY48" s="184">
        <f>AU48*AY$27</f>
        <v>0</v>
      </c>
      <c r="AZ48" s="109"/>
      <c r="BA48" s="109"/>
      <c r="BB48" s="181"/>
      <c r="BC48" s="90"/>
      <c r="BD48" s="185"/>
      <c r="BE48" s="186"/>
      <c r="BF48" s="186"/>
      <c r="BG48" s="186"/>
      <c r="BH48" s="184">
        <f>BD48*BH$27</f>
        <v>0</v>
      </c>
      <c r="BI48" s="109"/>
      <c r="BJ48" s="109"/>
      <c r="BK48" s="181"/>
      <c r="BL48" s="50"/>
    </row>
    <row r="49" spans="2:64" ht="15" customHeight="1" x14ac:dyDescent="0.3">
      <c r="B49" s="203" t="s">
        <v>72</v>
      </c>
      <c r="C49" s="183"/>
      <c r="D49" s="183"/>
      <c r="E49" s="183"/>
      <c r="F49" s="183"/>
      <c r="G49" s="183"/>
      <c r="H49" s="183"/>
      <c r="I49" s="183"/>
      <c r="J49" s="183"/>
      <c r="K49" s="183"/>
      <c r="L49" s="183"/>
      <c r="M49" s="183"/>
      <c r="N49" s="183"/>
      <c r="O49" s="183"/>
      <c r="P49" s="183"/>
      <c r="Q49" s="183"/>
      <c r="R49" s="183"/>
      <c r="S49" s="60"/>
      <c r="T49" s="188">
        <f>SUM(T44:W48)</f>
        <v>0</v>
      </c>
      <c r="U49" s="183"/>
      <c r="V49" s="183"/>
      <c r="W49" s="183"/>
      <c r="X49" s="199">
        <f>SUM(X44:AA48)</f>
        <v>0</v>
      </c>
      <c r="Y49" s="183"/>
      <c r="Z49" s="183"/>
      <c r="AA49" s="116"/>
      <c r="AB49" s="91"/>
      <c r="AC49" s="188">
        <f>SUM(AC44:AF48)</f>
        <v>0</v>
      </c>
      <c r="AD49" s="183"/>
      <c r="AE49" s="183"/>
      <c r="AF49" s="183"/>
      <c r="AG49" s="199">
        <f>SUM(AG44:AJ48)</f>
        <v>0</v>
      </c>
      <c r="AH49" s="183"/>
      <c r="AI49" s="183"/>
      <c r="AJ49" s="116"/>
      <c r="AK49" s="91"/>
      <c r="AL49" s="188">
        <f>SUM(AL44:AO48)</f>
        <v>0</v>
      </c>
      <c r="AM49" s="183"/>
      <c r="AN49" s="183"/>
      <c r="AO49" s="183"/>
      <c r="AP49" s="199">
        <f>SUM(AP44:AS48)</f>
        <v>0</v>
      </c>
      <c r="AQ49" s="183"/>
      <c r="AR49" s="183"/>
      <c r="AS49" s="116"/>
      <c r="AT49" s="91"/>
      <c r="AU49" s="188">
        <f>SUM(AU44:AX48)</f>
        <v>0</v>
      </c>
      <c r="AV49" s="183"/>
      <c r="AW49" s="183"/>
      <c r="AX49" s="183"/>
      <c r="AY49" s="199">
        <f>SUM(AY44:BB48)</f>
        <v>0</v>
      </c>
      <c r="AZ49" s="183"/>
      <c r="BA49" s="183"/>
      <c r="BB49" s="116"/>
      <c r="BC49" s="91"/>
      <c r="BD49" s="188">
        <f>SUM(BD44:BG48)</f>
        <v>0</v>
      </c>
      <c r="BE49" s="183"/>
      <c r="BF49" s="183"/>
      <c r="BG49" s="183"/>
      <c r="BH49" s="199">
        <f>SUM(BH44:BK48)</f>
        <v>0</v>
      </c>
      <c r="BI49" s="183"/>
      <c r="BJ49" s="183"/>
      <c r="BK49" s="116"/>
      <c r="BL49" s="50"/>
    </row>
    <row r="50" spans="2:64" ht="15" customHeight="1" x14ac:dyDescent="0.3">
      <c r="B50" s="59"/>
      <c r="C50" s="60"/>
      <c r="D50" s="60"/>
      <c r="E50" s="60"/>
      <c r="F50" s="60"/>
      <c r="G50" s="60"/>
      <c r="H50" s="60"/>
      <c r="I50" s="60"/>
      <c r="J50" s="60"/>
      <c r="K50" s="60"/>
      <c r="L50" s="60"/>
      <c r="M50" s="60"/>
      <c r="N50" s="60"/>
      <c r="O50" s="60"/>
      <c r="P50" s="60"/>
      <c r="Q50" s="60"/>
      <c r="R50" s="60"/>
      <c r="S50" s="60"/>
      <c r="T50" s="61"/>
      <c r="U50" s="63"/>
      <c r="V50" s="63"/>
      <c r="W50" s="63"/>
      <c r="X50" s="64"/>
      <c r="Y50" s="64"/>
      <c r="Z50" s="64"/>
      <c r="AA50" s="62"/>
      <c r="AB50" s="91"/>
      <c r="AC50" s="61"/>
      <c r="AD50" s="63"/>
      <c r="AE50" s="63"/>
      <c r="AF50" s="63"/>
      <c r="AG50" s="64"/>
      <c r="AH50" s="64"/>
      <c r="AI50" s="64"/>
      <c r="AJ50" s="62"/>
      <c r="AK50" s="91"/>
      <c r="AL50" s="61"/>
      <c r="AM50" s="63"/>
      <c r="AN50" s="63"/>
      <c r="AO50" s="63"/>
      <c r="AP50" s="64"/>
      <c r="AQ50" s="64"/>
      <c r="AR50" s="64"/>
      <c r="AS50" s="62"/>
      <c r="AT50" s="91"/>
      <c r="AU50" s="61"/>
      <c r="AV50" s="63"/>
      <c r="AW50" s="63"/>
      <c r="AX50" s="63"/>
      <c r="AY50" s="64"/>
      <c r="AZ50" s="64"/>
      <c r="BA50" s="64"/>
      <c r="BB50" s="62"/>
      <c r="BC50" s="91"/>
      <c r="BD50" s="61"/>
      <c r="BE50" s="63"/>
      <c r="BF50" s="63"/>
      <c r="BG50" s="63"/>
      <c r="BH50" s="64"/>
      <c r="BI50" s="64"/>
      <c r="BJ50" s="64"/>
      <c r="BK50" s="62"/>
      <c r="BL50" s="50"/>
    </row>
    <row r="51" spans="2:64" ht="15" customHeight="1" x14ac:dyDescent="0.3">
      <c r="B51" s="54"/>
      <c r="C51" s="55" t="s">
        <v>73</v>
      </c>
      <c r="D51" s="55"/>
      <c r="E51" s="55"/>
      <c r="F51" s="55"/>
      <c r="G51" s="55"/>
      <c r="H51" s="55"/>
      <c r="I51" s="55"/>
      <c r="J51" s="55"/>
      <c r="K51" s="55"/>
      <c r="L51" s="55"/>
      <c r="M51" s="55"/>
      <c r="N51" s="55"/>
      <c r="O51" s="55"/>
      <c r="P51" s="55"/>
      <c r="Q51" s="55"/>
      <c r="R51" s="55"/>
      <c r="S51" s="55"/>
      <c r="T51" s="54"/>
      <c r="U51" s="55"/>
      <c r="V51" s="55"/>
      <c r="W51" s="55"/>
      <c r="X51" s="55"/>
      <c r="Y51" s="55"/>
      <c r="Z51" s="55"/>
      <c r="AA51" s="56"/>
      <c r="AB51" s="89"/>
      <c r="AC51" s="54"/>
      <c r="AD51" s="55"/>
      <c r="AE51" s="55"/>
      <c r="AF51" s="55"/>
      <c r="AG51" s="55"/>
      <c r="AH51" s="55"/>
      <c r="AI51" s="55"/>
      <c r="AJ51" s="56"/>
      <c r="AK51" s="89"/>
      <c r="AL51" s="54"/>
      <c r="AM51" s="55"/>
      <c r="AN51" s="55"/>
      <c r="AO51" s="55"/>
      <c r="AP51" s="55"/>
      <c r="AQ51" s="55"/>
      <c r="AR51" s="55"/>
      <c r="AS51" s="56"/>
      <c r="AT51" s="89"/>
      <c r="AU51" s="54"/>
      <c r="AV51" s="55"/>
      <c r="AW51" s="55"/>
      <c r="AX51" s="55"/>
      <c r="AY51" s="55"/>
      <c r="AZ51" s="55"/>
      <c r="BA51" s="55"/>
      <c r="BB51" s="56"/>
      <c r="BC51" s="89"/>
      <c r="BD51" s="54"/>
      <c r="BE51" s="55"/>
      <c r="BF51" s="55"/>
      <c r="BG51" s="55"/>
      <c r="BH51" s="55"/>
      <c r="BI51" s="55"/>
      <c r="BJ51" s="55"/>
      <c r="BK51" s="56"/>
      <c r="BL51" s="50"/>
    </row>
    <row r="52" spans="2:64" ht="22.5" customHeight="1" x14ac:dyDescent="0.3">
      <c r="B52" s="10"/>
      <c r="C52" s="187" t="s">
        <v>74</v>
      </c>
      <c r="D52" s="109"/>
      <c r="E52" s="109"/>
      <c r="F52" s="109"/>
      <c r="G52" s="109"/>
      <c r="H52" s="109"/>
      <c r="I52" s="109"/>
      <c r="J52" s="109"/>
      <c r="K52" s="109"/>
      <c r="L52" s="109"/>
      <c r="M52" s="109"/>
      <c r="N52" s="109"/>
      <c r="O52" s="109"/>
      <c r="P52" s="109"/>
      <c r="Q52" s="109"/>
      <c r="R52" s="109"/>
      <c r="S52" s="58"/>
      <c r="T52" s="198"/>
      <c r="U52" s="124"/>
      <c r="V52" s="124"/>
      <c r="W52" s="124"/>
      <c r="X52" s="184">
        <f>T52*$X$27</f>
        <v>0</v>
      </c>
      <c r="Y52" s="109"/>
      <c r="Z52" s="109"/>
      <c r="AA52" s="181"/>
      <c r="AB52" s="90"/>
      <c r="AC52" s="198"/>
      <c r="AD52" s="124"/>
      <c r="AE52" s="124"/>
      <c r="AF52" s="124"/>
      <c r="AG52" s="184">
        <f>AC52*AG$27</f>
        <v>0</v>
      </c>
      <c r="AH52" s="109"/>
      <c r="AI52" s="109"/>
      <c r="AJ52" s="181"/>
      <c r="AK52" s="90"/>
      <c r="AL52" s="198"/>
      <c r="AM52" s="124"/>
      <c r="AN52" s="124"/>
      <c r="AO52" s="124"/>
      <c r="AP52" s="184">
        <f>AL52*AP$27</f>
        <v>0</v>
      </c>
      <c r="AQ52" s="109"/>
      <c r="AR52" s="109"/>
      <c r="AS52" s="181"/>
      <c r="AT52" s="90"/>
      <c r="AU52" s="198"/>
      <c r="AV52" s="124"/>
      <c r="AW52" s="124"/>
      <c r="AX52" s="124"/>
      <c r="AY52" s="184">
        <f>AU52*AY$27</f>
        <v>0</v>
      </c>
      <c r="AZ52" s="109"/>
      <c r="BA52" s="109"/>
      <c r="BB52" s="181"/>
      <c r="BC52" s="90"/>
      <c r="BD52" s="198"/>
      <c r="BE52" s="124"/>
      <c r="BF52" s="124"/>
      <c r="BG52" s="124"/>
      <c r="BH52" s="184">
        <f>BD52*BH$27</f>
        <v>0</v>
      </c>
      <c r="BI52" s="109"/>
      <c r="BJ52" s="109"/>
      <c r="BK52" s="181"/>
      <c r="BL52" s="50"/>
    </row>
    <row r="53" spans="2:64" ht="22.5" customHeight="1" x14ac:dyDescent="0.3">
      <c r="B53" s="49"/>
      <c r="C53" s="113" t="s">
        <v>75</v>
      </c>
      <c r="D53" s="189"/>
      <c r="E53" s="189"/>
      <c r="F53" s="189"/>
      <c r="G53" s="189"/>
      <c r="H53" s="189"/>
      <c r="I53" s="189"/>
      <c r="J53" s="189"/>
      <c r="K53" s="189"/>
      <c r="L53" s="189"/>
      <c r="M53" s="189"/>
      <c r="N53" s="189"/>
      <c r="O53" s="189"/>
      <c r="P53" s="189"/>
      <c r="Q53" s="189"/>
      <c r="R53" s="189"/>
      <c r="S53" s="40"/>
      <c r="T53" s="185"/>
      <c r="U53" s="186"/>
      <c r="V53" s="186"/>
      <c r="W53" s="186"/>
      <c r="X53" s="184">
        <f>T53*$X$27</f>
        <v>0</v>
      </c>
      <c r="Y53" s="109"/>
      <c r="Z53" s="109"/>
      <c r="AA53" s="181"/>
      <c r="AB53" s="90"/>
      <c r="AC53" s="185"/>
      <c r="AD53" s="186"/>
      <c r="AE53" s="186"/>
      <c r="AF53" s="186"/>
      <c r="AG53" s="184">
        <f>AC53*AG$27</f>
        <v>0</v>
      </c>
      <c r="AH53" s="109"/>
      <c r="AI53" s="109"/>
      <c r="AJ53" s="181"/>
      <c r="AK53" s="90"/>
      <c r="AL53" s="185"/>
      <c r="AM53" s="186"/>
      <c r="AN53" s="186"/>
      <c r="AO53" s="186"/>
      <c r="AP53" s="184">
        <f>AL53*AP$27</f>
        <v>0</v>
      </c>
      <c r="AQ53" s="109"/>
      <c r="AR53" s="109"/>
      <c r="AS53" s="181"/>
      <c r="AT53" s="90"/>
      <c r="AU53" s="185"/>
      <c r="AV53" s="186"/>
      <c r="AW53" s="186"/>
      <c r="AX53" s="186"/>
      <c r="AY53" s="184">
        <f>AU53*AY$27</f>
        <v>0</v>
      </c>
      <c r="AZ53" s="109"/>
      <c r="BA53" s="109"/>
      <c r="BB53" s="181"/>
      <c r="BC53" s="90"/>
      <c r="BD53" s="185"/>
      <c r="BE53" s="186"/>
      <c r="BF53" s="186"/>
      <c r="BG53" s="186"/>
      <c r="BH53" s="184">
        <f>BD53*BH$27</f>
        <v>0</v>
      </c>
      <c r="BI53" s="109"/>
      <c r="BJ53" s="109"/>
      <c r="BK53" s="181"/>
      <c r="BL53" s="50"/>
    </row>
    <row r="54" spans="2:64" ht="22.5" customHeight="1" x14ac:dyDescent="0.3">
      <c r="B54" s="49"/>
      <c r="C54" s="113" t="s">
        <v>76</v>
      </c>
      <c r="D54" s="189"/>
      <c r="E54" s="189"/>
      <c r="F54" s="189"/>
      <c r="G54" s="189"/>
      <c r="H54" s="189"/>
      <c r="I54" s="189"/>
      <c r="J54" s="189"/>
      <c r="K54" s="189"/>
      <c r="L54" s="189"/>
      <c r="M54" s="189"/>
      <c r="N54" s="189"/>
      <c r="O54" s="189"/>
      <c r="P54" s="189"/>
      <c r="Q54" s="189"/>
      <c r="R54" s="189"/>
      <c r="S54" s="40"/>
      <c r="T54" s="185"/>
      <c r="U54" s="186"/>
      <c r="V54" s="186"/>
      <c r="W54" s="186"/>
      <c r="X54" s="184">
        <f>T54*$X$27</f>
        <v>0</v>
      </c>
      <c r="Y54" s="109"/>
      <c r="Z54" s="109"/>
      <c r="AA54" s="181"/>
      <c r="AB54" s="90"/>
      <c r="AC54" s="185"/>
      <c r="AD54" s="186"/>
      <c r="AE54" s="186"/>
      <c r="AF54" s="186"/>
      <c r="AG54" s="184">
        <f>AC54*AG$27</f>
        <v>0</v>
      </c>
      <c r="AH54" s="109"/>
      <c r="AI54" s="109"/>
      <c r="AJ54" s="181"/>
      <c r="AK54" s="90"/>
      <c r="AL54" s="185"/>
      <c r="AM54" s="186"/>
      <c r="AN54" s="186"/>
      <c r="AO54" s="186"/>
      <c r="AP54" s="184">
        <f>AL54*AP$27</f>
        <v>0</v>
      </c>
      <c r="AQ54" s="109"/>
      <c r="AR54" s="109"/>
      <c r="AS54" s="181"/>
      <c r="AT54" s="90"/>
      <c r="AU54" s="185"/>
      <c r="AV54" s="186"/>
      <c r="AW54" s="186"/>
      <c r="AX54" s="186"/>
      <c r="AY54" s="184">
        <f>AU54*AY$27</f>
        <v>0</v>
      </c>
      <c r="AZ54" s="109"/>
      <c r="BA54" s="109"/>
      <c r="BB54" s="181"/>
      <c r="BC54" s="90"/>
      <c r="BD54" s="185"/>
      <c r="BE54" s="186"/>
      <c r="BF54" s="186"/>
      <c r="BG54" s="186"/>
      <c r="BH54" s="184">
        <f>BD54*BH$27</f>
        <v>0</v>
      </c>
      <c r="BI54" s="109"/>
      <c r="BJ54" s="109"/>
      <c r="BK54" s="181"/>
      <c r="BL54" s="50"/>
    </row>
    <row r="55" spans="2:64" ht="22.5" customHeight="1" x14ac:dyDescent="0.3">
      <c r="B55" s="49"/>
      <c r="C55" s="113" t="s">
        <v>77</v>
      </c>
      <c r="D55" s="189"/>
      <c r="E55" s="189"/>
      <c r="F55" s="189"/>
      <c r="G55" s="189"/>
      <c r="H55" s="189"/>
      <c r="I55" s="189"/>
      <c r="J55" s="189"/>
      <c r="K55" s="189"/>
      <c r="L55" s="189"/>
      <c r="M55" s="189"/>
      <c r="N55" s="189"/>
      <c r="O55" s="189"/>
      <c r="P55" s="189"/>
      <c r="Q55" s="189"/>
      <c r="R55" s="189"/>
      <c r="S55" s="40"/>
      <c r="T55" s="185"/>
      <c r="U55" s="186"/>
      <c r="V55" s="186"/>
      <c r="W55" s="186"/>
      <c r="X55" s="184">
        <f>T55*$X$27</f>
        <v>0</v>
      </c>
      <c r="Y55" s="109"/>
      <c r="Z55" s="109"/>
      <c r="AA55" s="181"/>
      <c r="AB55" s="90"/>
      <c r="AC55" s="185"/>
      <c r="AD55" s="186"/>
      <c r="AE55" s="186"/>
      <c r="AF55" s="186"/>
      <c r="AG55" s="184">
        <f>AC55*AG$27</f>
        <v>0</v>
      </c>
      <c r="AH55" s="109"/>
      <c r="AI55" s="109"/>
      <c r="AJ55" s="181"/>
      <c r="AK55" s="90"/>
      <c r="AL55" s="185"/>
      <c r="AM55" s="186"/>
      <c r="AN55" s="186"/>
      <c r="AO55" s="186"/>
      <c r="AP55" s="184">
        <f>AL55*AP$27</f>
        <v>0</v>
      </c>
      <c r="AQ55" s="109"/>
      <c r="AR55" s="109"/>
      <c r="AS55" s="181"/>
      <c r="AT55" s="90"/>
      <c r="AU55" s="185"/>
      <c r="AV55" s="186"/>
      <c r="AW55" s="186"/>
      <c r="AX55" s="186"/>
      <c r="AY55" s="184">
        <f>AU55*AY$27</f>
        <v>0</v>
      </c>
      <c r="AZ55" s="109"/>
      <c r="BA55" s="109"/>
      <c r="BB55" s="181"/>
      <c r="BC55" s="90"/>
      <c r="BD55" s="185"/>
      <c r="BE55" s="186"/>
      <c r="BF55" s="186"/>
      <c r="BG55" s="186"/>
      <c r="BH55" s="184">
        <f>BD55*BH$27</f>
        <v>0</v>
      </c>
      <c r="BI55" s="109"/>
      <c r="BJ55" s="109"/>
      <c r="BK55" s="181"/>
      <c r="BL55" s="50"/>
    </row>
    <row r="56" spans="2:64" ht="15" customHeight="1" x14ac:dyDescent="0.3">
      <c r="B56" s="203" t="s">
        <v>78</v>
      </c>
      <c r="C56" s="183"/>
      <c r="D56" s="183"/>
      <c r="E56" s="183"/>
      <c r="F56" s="183"/>
      <c r="G56" s="183"/>
      <c r="H56" s="183"/>
      <c r="I56" s="183"/>
      <c r="J56" s="183"/>
      <c r="K56" s="183"/>
      <c r="L56" s="183"/>
      <c r="M56" s="183"/>
      <c r="N56" s="183"/>
      <c r="O56" s="183"/>
      <c r="P56" s="183"/>
      <c r="Q56" s="183"/>
      <c r="R56" s="183"/>
      <c r="S56" s="60"/>
      <c r="T56" s="188">
        <f>SUM(T52:W55)</f>
        <v>0</v>
      </c>
      <c r="U56" s="183"/>
      <c r="V56" s="183"/>
      <c r="W56" s="183"/>
      <c r="X56" s="199">
        <f>SUM(X52:AA55)</f>
        <v>0</v>
      </c>
      <c r="Y56" s="183"/>
      <c r="Z56" s="183"/>
      <c r="AA56" s="116"/>
      <c r="AB56" s="91"/>
      <c r="AC56" s="188">
        <f>SUM(AC52:AF55)</f>
        <v>0</v>
      </c>
      <c r="AD56" s="183"/>
      <c r="AE56" s="183"/>
      <c r="AF56" s="183"/>
      <c r="AG56" s="199">
        <f>SUM(AG52:AJ55)</f>
        <v>0</v>
      </c>
      <c r="AH56" s="183"/>
      <c r="AI56" s="183"/>
      <c r="AJ56" s="116"/>
      <c r="AK56" s="91"/>
      <c r="AL56" s="188">
        <f>SUM(AL52:AO55)</f>
        <v>0</v>
      </c>
      <c r="AM56" s="183"/>
      <c r="AN56" s="183"/>
      <c r="AO56" s="183"/>
      <c r="AP56" s="199">
        <f>SUM(AP52:AS55)</f>
        <v>0</v>
      </c>
      <c r="AQ56" s="183"/>
      <c r="AR56" s="183"/>
      <c r="AS56" s="116"/>
      <c r="AT56" s="91"/>
      <c r="AU56" s="188">
        <f>SUM(AU52:AX55)</f>
        <v>0</v>
      </c>
      <c r="AV56" s="183"/>
      <c r="AW56" s="183"/>
      <c r="AX56" s="183"/>
      <c r="AY56" s="199">
        <f>SUM(AY52:BB55)</f>
        <v>0</v>
      </c>
      <c r="AZ56" s="183"/>
      <c r="BA56" s="183"/>
      <c r="BB56" s="116"/>
      <c r="BC56" s="91"/>
      <c r="BD56" s="188">
        <f>SUM(BD52:BG55)</f>
        <v>0</v>
      </c>
      <c r="BE56" s="183"/>
      <c r="BF56" s="183"/>
      <c r="BG56" s="183"/>
      <c r="BH56" s="199">
        <f>SUM(BH52:BK55)</f>
        <v>0</v>
      </c>
      <c r="BI56" s="183"/>
      <c r="BJ56" s="183"/>
      <c r="BK56" s="116"/>
      <c r="BL56" s="50"/>
    </row>
    <row r="57" spans="2:64" ht="15" customHeight="1" x14ac:dyDescent="0.3">
      <c r="B57" s="49"/>
      <c r="C57" s="48"/>
      <c r="D57" s="48"/>
      <c r="E57" s="48"/>
      <c r="F57" s="48"/>
      <c r="G57" s="48"/>
      <c r="H57" s="48"/>
      <c r="I57" s="48"/>
      <c r="J57" s="48"/>
      <c r="K57" s="48"/>
      <c r="L57" s="48"/>
      <c r="M57" s="48"/>
      <c r="N57" s="48"/>
      <c r="O57" s="48"/>
      <c r="P57" s="48"/>
      <c r="Q57" s="48"/>
      <c r="R57" s="48"/>
      <c r="S57" s="48"/>
      <c r="T57" s="53"/>
      <c r="U57" s="48"/>
      <c r="V57" s="48"/>
      <c r="W57" s="48"/>
      <c r="X57" s="48"/>
      <c r="Y57" s="48"/>
      <c r="Z57" s="48"/>
      <c r="AA57" s="52"/>
      <c r="AB57" s="65"/>
      <c r="AC57" s="53"/>
      <c r="AD57" s="48"/>
      <c r="AE57" s="48"/>
      <c r="AF57" s="48"/>
      <c r="AG57" s="48"/>
      <c r="AH57" s="48"/>
      <c r="AI57" s="48"/>
      <c r="AJ57" s="52"/>
      <c r="AK57" s="65"/>
      <c r="AL57" s="53"/>
      <c r="AM57" s="48"/>
      <c r="AN57" s="48"/>
      <c r="AO57" s="48"/>
      <c r="AP57" s="48"/>
      <c r="AQ57" s="48"/>
      <c r="AR57" s="48"/>
      <c r="AS57" s="52"/>
      <c r="AT57" s="65"/>
      <c r="AU57" s="53"/>
      <c r="AV57" s="48"/>
      <c r="AW57" s="48"/>
      <c r="AX57" s="48"/>
      <c r="AY57" s="48"/>
      <c r="AZ57" s="48"/>
      <c r="BA57" s="48"/>
      <c r="BB57" s="52"/>
      <c r="BC57" s="65"/>
      <c r="BD57" s="53"/>
      <c r="BE57" s="48"/>
      <c r="BF57" s="48"/>
      <c r="BG57" s="48"/>
      <c r="BH57" s="48"/>
      <c r="BI57" s="48"/>
      <c r="BJ57" s="48"/>
      <c r="BK57" s="52"/>
      <c r="BL57" s="50"/>
    </row>
    <row r="58" spans="2:64" ht="15" customHeight="1" x14ac:dyDescent="0.3">
      <c r="B58" s="49"/>
      <c r="C58" s="211" t="s">
        <v>79</v>
      </c>
      <c r="D58" s="183"/>
      <c r="E58" s="183"/>
      <c r="F58" s="183"/>
      <c r="G58" s="183"/>
      <c r="H58" s="183"/>
      <c r="I58" s="183"/>
      <c r="J58" s="183"/>
      <c r="K58" s="183"/>
      <c r="L58" s="183"/>
      <c r="M58" s="183"/>
      <c r="N58" s="183"/>
      <c r="O58" s="183"/>
      <c r="P58" s="183"/>
      <c r="Q58" s="183"/>
      <c r="R58" s="183"/>
      <c r="S58" s="52"/>
      <c r="T58" s="210">
        <f>ROUND(X27+X37+X41+X49+X56,2)</f>
        <v>0</v>
      </c>
      <c r="U58" s="183"/>
      <c r="V58" s="183"/>
      <c r="W58" s="183"/>
      <c r="X58" s="183"/>
      <c r="Y58" s="183"/>
      <c r="Z58" s="183"/>
      <c r="AA58" s="116"/>
      <c r="AB58" s="65"/>
      <c r="AC58" s="210">
        <f>ROUND(AG27+AG37+AG41+AG49+AG56,2)</f>
        <v>0</v>
      </c>
      <c r="AD58" s="183"/>
      <c r="AE58" s="183"/>
      <c r="AF58" s="183"/>
      <c r="AG58" s="183"/>
      <c r="AH58" s="183"/>
      <c r="AI58" s="183"/>
      <c r="AJ58" s="116"/>
      <c r="AK58" s="65"/>
      <c r="AL58" s="210">
        <f>ROUND(AP27+AP37+AP41+AP49+AP56,2)</f>
        <v>0</v>
      </c>
      <c r="AM58" s="183"/>
      <c r="AN58" s="183"/>
      <c r="AO58" s="183"/>
      <c r="AP58" s="183"/>
      <c r="AQ58" s="183"/>
      <c r="AR58" s="183"/>
      <c r="AS58" s="116"/>
      <c r="AT58" s="65"/>
      <c r="AU58" s="210">
        <f>ROUND(AY27+AY37+AY41+AY49+AY56,2)</f>
        <v>0</v>
      </c>
      <c r="AV58" s="183"/>
      <c r="AW58" s="183"/>
      <c r="AX58" s="183"/>
      <c r="AY58" s="183"/>
      <c r="AZ58" s="183"/>
      <c r="BA58" s="183"/>
      <c r="BB58" s="116"/>
      <c r="BC58" s="65"/>
      <c r="BD58" s="210">
        <f>ROUND(BH27+BH37+BH41+BH49+BH56,2)</f>
        <v>0</v>
      </c>
      <c r="BE58" s="183"/>
      <c r="BF58" s="183"/>
      <c r="BG58" s="183"/>
      <c r="BH58" s="183"/>
      <c r="BI58" s="183"/>
      <c r="BJ58" s="183"/>
      <c r="BK58" s="116"/>
      <c r="BL58" s="50"/>
    </row>
    <row r="59" spans="2:64" ht="15" customHeight="1" x14ac:dyDescent="0.3">
      <c r="B59" s="49"/>
      <c r="C59" s="109"/>
      <c r="D59" s="109"/>
      <c r="E59" s="109"/>
      <c r="F59" s="109"/>
      <c r="G59" s="109"/>
      <c r="H59" s="109"/>
      <c r="I59" s="109"/>
      <c r="J59" s="109"/>
      <c r="K59" s="109"/>
      <c r="L59" s="109"/>
      <c r="M59" s="109"/>
      <c r="N59" s="109"/>
      <c r="O59" s="109"/>
      <c r="P59" s="109"/>
      <c r="Q59" s="109"/>
      <c r="R59" s="109"/>
      <c r="S59" s="66"/>
      <c r="T59" s="180"/>
      <c r="U59" s="109"/>
      <c r="V59" s="109"/>
      <c r="W59" s="109"/>
      <c r="X59" s="109"/>
      <c r="Y59" s="109"/>
      <c r="Z59" s="109"/>
      <c r="AA59" s="181"/>
      <c r="AB59" s="65"/>
      <c r="AC59" s="180"/>
      <c r="AD59" s="109"/>
      <c r="AE59" s="109"/>
      <c r="AF59" s="109"/>
      <c r="AG59" s="109"/>
      <c r="AH59" s="109"/>
      <c r="AI59" s="109"/>
      <c r="AJ59" s="181"/>
      <c r="AK59" s="65"/>
      <c r="AL59" s="180"/>
      <c r="AM59" s="109"/>
      <c r="AN59" s="109"/>
      <c r="AO59" s="109"/>
      <c r="AP59" s="109"/>
      <c r="AQ59" s="109"/>
      <c r="AR59" s="109"/>
      <c r="AS59" s="181"/>
      <c r="AT59" s="65"/>
      <c r="AU59" s="180"/>
      <c r="AV59" s="109"/>
      <c r="AW59" s="109"/>
      <c r="AX59" s="109"/>
      <c r="AY59" s="109"/>
      <c r="AZ59" s="109"/>
      <c r="BA59" s="109"/>
      <c r="BB59" s="181"/>
      <c r="BC59" s="65"/>
      <c r="BD59" s="180"/>
      <c r="BE59" s="109"/>
      <c r="BF59" s="109"/>
      <c r="BG59" s="109"/>
      <c r="BH59" s="109"/>
      <c r="BI59" s="109"/>
      <c r="BJ59" s="109"/>
      <c r="BK59" s="181"/>
      <c r="BL59" s="50"/>
    </row>
    <row r="60" spans="2:64" ht="15" customHeight="1" x14ac:dyDescent="0.3">
      <c r="B60" s="49"/>
      <c r="D60" s="48"/>
      <c r="E60" s="48"/>
      <c r="F60" s="48"/>
      <c r="G60" s="48"/>
      <c r="H60" s="48"/>
      <c r="I60" s="48"/>
      <c r="J60" s="48"/>
      <c r="K60" s="48"/>
      <c r="L60" s="48"/>
      <c r="M60" s="48"/>
      <c r="N60" s="48"/>
      <c r="O60" s="48"/>
      <c r="P60" s="48"/>
      <c r="Q60" s="48"/>
      <c r="R60" s="48"/>
      <c r="S60" s="48"/>
      <c r="T60" s="53"/>
      <c r="U60" s="48"/>
      <c r="V60" s="48"/>
      <c r="W60" s="48"/>
      <c r="X60" s="48"/>
      <c r="Y60" s="48"/>
      <c r="Z60" s="48"/>
      <c r="AA60" s="52"/>
      <c r="AB60" s="65"/>
      <c r="AC60" s="53"/>
      <c r="AD60" s="48"/>
      <c r="AE60" s="48"/>
      <c r="AF60" s="48"/>
      <c r="AG60" s="48"/>
      <c r="AH60" s="48"/>
      <c r="AI60" s="48"/>
      <c r="AJ60" s="52"/>
      <c r="AK60" s="65"/>
      <c r="AL60" s="53"/>
      <c r="AM60" s="48"/>
      <c r="AN60" s="48"/>
      <c r="AO60" s="48"/>
      <c r="AP60" s="48"/>
      <c r="AQ60" s="48"/>
      <c r="AR60" s="48"/>
      <c r="AS60" s="52"/>
      <c r="AT60" s="65"/>
      <c r="AU60" s="53"/>
      <c r="AV60" s="48"/>
      <c r="AW60" s="48"/>
      <c r="AX60" s="48"/>
      <c r="AY60" s="48"/>
      <c r="AZ60" s="48"/>
      <c r="BA60" s="48"/>
      <c r="BB60" s="52"/>
      <c r="BC60" s="65"/>
      <c r="BD60" s="53"/>
      <c r="BE60" s="48"/>
      <c r="BF60" s="48"/>
      <c r="BG60" s="48"/>
      <c r="BH60" s="48"/>
      <c r="BI60" s="48"/>
      <c r="BJ60" s="48"/>
      <c r="BK60" s="52"/>
      <c r="BL60" s="50"/>
    </row>
    <row r="61" spans="2:64" ht="22.5" customHeight="1" x14ac:dyDescent="0.3">
      <c r="B61" s="49"/>
      <c r="C61" s="187" t="s">
        <v>80</v>
      </c>
      <c r="D61" s="109"/>
      <c r="E61" s="109"/>
      <c r="F61" s="109"/>
      <c r="G61" s="109"/>
      <c r="H61" s="109"/>
      <c r="I61" s="109"/>
      <c r="J61" s="109"/>
      <c r="K61" s="109"/>
      <c r="L61" s="109"/>
      <c r="M61" s="109"/>
      <c r="N61" s="109"/>
      <c r="O61" s="109"/>
      <c r="P61" s="109"/>
      <c r="Q61" s="109"/>
      <c r="R61" s="109"/>
      <c r="S61" s="67"/>
      <c r="T61" s="204"/>
      <c r="U61" s="124"/>
      <c r="V61" s="124"/>
      <c r="W61" s="124"/>
      <c r="X61" s="124"/>
      <c r="Y61" s="124"/>
      <c r="Z61" s="124"/>
      <c r="AA61" s="205"/>
      <c r="AB61" s="65"/>
      <c r="AC61" s="216"/>
      <c r="AD61" s="217"/>
      <c r="AE61" s="217"/>
      <c r="AF61" s="217"/>
      <c r="AG61" s="217"/>
      <c r="AH61" s="217"/>
      <c r="AI61" s="217"/>
      <c r="AJ61" s="218"/>
      <c r="AK61" s="65"/>
      <c r="AL61" s="216"/>
      <c r="AM61" s="217"/>
      <c r="AN61" s="217"/>
      <c r="AO61" s="217"/>
      <c r="AP61" s="217"/>
      <c r="AQ61" s="217"/>
      <c r="AR61" s="217"/>
      <c r="AS61" s="218"/>
      <c r="AT61" s="65"/>
      <c r="AU61" s="216"/>
      <c r="AV61" s="217"/>
      <c r="AW61" s="217"/>
      <c r="AX61" s="217"/>
      <c r="AY61" s="217"/>
      <c r="AZ61" s="217"/>
      <c r="BA61" s="217"/>
      <c r="BB61" s="218"/>
      <c r="BC61" s="65"/>
      <c r="BD61" s="216"/>
      <c r="BE61" s="217"/>
      <c r="BF61" s="217"/>
      <c r="BG61" s="217"/>
      <c r="BH61" s="217"/>
      <c r="BI61" s="217"/>
      <c r="BJ61" s="217"/>
      <c r="BK61" s="218"/>
      <c r="BL61" s="50"/>
    </row>
    <row r="62" spans="2:64" ht="22.5" customHeight="1" x14ac:dyDescent="0.3">
      <c r="B62" s="49"/>
      <c r="C62" s="187" t="s">
        <v>81</v>
      </c>
      <c r="D62" s="109"/>
      <c r="E62" s="109"/>
      <c r="F62" s="109"/>
      <c r="G62" s="109"/>
      <c r="H62" s="109"/>
      <c r="I62" s="109"/>
      <c r="J62" s="109"/>
      <c r="K62" s="109"/>
      <c r="L62" s="109"/>
      <c r="M62" s="109"/>
      <c r="N62" s="109"/>
      <c r="O62" s="109"/>
      <c r="P62" s="109"/>
      <c r="Q62" s="109"/>
      <c r="R62" s="109"/>
      <c r="S62" s="67"/>
      <c r="T62" s="204"/>
      <c r="U62" s="124"/>
      <c r="V62" s="124"/>
      <c r="W62" s="124"/>
      <c r="X62" s="124"/>
      <c r="Y62" s="124"/>
      <c r="Z62" s="124"/>
      <c r="AA62" s="205"/>
      <c r="AB62" s="65"/>
      <c r="AC62" s="193"/>
      <c r="AD62" s="194"/>
      <c r="AE62" s="194"/>
      <c r="AF62" s="194"/>
      <c r="AG62" s="194"/>
      <c r="AH62" s="194"/>
      <c r="AI62" s="194"/>
      <c r="AJ62" s="195"/>
      <c r="AK62" s="65"/>
      <c r="AL62" s="193"/>
      <c r="AM62" s="194"/>
      <c r="AN62" s="194"/>
      <c r="AO62" s="194"/>
      <c r="AP62" s="194"/>
      <c r="AQ62" s="194"/>
      <c r="AR62" s="194"/>
      <c r="AS62" s="195"/>
      <c r="AT62" s="65"/>
      <c r="AU62" s="193"/>
      <c r="AV62" s="194"/>
      <c r="AW62" s="194"/>
      <c r="AX62" s="194"/>
      <c r="AY62" s="194"/>
      <c r="AZ62" s="194"/>
      <c r="BA62" s="194"/>
      <c r="BB62" s="195"/>
      <c r="BC62" s="65"/>
      <c r="BD62" s="193"/>
      <c r="BE62" s="194"/>
      <c r="BF62" s="194"/>
      <c r="BG62" s="194"/>
      <c r="BH62" s="194"/>
      <c r="BI62" s="194"/>
      <c r="BJ62" s="194"/>
      <c r="BK62" s="195"/>
      <c r="BL62" s="50"/>
    </row>
    <row r="63" spans="2:64" ht="22.5" customHeight="1" x14ac:dyDescent="0.3">
      <c r="B63" s="49"/>
      <c r="C63" s="187" t="s">
        <v>82</v>
      </c>
      <c r="D63" s="109"/>
      <c r="E63" s="109"/>
      <c r="F63" s="109"/>
      <c r="G63" s="109"/>
      <c r="H63" s="109"/>
      <c r="I63" s="109"/>
      <c r="J63" s="109"/>
      <c r="K63" s="109"/>
      <c r="L63" s="109"/>
      <c r="M63" s="109"/>
      <c r="N63" s="109"/>
      <c r="O63" s="109"/>
      <c r="P63" s="109"/>
      <c r="Q63" s="109"/>
      <c r="R63" s="109"/>
      <c r="S63" s="67"/>
      <c r="T63" s="204"/>
      <c r="U63" s="124"/>
      <c r="V63" s="124"/>
      <c r="W63" s="124"/>
      <c r="X63" s="124"/>
      <c r="Y63" s="124"/>
      <c r="Z63" s="124"/>
      <c r="AA63" s="205"/>
      <c r="AB63" s="65"/>
      <c r="AC63" s="193"/>
      <c r="AD63" s="194"/>
      <c r="AE63" s="194"/>
      <c r="AF63" s="194"/>
      <c r="AG63" s="194"/>
      <c r="AH63" s="194"/>
      <c r="AI63" s="194"/>
      <c r="AJ63" s="195"/>
      <c r="AK63" s="65"/>
      <c r="AL63" s="193"/>
      <c r="AM63" s="194"/>
      <c r="AN63" s="194"/>
      <c r="AO63" s="194"/>
      <c r="AP63" s="194"/>
      <c r="AQ63" s="194"/>
      <c r="AR63" s="194"/>
      <c r="AS63" s="195"/>
      <c r="AT63" s="65"/>
      <c r="AU63" s="193"/>
      <c r="AV63" s="194"/>
      <c r="AW63" s="194"/>
      <c r="AX63" s="194"/>
      <c r="AY63" s="194"/>
      <c r="AZ63" s="194"/>
      <c r="BA63" s="194"/>
      <c r="BB63" s="195"/>
      <c r="BC63" s="65"/>
      <c r="BD63" s="193"/>
      <c r="BE63" s="194"/>
      <c r="BF63" s="194"/>
      <c r="BG63" s="194"/>
      <c r="BH63" s="194"/>
      <c r="BI63" s="194"/>
      <c r="BJ63" s="194"/>
      <c r="BK63" s="195"/>
      <c r="BL63" s="50"/>
    </row>
    <row r="64" spans="2:64" ht="22.5" customHeight="1" x14ac:dyDescent="0.3">
      <c r="B64" s="49"/>
      <c r="C64" s="187" t="s">
        <v>83</v>
      </c>
      <c r="D64" s="109"/>
      <c r="E64" s="109"/>
      <c r="F64" s="109"/>
      <c r="G64" s="109"/>
      <c r="H64" s="109"/>
      <c r="I64" s="109"/>
      <c r="J64" s="109"/>
      <c r="K64" s="109"/>
      <c r="L64" s="109"/>
      <c r="M64" s="109"/>
      <c r="N64" s="109"/>
      <c r="O64" s="109"/>
      <c r="P64" s="109"/>
      <c r="Q64" s="109"/>
      <c r="R64" s="109"/>
      <c r="S64" s="67"/>
      <c r="T64" s="204"/>
      <c r="U64" s="124"/>
      <c r="V64" s="124"/>
      <c r="W64" s="124"/>
      <c r="X64" s="124"/>
      <c r="Y64" s="124"/>
      <c r="Z64" s="124"/>
      <c r="AA64" s="205"/>
      <c r="AB64" s="65"/>
      <c r="AC64" s="193"/>
      <c r="AD64" s="194"/>
      <c r="AE64" s="194"/>
      <c r="AF64" s="194"/>
      <c r="AG64" s="194"/>
      <c r="AH64" s="194"/>
      <c r="AI64" s="194"/>
      <c r="AJ64" s="195"/>
      <c r="AK64" s="65"/>
      <c r="AL64" s="193"/>
      <c r="AM64" s="194"/>
      <c r="AN64" s="194"/>
      <c r="AO64" s="194"/>
      <c r="AP64" s="194"/>
      <c r="AQ64" s="194"/>
      <c r="AR64" s="194"/>
      <c r="AS64" s="195"/>
      <c r="AT64" s="65"/>
      <c r="AU64" s="193"/>
      <c r="AV64" s="194"/>
      <c r="AW64" s="194"/>
      <c r="AX64" s="194"/>
      <c r="AY64" s="194"/>
      <c r="AZ64" s="194"/>
      <c r="BA64" s="194"/>
      <c r="BB64" s="195"/>
      <c r="BC64" s="65"/>
      <c r="BD64" s="193"/>
      <c r="BE64" s="194"/>
      <c r="BF64" s="194"/>
      <c r="BG64" s="194"/>
      <c r="BH64" s="194"/>
      <c r="BI64" s="194"/>
      <c r="BJ64" s="194"/>
      <c r="BK64" s="195"/>
      <c r="BL64" s="50"/>
    </row>
    <row r="65" spans="2:64" ht="15" customHeight="1" x14ac:dyDescent="0.3">
      <c r="B65" s="49"/>
      <c r="D65" s="48"/>
      <c r="E65" s="48"/>
      <c r="F65" s="48"/>
      <c r="G65" s="48"/>
      <c r="H65" s="48"/>
      <c r="I65" s="48"/>
      <c r="J65" s="48"/>
      <c r="K65" s="48"/>
      <c r="L65" s="48"/>
      <c r="M65" s="48"/>
      <c r="N65" s="48"/>
      <c r="O65" s="48"/>
      <c r="P65" s="48"/>
      <c r="Q65" s="48"/>
      <c r="R65" s="48"/>
      <c r="S65" s="48"/>
      <c r="T65" s="53"/>
      <c r="U65" s="48"/>
      <c r="V65" s="48"/>
      <c r="W65" s="48"/>
      <c r="X65" s="48"/>
      <c r="Y65" s="48"/>
      <c r="Z65" s="48"/>
      <c r="AA65" s="52"/>
      <c r="AB65" s="65"/>
      <c r="AC65" s="53"/>
      <c r="AD65" s="48"/>
      <c r="AE65" s="48"/>
      <c r="AF65" s="48"/>
      <c r="AG65" s="48"/>
      <c r="AH65" s="48"/>
      <c r="AI65" s="48"/>
      <c r="AJ65" s="52"/>
      <c r="AK65" s="65"/>
      <c r="AL65" s="53"/>
      <c r="AM65" s="48"/>
      <c r="AN65" s="48"/>
      <c r="AO65" s="48"/>
      <c r="AP65" s="48"/>
      <c r="AQ65" s="48"/>
      <c r="AR65" s="48"/>
      <c r="AS65" s="52"/>
      <c r="AT65" s="65"/>
      <c r="AU65" s="53"/>
      <c r="AV65" s="48"/>
      <c r="AW65" s="48"/>
      <c r="AX65" s="48"/>
      <c r="AY65" s="48"/>
      <c r="AZ65" s="48"/>
      <c r="BA65" s="48"/>
      <c r="BB65" s="52"/>
      <c r="BC65" s="65"/>
      <c r="BD65" s="53"/>
      <c r="BE65" s="48"/>
      <c r="BF65" s="48"/>
      <c r="BG65" s="48"/>
      <c r="BH65" s="48"/>
      <c r="BI65" s="48"/>
      <c r="BJ65" s="48"/>
      <c r="BK65" s="52"/>
      <c r="BL65" s="50"/>
    </row>
    <row r="66" spans="2:64" ht="22.5" customHeight="1" x14ac:dyDescent="0.3">
      <c r="B66" s="49"/>
      <c r="C66" s="191" t="s">
        <v>84</v>
      </c>
      <c r="D66" s="108"/>
      <c r="E66" s="108"/>
      <c r="F66" s="108"/>
      <c r="G66" s="108"/>
      <c r="H66" s="108"/>
      <c r="I66" s="108"/>
      <c r="J66" s="108"/>
      <c r="K66" s="108"/>
      <c r="L66" s="108"/>
      <c r="M66" s="108"/>
      <c r="N66" s="108"/>
      <c r="O66" s="108"/>
      <c r="P66" s="108"/>
      <c r="Q66" s="108"/>
      <c r="R66" s="108"/>
      <c r="S66" s="68"/>
      <c r="T66" s="178">
        <f>ROUND((X$25*(T$61+1)+svs32zulage)*(T$41+1)+X$37+X$49+X$56+X$25*T$61*T$36,2)</f>
        <v>0</v>
      </c>
      <c r="U66" s="108"/>
      <c r="V66" s="108"/>
      <c r="W66" s="108"/>
      <c r="X66" s="108"/>
      <c r="Y66" s="108"/>
      <c r="Z66" s="108"/>
      <c r="AA66" s="179"/>
      <c r="AB66" s="65"/>
      <c r="AC66" s="178">
        <f>ROUND((AG$25*(AC$61+1)+svs33zulage)*(AC$41+1)+AG$37+AG$49+AG$56+AG$25*AC$61*AC$36,2)</f>
        <v>0</v>
      </c>
      <c r="AD66" s="108"/>
      <c r="AE66" s="108"/>
      <c r="AF66" s="108"/>
      <c r="AG66" s="108"/>
      <c r="AH66" s="108"/>
      <c r="AI66" s="108"/>
      <c r="AJ66" s="179"/>
      <c r="AK66" s="65"/>
      <c r="AL66" s="178">
        <f>ROUND((AP$25*(AL$61+1)+svs34zulage)*(AL$41+1)+AP$37+AP$49+AP$56+AP$25*AL$61*AL$36,2)</f>
        <v>0</v>
      </c>
      <c r="AM66" s="108"/>
      <c r="AN66" s="108"/>
      <c r="AO66" s="108"/>
      <c r="AP66" s="108"/>
      <c r="AQ66" s="108"/>
      <c r="AR66" s="108"/>
      <c r="AS66" s="179"/>
      <c r="AT66" s="65"/>
      <c r="AU66" s="178">
        <f>ROUND((AY$25*(AU$61+1)+svs35zulage)*(AU$41+1)+AY$37+AY$49+AY$56+AY$25*AU$61*AU$36,2)</f>
        <v>0</v>
      </c>
      <c r="AV66" s="108"/>
      <c r="AW66" s="108"/>
      <c r="AX66" s="108"/>
      <c r="AY66" s="108"/>
      <c r="AZ66" s="108"/>
      <c r="BA66" s="108"/>
      <c r="BB66" s="179"/>
      <c r="BC66" s="65"/>
      <c r="BD66" s="178">
        <f>ROUND((BH$25*(BD$61+1)+svs39zulage)*(BD$41+1)+BH$37+BH$49+BH$56+BH$25*BD$61*BD$36,2)</f>
        <v>0</v>
      </c>
      <c r="BE66" s="108"/>
      <c r="BF66" s="108"/>
      <c r="BG66" s="108"/>
      <c r="BH66" s="108"/>
      <c r="BI66" s="108"/>
      <c r="BJ66" s="108"/>
      <c r="BK66" s="179"/>
      <c r="BL66" s="50"/>
    </row>
    <row r="67" spans="2:64" ht="22.5" customHeight="1" x14ac:dyDescent="0.3">
      <c r="B67" s="49"/>
      <c r="C67" s="109"/>
      <c r="D67" s="109"/>
      <c r="E67" s="109"/>
      <c r="F67" s="109"/>
      <c r="G67" s="109"/>
      <c r="H67" s="109"/>
      <c r="I67" s="109"/>
      <c r="J67" s="109"/>
      <c r="K67" s="109"/>
      <c r="L67" s="109"/>
      <c r="M67" s="109"/>
      <c r="N67" s="109"/>
      <c r="O67" s="109"/>
      <c r="P67" s="109"/>
      <c r="Q67" s="109"/>
      <c r="R67" s="109"/>
      <c r="S67" s="66"/>
      <c r="T67" s="180"/>
      <c r="U67" s="109"/>
      <c r="V67" s="109"/>
      <c r="W67" s="109"/>
      <c r="X67" s="109"/>
      <c r="Y67" s="109"/>
      <c r="Z67" s="109"/>
      <c r="AA67" s="181"/>
      <c r="AB67" s="65"/>
      <c r="AC67" s="180"/>
      <c r="AD67" s="109"/>
      <c r="AE67" s="109"/>
      <c r="AF67" s="109"/>
      <c r="AG67" s="109"/>
      <c r="AH67" s="109"/>
      <c r="AI67" s="109"/>
      <c r="AJ67" s="181"/>
      <c r="AK67" s="65"/>
      <c r="AL67" s="180"/>
      <c r="AM67" s="109"/>
      <c r="AN67" s="109"/>
      <c r="AO67" s="109"/>
      <c r="AP67" s="109"/>
      <c r="AQ67" s="109"/>
      <c r="AR67" s="109"/>
      <c r="AS67" s="181"/>
      <c r="AT67" s="65"/>
      <c r="AU67" s="180"/>
      <c r="AV67" s="109"/>
      <c r="AW67" s="109"/>
      <c r="AX67" s="109"/>
      <c r="AY67" s="109"/>
      <c r="AZ67" s="109"/>
      <c r="BA67" s="109"/>
      <c r="BB67" s="181"/>
      <c r="BC67" s="65"/>
      <c r="BD67" s="180"/>
      <c r="BE67" s="109"/>
      <c r="BF67" s="109"/>
      <c r="BG67" s="109"/>
      <c r="BH67" s="109"/>
      <c r="BI67" s="109"/>
      <c r="BJ67" s="109"/>
      <c r="BK67" s="181"/>
      <c r="BL67" s="50"/>
    </row>
    <row r="68" spans="2:64" ht="22.5" customHeight="1" x14ac:dyDescent="0.3">
      <c r="B68" s="49"/>
      <c r="C68" s="191" t="s">
        <v>85</v>
      </c>
      <c r="D68" s="108"/>
      <c r="E68" s="108"/>
      <c r="F68" s="108"/>
      <c r="G68" s="108"/>
      <c r="H68" s="108"/>
      <c r="I68" s="108"/>
      <c r="J68" s="108"/>
      <c r="K68" s="108"/>
      <c r="L68" s="108"/>
      <c r="M68" s="108"/>
      <c r="N68" s="108"/>
      <c r="O68" s="108"/>
      <c r="P68" s="108"/>
      <c r="Q68" s="108"/>
      <c r="R68" s="108"/>
      <c r="S68" s="68"/>
      <c r="T68" s="178">
        <f>ROUND((X$25*(T$62+1)+svs32zulage)*(T$41+1)+X$37+X$49+X$56+X$25*T$62*T$36,2)</f>
        <v>0</v>
      </c>
      <c r="U68" s="108"/>
      <c r="V68" s="108"/>
      <c r="W68" s="108"/>
      <c r="X68" s="108"/>
      <c r="Y68" s="108"/>
      <c r="Z68" s="108"/>
      <c r="AA68" s="179"/>
      <c r="AB68" s="65"/>
      <c r="AC68" s="178">
        <f>ROUND((AG$25*(AC$62+1)+svs33zulage)*(AC$41+1)+AG$37+AG$49+AG$56+AG$25*AC$62*AC$36,2)</f>
        <v>0</v>
      </c>
      <c r="AD68" s="108"/>
      <c r="AE68" s="108"/>
      <c r="AF68" s="108"/>
      <c r="AG68" s="108"/>
      <c r="AH68" s="108"/>
      <c r="AI68" s="108"/>
      <c r="AJ68" s="179"/>
      <c r="AK68" s="65"/>
      <c r="AL68" s="178">
        <f>ROUND((AP$25*(AL$62+1)+svs34zulage)*(AL$41+1)+AP$37+AP$49+AP$56+AP$25*AL$62*AL$36,2)</f>
        <v>0</v>
      </c>
      <c r="AM68" s="108"/>
      <c r="AN68" s="108"/>
      <c r="AO68" s="108"/>
      <c r="AP68" s="108"/>
      <c r="AQ68" s="108"/>
      <c r="AR68" s="108"/>
      <c r="AS68" s="179"/>
      <c r="AT68" s="65"/>
      <c r="AU68" s="178">
        <f>ROUND((AY$25*(AU$62+1)+svs35zulage)*(AU$41+1)+AY$37+AY$49+AY$56+AY$25*AU$62*AU$36,2)</f>
        <v>0</v>
      </c>
      <c r="AV68" s="108"/>
      <c r="AW68" s="108"/>
      <c r="AX68" s="108"/>
      <c r="AY68" s="108"/>
      <c r="AZ68" s="108"/>
      <c r="BA68" s="108"/>
      <c r="BB68" s="179"/>
      <c r="BC68" s="65"/>
      <c r="BD68" s="178">
        <f>ROUND((BH$25*(BD$62+1)+svs39zulage)*(BD$41+1)+BH$37+BH$49+BH$56+BH$25*BD$62*BD$36,2)</f>
        <v>0</v>
      </c>
      <c r="BE68" s="108"/>
      <c r="BF68" s="108"/>
      <c r="BG68" s="108"/>
      <c r="BH68" s="108"/>
      <c r="BI68" s="108"/>
      <c r="BJ68" s="108"/>
      <c r="BK68" s="179"/>
      <c r="BL68" s="50"/>
    </row>
    <row r="69" spans="2:64" ht="22.5" customHeight="1" x14ac:dyDescent="0.3">
      <c r="B69" s="49"/>
      <c r="C69" s="109"/>
      <c r="D69" s="109"/>
      <c r="E69" s="109"/>
      <c r="F69" s="109"/>
      <c r="G69" s="109"/>
      <c r="H69" s="109"/>
      <c r="I69" s="109"/>
      <c r="J69" s="109"/>
      <c r="K69" s="109"/>
      <c r="L69" s="109"/>
      <c r="M69" s="109"/>
      <c r="N69" s="109"/>
      <c r="O69" s="109"/>
      <c r="P69" s="109"/>
      <c r="Q69" s="109"/>
      <c r="R69" s="109"/>
      <c r="S69" s="66"/>
      <c r="T69" s="180"/>
      <c r="U69" s="109"/>
      <c r="V69" s="109"/>
      <c r="W69" s="109"/>
      <c r="X69" s="109"/>
      <c r="Y69" s="109"/>
      <c r="Z69" s="109"/>
      <c r="AA69" s="181"/>
      <c r="AB69" s="65"/>
      <c r="AC69" s="180"/>
      <c r="AD69" s="109"/>
      <c r="AE69" s="109"/>
      <c r="AF69" s="109"/>
      <c r="AG69" s="109"/>
      <c r="AH69" s="109"/>
      <c r="AI69" s="109"/>
      <c r="AJ69" s="181"/>
      <c r="AK69" s="65"/>
      <c r="AL69" s="180"/>
      <c r="AM69" s="109"/>
      <c r="AN69" s="109"/>
      <c r="AO69" s="109"/>
      <c r="AP69" s="109"/>
      <c r="AQ69" s="109"/>
      <c r="AR69" s="109"/>
      <c r="AS69" s="181"/>
      <c r="AT69" s="65"/>
      <c r="AU69" s="180"/>
      <c r="AV69" s="109"/>
      <c r="AW69" s="109"/>
      <c r="AX69" s="109"/>
      <c r="AY69" s="109"/>
      <c r="AZ69" s="109"/>
      <c r="BA69" s="109"/>
      <c r="BB69" s="181"/>
      <c r="BC69" s="65"/>
      <c r="BD69" s="180"/>
      <c r="BE69" s="109"/>
      <c r="BF69" s="109"/>
      <c r="BG69" s="109"/>
      <c r="BH69" s="109"/>
      <c r="BI69" s="109"/>
      <c r="BJ69" s="109"/>
      <c r="BK69" s="181"/>
      <c r="BL69" s="50"/>
    </row>
    <row r="70" spans="2:64" ht="22.5" customHeight="1" x14ac:dyDescent="0.3">
      <c r="B70" s="49"/>
      <c r="C70" s="191" t="s">
        <v>86</v>
      </c>
      <c r="D70" s="108"/>
      <c r="E70" s="108"/>
      <c r="F70" s="108"/>
      <c r="G70" s="108"/>
      <c r="H70" s="108"/>
      <c r="I70" s="108"/>
      <c r="J70" s="108"/>
      <c r="K70" s="108"/>
      <c r="L70" s="108"/>
      <c r="M70" s="108"/>
      <c r="N70" s="108"/>
      <c r="O70" s="108"/>
      <c r="P70" s="108"/>
      <c r="Q70" s="108"/>
      <c r="R70" s="108"/>
      <c r="S70" s="68"/>
      <c r="T70" s="178">
        <f>ROUND((X$25*((T$61+T$62)+1)+svs32zulage)*(T$41+1)+X$37+X$49+X$56+X$25*(T$61+T$62)*T$36,2)</f>
        <v>0</v>
      </c>
      <c r="U70" s="108"/>
      <c r="V70" s="108"/>
      <c r="W70" s="108"/>
      <c r="X70" s="108"/>
      <c r="Y70" s="108"/>
      <c r="Z70" s="108"/>
      <c r="AA70" s="179"/>
      <c r="AB70" s="65"/>
      <c r="AC70" s="178">
        <f>ROUND((AG$25*((AC$61+AC$62)+1)+svs33zulage)*(AC$41+1)+AG$37+AG$49+AG$56+AG$25*(AC$61+AC$62)*AC$36,2)</f>
        <v>0</v>
      </c>
      <c r="AD70" s="108"/>
      <c r="AE70" s="108"/>
      <c r="AF70" s="108"/>
      <c r="AG70" s="108"/>
      <c r="AH70" s="108"/>
      <c r="AI70" s="108"/>
      <c r="AJ70" s="179"/>
      <c r="AK70" s="65"/>
      <c r="AL70" s="178">
        <f>ROUND((AP$25*((AL$61+AL$62)+1)+svs34zulage)*(AL$41+1)+AP$37+AP$49+AP$56+AP$25*(AL$61+AL$62)*AL$36,2)</f>
        <v>0</v>
      </c>
      <c r="AM70" s="108"/>
      <c r="AN70" s="108"/>
      <c r="AO70" s="108"/>
      <c r="AP70" s="108"/>
      <c r="AQ70" s="108"/>
      <c r="AR70" s="108"/>
      <c r="AS70" s="179"/>
      <c r="AT70" s="65"/>
      <c r="AU70" s="178">
        <f>ROUND((AY$25*((AU$61+AU$62)+1)+svs35zulage)*(AU$41+1)+AY$37+AY$49+AY$56+AY$25*(AU$61+AU$62)*AU$36,2)</f>
        <v>0</v>
      </c>
      <c r="AV70" s="108"/>
      <c r="AW70" s="108"/>
      <c r="AX70" s="108"/>
      <c r="AY70" s="108"/>
      <c r="AZ70" s="108"/>
      <c r="BA70" s="108"/>
      <c r="BB70" s="179"/>
      <c r="BC70" s="65"/>
      <c r="BD70" s="178">
        <f>ROUND((BH$25*((BD$61+BD$62)+1)+svs39zulage)*(BD$41+1)+BH$37+BH$49+BH$56+BH$25*(BD$61+BD$62)*BD$36,2)</f>
        <v>0</v>
      </c>
      <c r="BE70" s="108"/>
      <c r="BF70" s="108"/>
      <c r="BG70" s="108"/>
      <c r="BH70" s="108"/>
      <c r="BI70" s="108"/>
      <c r="BJ70" s="108"/>
      <c r="BK70" s="179"/>
      <c r="BL70" s="50"/>
    </row>
    <row r="71" spans="2:64" ht="22.5" customHeight="1" x14ac:dyDescent="0.3">
      <c r="B71" s="49"/>
      <c r="C71" s="109"/>
      <c r="D71" s="109"/>
      <c r="E71" s="109"/>
      <c r="F71" s="109"/>
      <c r="G71" s="109"/>
      <c r="H71" s="109"/>
      <c r="I71" s="109"/>
      <c r="J71" s="109"/>
      <c r="K71" s="109"/>
      <c r="L71" s="109"/>
      <c r="M71" s="109"/>
      <c r="N71" s="109"/>
      <c r="O71" s="109"/>
      <c r="P71" s="109"/>
      <c r="Q71" s="109"/>
      <c r="R71" s="109"/>
      <c r="S71" s="66"/>
      <c r="T71" s="180"/>
      <c r="U71" s="109"/>
      <c r="V71" s="109"/>
      <c r="W71" s="109"/>
      <c r="X71" s="109"/>
      <c r="Y71" s="109"/>
      <c r="Z71" s="109"/>
      <c r="AA71" s="181"/>
      <c r="AB71" s="65"/>
      <c r="AC71" s="180"/>
      <c r="AD71" s="109"/>
      <c r="AE71" s="109"/>
      <c r="AF71" s="109"/>
      <c r="AG71" s="109"/>
      <c r="AH71" s="109"/>
      <c r="AI71" s="109"/>
      <c r="AJ71" s="181"/>
      <c r="AK71" s="65"/>
      <c r="AL71" s="180"/>
      <c r="AM71" s="109"/>
      <c r="AN71" s="109"/>
      <c r="AO71" s="109"/>
      <c r="AP71" s="109"/>
      <c r="AQ71" s="109"/>
      <c r="AR71" s="109"/>
      <c r="AS71" s="181"/>
      <c r="AT71" s="65"/>
      <c r="AU71" s="180"/>
      <c r="AV71" s="109"/>
      <c r="AW71" s="109"/>
      <c r="AX71" s="109"/>
      <c r="AY71" s="109"/>
      <c r="AZ71" s="109"/>
      <c r="BA71" s="109"/>
      <c r="BB71" s="181"/>
      <c r="BC71" s="65"/>
      <c r="BD71" s="180"/>
      <c r="BE71" s="109"/>
      <c r="BF71" s="109"/>
      <c r="BG71" s="109"/>
      <c r="BH71" s="109"/>
      <c r="BI71" s="109"/>
      <c r="BJ71" s="109"/>
      <c r="BK71" s="181"/>
      <c r="BL71" s="50"/>
    </row>
    <row r="72" spans="2:64" ht="22.5" customHeight="1" x14ac:dyDescent="0.3">
      <c r="B72" s="49"/>
      <c r="C72" s="191" t="s">
        <v>87</v>
      </c>
      <c r="D72" s="108"/>
      <c r="E72" s="108"/>
      <c r="F72" s="108"/>
      <c r="G72" s="108"/>
      <c r="H72" s="108"/>
      <c r="I72" s="108"/>
      <c r="J72" s="108"/>
      <c r="K72" s="108"/>
      <c r="L72" s="108"/>
      <c r="M72" s="108"/>
      <c r="N72" s="108"/>
      <c r="O72" s="108"/>
      <c r="P72" s="108"/>
      <c r="Q72" s="108"/>
      <c r="R72" s="108"/>
      <c r="S72" s="68"/>
      <c r="T72" s="178">
        <f>ROUND((X$25*(T$63+1)+svs32zulage)*(T$41+1)+X$37+X$49+X$56+X$25*T$63*T$36,2)</f>
        <v>0</v>
      </c>
      <c r="U72" s="108"/>
      <c r="V72" s="108"/>
      <c r="W72" s="108"/>
      <c r="X72" s="108"/>
      <c r="Y72" s="108"/>
      <c r="Z72" s="108"/>
      <c r="AA72" s="179"/>
      <c r="AB72" s="65"/>
      <c r="AC72" s="178">
        <f>ROUND((AG$25*(AC$63+1)+svs33zulage)*(AC$41+1)+AG$37+AG$49+AG$56+AG$25*AC$63*AC$36,2)</f>
        <v>0</v>
      </c>
      <c r="AD72" s="108"/>
      <c r="AE72" s="108"/>
      <c r="AF72" s="108"/>
      <c r="AG72" s="108"/>
      <c r="AH72" s="108"/>
      <c r="AI72" s="108"/>
      <c r="AJ72" s="179"/>
      <c r="AK72" s="65"/>
      <c r="AL72" s="178">
        <f>ROUND((AP$25*(AL$63+1)+svs34zulage)*(AL$41+1)+AP$37+AP$49+AP$56+AP$25*AL$63*AL$36,2)</f>
        <v>0</v>
      </c>
      <c r="AM72" s="108"/>
      <c r="AN72" s="108"/>
      <c r="AO72" s="108"/>
      <c r="AP72" s="108"/>
      <c r="AQ72" s="108"/>
      <c r="AR72" s="108"/>
      <c r="AS72" s="179"/>
      <c r="AT72" s="65"/>
      <c r="AU72" s="178">
        <f>ROUND((AY$25*(AU$63+1)+svs35zulage)*(AU$41+1)+AY$37+AY$49+AY$56+AY$25*AU$63*AU$36,2)</f>
        <v>0</v>
      </c>
      <c r="AV72" s="108"/>
      <c r="AW72" s="108"/>
      <c r="AX72" s="108"/>
      <c r="AY72" s="108"/>
      <c r="AZ72" s="108"/>
      <c r="BA72" s="108"/>
      <c r="BB72" s="179"/>
      <c r="BC72" s="65"/>
      <c r="BD72" s="178">
        <f>ROUND((BH$25*(BD$63+1)+svs39zulage)*(BD$41+1)+BH$37+BH$49+BH$56+BH$25*BD$63*BD$36,2)</f>
        <v>0</v>
      </c>
      <c r="BE72" s="108"/>
      <c r="BF72" s="108"/>
      <c r="BG72" s="108"/>
      <c r="BH72" s="108"/>
      <c r="BI72" s="108"/>
      <c r="BJ72" s="108"/>
      <c r="BK72" s="179"/>
      <c r="BL72" s="50"/>
    </row>
    <row r="73" spans="2:64" ht="22.5" customHeight="1" x14ac:dyDescent="0.3">
      <c r="B73" s="49"/>
      <c r="C73" s="109"/>
      <c r="D73" s="109"/>
      <c r="E73" s="109"/>
      <c r="F73" s="109"/>
      <c r="G73" s="109"/>
      <c r="H73" s="109"/>
      <c r="I73" s="109"/>
      <c r="J73" s="109"/>
      <c r="K73" s="109"/>
      <c r="L73" s="109"/>
      <c r="M73" s="109"/>
      <c r="N73" s="109"/>
      <c r="O73" s="109"/>
      <c r="P73" s="109"/>
      <c r="Q73" s="109"/>
      <c r="R73" s="109"/>
      <c r="S73" s="66"/>
      <c r="T73" s="180"/>
      <c r="U73" s="109"/>
      <c r="V73" s="109"/>
      <c r="W73" s="109"/>
      <c r="X73" s="109"/>
      <c r="Y73" s="109"/>
      <c r="Z73" s="109"/>
      <c r="AA73" s="181"/>
      <c r="AB73" s="65"/>
      <c r="AC73" s="180"/>
      <c r="AD73" s="109"/>
      <c r="AE73" s="109"/>
      <c r="AF73" s="109"/>
      <c r="AG73" s="109"/>
      <c r="AH73" s="109"/>
      <c r="AI73" s="109"/>
      <c r="AJ73" s="181"/>
      <c r="AK73" s="65"/>
      <c r="AL73" s="180"/>
      <c r="AM73" s="109"/>
      <c r="AN73" s="109"/>
      <c r="AO73" s="109"/>
      <c r="AP73" s="109"/>
      <c r="AQ73" s="109"/>
      <c r="AR73" s="109"/>
      <c r="AS73" s="181"/>
      <c r="AT73" s="65"/>
      <c r="AU73" s="180"/>
      <c r="AV73" s="109"/>
      <c r="AW73" s="109"/>
      <c r="AX73" s="109"/>
      <c r="AY73" s="109"/>
      <c r="AZ73" s="109"/>
      <c r="BA73" s="109"/>
      <c r="BB73" s="181"/>
      <c r="BC73" s="65"/>
      <c r="BD73" s="180"/>
      <c r="BE73" s="109"/>
      <c r="BF73" s="109"/>
      <c r="BG73" s="109"/>
      <c r="BH73" s="109"/>
      <c r="BI73" s="109"/>
      <c r="BJ73" s="109"/>
      <c r="BK73" s="181"/>
      <c r="BL73" s="50"/>
    </row>
    <row r="74" spans="2:64" ht="22.5" customHeight="1" x14ac:dyDescent="0.3">
      <c r="B74" s="49"/>
      <c r="C74" s="212" t="s">
        <v>88</v>
      </c>
      <c r="D74" s="108"/>
      <c r="E74" s="108"/>
      <c r="F74" s="108"/>
      <c r="G74" s="108"/>
      <c r="H74" s="108"/>
      <c r="I74" s="108"/>
      <c r="J74" s="108"/>
      <c r="K74" s="108"/>
      <c r="L74" s="108"/>
      <c r="M74" s="108"/>
      <c r="N74" s="108"/>
      <c r="O74" s="108"/>
      <c r="P74" s="108"/>
      <c r="Q74" s="108"/>
      <c r="R74" s="108"/>
      <c r="S74" s="68"/>
      <c r="T74" s="178">
        <f>ROUND((X$25*((T$64+T$61)+1)+svs32zulage)*(T$41+1)+X$37+X$49+X$56+X$25*(T$64+T$61)*T$36,2)</f>
        <v>0</v>
      </c>
      <c r="U74" s="108"/>
      <c r="V74" s="108"/>
      <c r="W74" s="108"/>
      <c r="X74" s="108"/>
      <c r="Y74" s="108"/>
      <c r="Z74" s="108"/>
      <c r="AA74" s="179"/>
      <c r="AB74" s="65"/>
      <c r="AC74" s="178">
        <f>ROUND((AG$25*((AC$64+AC$61)+1)+svs33zulage)*(AC$41+1)+AG$37+AG$49+AG$56+AG$25*(AC$64+AC$61)*AC$36,2)</f>
        <v>0</v>
      </c>
      <c r="AD74" s="108"/>
      <c r="AE74" s="108"/>
      <c r="AF74" s="108"/>
      <c r="AG74" s="108"/>
      <c r="AH74" s="108"/>
      <c r="AI74" s="108"/>
      <c r="AJ74" s="179"/>
      <c r="AK74" s="65"/>
      <c r="AL74" s="178">
        <f>ROUND((AP$25*((AL$64+AL$61)+1)+svs34zulage)*(AL$41+1)+AP$37+AP$49+AP$56+AP$25*(AL$64+AL$61)*AL$36,2)</f>
        <v>0</v>
      </c>
      <c r="AM74" s="108"/>
      <c r="AN74" s="108"/>
      <c r="AO74" s="108"/>
      <c r="AP74" s="108"/>
      <c r="AQ74" s="108"/>
      <c r="AR74" s="108"/>
      <c r="AS74" s="179"/>
      <c r="AT74" s="65"/>
      <c r="AU74" s="178">
        <f>ROUND((AY$25*((AU$64+AU$61)+1)+svs35zulage)*(AU$41+1)+AY$37+AY$49+AY$56+AY$25*(AU$64+AU$61)*AU$36,2)</f>
        <v>0</v>
      </c>
      <c r="AV74" s="108"/>
      <c r="AW74" s="108"/>
      <c r="AX74" s="108"/>
      <c r="AY74" s="108"/>
      <c r="AZ74" s="108"/>
      <c r="BA74" s="108"/>
      <c r="BB74" s="179"/>
      <c r="BC74" s="65"/>
      <c r="BD74" s="178">
        <f>ROUND((BH$25*((BD$64+BD$61)+1)+svs39zulage)*(BD$41+1)+BH$37+BH$49+BH$56+BH$25*(BD$64+BD$61)*BD$36,2)</f>
        <v>0</v>
      </c>
      <c r="BE74" s="108"/>
      <c r="BF74" s="108"/>
      <c r="BG74" s="108"/>
      <c r="BH74" s="108"/>
      <c r="BI74" s="108"/>
      <c r="BJ74" s="108"/>
      <c r="BK74" s="179"/>
      <c r="BL74" s="50"/>
    </row>
    <row r="75" spans="2:64" ht="22.5" customHeight="1" x14ac:dyDescent="0.3">
      <c r="B75" s="54"/>
      <c r="C75" s="183"/>
      <c r="D75" s="183"/>
      <c r="E75" s="183"/>
      <c r="F75" s="183"/>
      <c r="G75" s="183"/>
      <c r="H75" s="183"/>
      <c r="I75" s="183"/>
      <c r="J75" s="183"/>
      <c r="K75" s="183"/>
      <c r="L75" s="183"/>
      <c r="M75" s="183"/>
      <c r="N75" s="183"/>
      <c r="O75" s="183"/>
      <c r="P75" s="183"/>
      <c r="Q75" s="183"/>
      <c r="R75" s="183"/>
      <c r="S75" s="52"/>
      <c r="T75" s="180"/>
      <c r="U75" s="109"/>
      <c r="V75" s="109"/>
      <c r="W75" s="109"/>
      <c r="X75" s="109"/>
      <c r="Y75" s="109"/>
      <c r="Z75" s="109"/>
      <c r="AA75" s="181"/>
      <c r="AB75" s="65"/>
      <c r="AC75" s="180"/>
      <c r="AD75" s="109"/>
      <c r="AE75" s="109"/>
      <c r="AF75" s="109"/>
      <c r="AG75" s="109"/>
      <c r="AH75" s="109"/>
      <c r="AI75" s="109"/>
      <c r="AJ75" s="181"/>
      <c r="AK75" s="65"/>
      <c r="AL75" s="180"/>
      <c r="AM75" s="109"/>
      <c r="AN75" s="109"/>
      <c r="AO75" s="109"/>
      <c r="AP75" s="109"/>
      <c r="AQ75" s="109"/>
      <c r="AR75" s="109"/>
      <c r="AS75" s="181"/>
      <c r="AT75" s="65"/>
      <c r="AU75" s="180"/>
      <c r="AV75" s="109"/>
      <c r="AW75" s="109"/>
      <c r="AX75" s="109"/>
      <c r="AY75" s="109"/>
      <c r="AZ75" s="109"/>
      <c r="BA75" s="109"/>
      <c r="BB75" s="181"/>
      <c r="BC75" s="65"/>
      <c r="BD75" s="180"/>
      <c r="BE75" s="109"/>
      <c r="BF75" s="109"/>
      <c r="BG75" s="109"/>
      <c r="BH75" s="109"/>
      <c r="BI75" s="109"/>
      <c r="BJ75" s="109"/>
      <c r="BK75" s="181"/>
      <c r="BL75" s="50"/>
    </row>
    <row r="76" spans="2:64" ht="15" customHeight="1" x14ac:dyDescent="0.3">
      <c r="B76" s="59"/>
      <c r="C76" s="60"/>
      <c r="D76" s="60"/>
      <c r="E76" s="60"/>
      <c r="F76" s="60"/>
      <c r="G76" s="60"/>
      <c r="H76" s="60"/>
      <c r="I76" s="60"/>
      <c r="J76" s="60"/>
      <c r="K76" s="60"/>
      <c r="L76" s="60"/>
      <c r="M76" s="60"/>
      <c r="N76" s="60"/>
      <c r="O76" s="60"/>
      <c r="P76" s="60"/>
      <c r="Q76" s="60"/>
      <c r="R76" s="60"/>
      <c r="S76" s="48"/>
      <c r="T76" s="69"/>
      <c r="U76" s="69"/>
      <c r="V76" s="69"/>
      <c r="W76" s="69"/>
      <c r="X76" s="69"/>
      <c r="Y76" s="69"/>
      <c r="Z76" s="69"/>
      <c r="AA76" s="69"/>
      <c r="AB76" s="48"/>
      <c r="AC76" s="69"/>
      <c r="AD76" s="69"/>
      <c r="AE76" s="69"/>
      <c r="AF76" s="69"/>
      <c r="AG76" s="69"/>
      <c r="AH76" s="69"/>
      <c r="AI76" s="69"/>
      <c r="AJ76" s="69"/>
      <c r="AK76" s="48"/>
      <c r="AL76" s="69"/>
      <c r="AM76" s="69"/>
      <c r="AN76" s="69"/>
      <c r="AO76" s="69"/>
      <c r="AP76" s="69"/>
      <c r="AQ76" s="69"/>
      <c r="AR76" s="69"/>
      <c r="AS76" s="69"/>
      <c r="AT76" s="48"/>
      <c r="AU76" s="69"/>
      <c r="AV76" s="69"/>
      <c r="AW76" s="69"/>
      <c r="AX76" s="69"/>
      <c r="AY76" s="69"/>
      <c r="AZ76" s="69"/>
      <c r="BA76" s="69"/>
      <c r="BB76" s="69"/>
      <c r="BC76" s="48"/>
      <c r="BD76" s="69"/>
      <c r="BE76" s="69"/>
      <c r="BF76" s="69"/>
      <c r="BG76" s="69"/>
      <c r="BH76" s="69"/>
      <c r="BI76" s="69"/>
      <c r="BJ76" s="69"/>
      <c r="BK76" s="69"/>
      <c r="BL76" s="50"/>
    </row>
    <row r="77" spans="2:64" ht="15" customHeight="1" x14ac:dyDescent="0.3">
      <c r="B77" s="59"/>
      <c r="C77" s="60"/>
      <c r="D77" s="60"/>
      <c r="E77" s="60"/>
      <c r="F77" s="60"/>
      <c r="G77" s="60"/>
      <c r="H77" s="60"/>
      <c r="I77" s="60"/>
      <c r="J77" s="60"/>
      <c r="K77" s="60"/>
      <c r="L77" s="60"/>
      <c r="M77" s="60"/>
      <c r="N77" s="60"/>
      <c r="O77" s="60"/>
      <c r="P77" s="60"/>
      <c r="Q77" s="60"/>
      <c r="R77" s="60"/>
      <c r="S77" s="48"/>
      <c r="T77" s="206" t="s">
        <v>89</v>
      </c>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50"/>
    </row>
    <row r="78" spans="2:64" ht="15" customHeight="1" x14ac:dyDescent="0.3">
      <c r="B78" s="59"/>
      <c r="C78" s="60"/>
      <c r="D78" s="60"/>
      <c r="E78" s="60"/>
      <c r="F78" s="60"/>
      <c r="G78" s="60"/>
      <c r="H78" s="60"/>
      <c r="I78" s="60"/>
      <c r="J78" s="60"/>
      <c r="K78" s="60"/>
      <c r="L78" s="60"/>
      <c r="M78" s="60"/>
      <c r="N78" s="60"/>
      <c r="O78" s="60"/>
      <c r="P78" s="60"/>
      <c r="Q78" s="60"/>
      <c r="R78" s="60"/>
      <c r="S78" s="48"/>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50"/>
    </row>
    <row r="79" spans="2:64" ht="15" customHeight="1" x14ac:dyDescent="0.3">
      <c r="B79" s="59"/>
      <c r="C79" s="60"/>
      <c r="D79" s="60"/>
      <c r="E79" s="60"/>
      <c r="F79" s="60"/>
      <c r="G79" s="60"/>
      <c r="H79" s="60"/>
      <c r="I79" s="60"/>
      <c r="J79" s="60"/>
      <c r="K79" s="60"/>
      <c r="L79" s="60"/>
      <c r="M79" s="60"/>
      <c r="N79" s="60"/>
      <c r="O79" s="60"/>
      <c r="P79" s="60"/>
      <c r="Q79" s="60"/>
      <c r="R79" s="60"/>
      <c r="S79" s="48"/>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70"/>
    </row>
    <row r="80" spans="2:64" ht="15" customHeight="1" x14ac:dyDescent="0.3">
      <c r="B80" s="59"/>
      <c r="C80" s="60"/>
      <c r="D80" s="60"/>
      <c r="E80" s="60"/>
      <c r="F80" s="60"/>
      <c r="G80" s="60"/>
      <c r="H80" s="60"/>
      <c r="I80" s="60"/>
      <c r="J80" s="60"/>
      <c r="K80" s="60"/>
      <c r="L80" s="60"/>
      <c r="M80" s="60"/>
      <c r="N80" s="60"/>
      <c r="O80" s="60"/>
      <c r="P80" s="60"/>
      <c r="Q80" s="60"/>
      <c r="R80" s="60"/>
      <c r="S80" s="48"/>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70"/>
    </row>
    <row r="81" spans="2:64" ht="15" customHeight="1" x14ac:dyDescent="0.3">
      <c r="B81" s="59"/>
      <c r="C81" s="60"/>
      <c r="D81" s="60"/>
      <c r="E81" s="60"/>
      <c r="F81" s="60"/>
      <c r="G81" s="60"/>
      <c r="H81" s="60"/>
      <c r="I81" s="60"/>
      <c r="J81" s="60"/>
      <c r="K81" s="60"/>
      <c r="L81" s="60"/>
      <c r="M81" s="60"/>
      <c r="N81" s="60"/>
      <c r="O81" s="60"/>
      <c r="P81" s="60"/>
      <c r="Q81" s="60"/>
      <c r="R81" s="60"/>
      <c r="S81" s="48"/>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70"/>
    </row>
    <row r="82" spans="2:64" ht="15" customHeight="1" x14ac:dyDescent="0.3">
      <c r="B82" s="59"/>
      <c r="C82" s="60"/>
      <c r="D82" s="60"/>
      <c r="E82" s="60"/>
      <c r="F82" s="60"/>
      <c r="G82" s="60"/>
      <c r="H82" s="60"/>
      <c r="I82" s="60"/>
      <c r="J82" s="60"/>
      <c r="K82" s="60"/>
      <c r="L82" s="60"/>
      <c r="M82" s="60"/>
      <c r="N82" s="60"/>
      <c r="O82" s="60"/>
      <c r="P82" s="60"/>
      <c r="Q82" s="60"/>
      <c r="R82" s="60"/>
      <c r="S82" s="48"/>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70"/>
    </row>
    <row r="83" spans="2:64" ht="15" customHeight="1" x14ac:dyDescent="0.3">
      <c r="B83" s="59"/>
      <c r="C83" s="60"/>
      <c r="D83" s="60"/>
      <c r="E83" s="60"/>
      <c r="F83" s="60"/>
      <c r="G83" s="60"/>
      <c r="H83" s="60"/>
      <c r="I83" s="60"/>
      <c r="J83" s="60"/>
      <c r="K83" s="60"/>
      <c r="L83" s="60"/>
      <c r="M83" s="60"/>
      <c r="N83" s="60"/>
      <c r="O83" s="60"/>
      <c r="P83" s="60"/>
      <c r="Q83" s="60"/>
      <c r="R83" s="60"/>
      <c r="S83" s="48"/>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50"/>
    </row>
    <row r="84" spans="2:64" ht="15" customHeight="1" x14ac:dyDescent="0.3">
      <c r="B84" s="59"/>
      <c r="C84" s="60"/>
      <c r="D84" s="60"/>
      <c r="E84" s="60"/>
      <c r="F84" s="60"/>
      <c r="G84" s="60"/>
      <c r="H84" s="60"/>
      <c r="I84" s="60"/>
      <c r="J84" s="60"/>
      <c r="K84" s="60"/>
      <c r="L84" s="60"/>
      <c r="M84" s="60"/>
      <c r="N84" s="60"/>
      <c r="O84" s="60"/>
      <c r="P84" s="60"/>
      <c r="Q84" s="60"/>
      <c r="R84" s="60"/>
      <c r="S84" s="48"/>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50"/>
    </row>
    <row r="85" spans="2:64" ht="7.5" customHeight="1" x14ac:dyDescent="0.3">
      <c r="B85" s="71"/>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3"/>
      <c r="AX85" s="73"/>
      <c r="AY85" s="73"/>
      <c r="AZ85" s="73"/>
      <c r="BA85" s="73"/>
      <c r="BB85" s="73"/>
      <c r="BC85" s="73"/>
      <c r="BD85" s="73"/>
      <c r="BE85" s="73"/>
      <c r="BF85" s="73"/>
      <c r="BG85" s="73"/>
      <c r="BH85" s="73"/>
      <c r="BI85" s="73"/>
      <c r="BJ85" s="73"/>
      <c r="BK85" s="73"/>
      <c r="BL85" s="74"/>
    </row>
    <row r="86" spans="2:64" ht="7.5" customHeight="1" x14ac:dyDescent="0.3"/>
  </sheetData>
  <sheetProtection algorithmName="SHA-512" hashValue="EVTi1sas2jCMNeEe2uGXUyWV+DsRL22vWDYiA77keV1JrdsoPhTz3glNUwpEaIRa3xbeg6ajisp3DNrpHXlUgg==" saltValue="wqWJhETZwFOA0f1GfoI4uQ==" spinCount="100000" sheet="1" objects="1" scenarios="1"/>
  <mergeCells count="338">
    <mergeCell ref="BD74:BK75"/>
    <mergeCell ref="AG26:AJ26"/>
    <mergeCell ref="T30:W30"/>
    <mergeCell ref="T32:W32"/>
    <mergeCell ref="T47:W47"/>
    <mergeCell ref="AU35:AX35"/>
    <mergeCell ref="AP55:AS55"/>
    <mergeCell ref="AU34:AX34"/>
    <mergeCell ref="AU49:AX49"/>
    <mergeCell ref="AU36:AX36"/>
    <mergeCell ref="AG52:AJ52"/>
    <mergeCell ref="BD61:BK61"/>
    <mergeCell ref="BD56:BG56"/>
    <mergeCell ref="AG30:AJ30"/>
    <mergeCell ref="AC58:AJ59"/>
    <mergeCell ref="AP49:AS49"/>
    <mergeCell ref="AP36:AS36"/>
    <mergeCell ref="AC46:AF46"/>
    <mergeCell ref="AU32:AX32"/>
    <mergeCell ref="AC40:AF40"/>
    <mergeCell ref="AU47:AX47"/>
    <mergeCell ref="AY54:BB54"/>
    <mergeCell ref="AG33:AJ33"/>
    <mergeCell ref="AC41:AF41"/>
    <mergeCell ref="BD70:BK71"/>
    <mergeCell ref="AL49:AO49"/>
    <mergeCell ref="AL36:AO36"/>
    <mergeCell ref="X52:AA52"/>
    <mergeCell ref="C25:R25"/>
    <mergeCell ref="AC74:AJ75"/>
    <mergeCell ref="AC68:AJ69"/>
    <mergeCell ref="AL72:AS73"/>
    <mergeCell ref="AC44:AF44"/>
    <mergeCell ref="AC31:AF31"/>
    <mergeCell ref="AP45:AS45"/>
    <mergeCell ref="T34:W34"/>
    <mergeCell ref="X36:AA36"/>
    <mergeCell ref="T68:AA69"/>
    <mergeCell ref="AC54:AF54"/>
    <mergeCell ref="B56:R56"/>
    <mergeCell ref="AL66:AS67"/>
    <mergeCell ref="T41:W41"/>
    <mergeCell ref="T56:W56"/>
    <mergeCell ref="AL68:AS69"/>
    <mergeCell ref="T62:AA62"/>
    <mergeCell ref="T64:AA64"/>
    <mergeCell ref="AC64:AJ64"/>
    <mergeCell ref="AL56:AO56"/>
    <mergeCell ref="AC72:AJ73"/>
    <mergeCell ref="X45:AA45"/>
    <mergeCell ref="AC61:AJ61"/>
    <mergeCell ref="AL52:AO52"/>
    <mergeCell ref="T31:W31"/>
    <mergeCell ref="AC56:AF56"/>
    <mergeCell ref="AU70:BB71"/>
    <mergeCell ref="AC49:AF49"/>
    <mergeCell ref="AP32:AS32"/>
    <mergeCell ref="X46:AA46"/>
    <mergeCell ref="AC36:AF36"/>
    <mergeCell ref="AU33:AX33"/>
    <mergeCell ref="AP47:AS47"/>
    <mergeCell ref="X48:AA48"/>
    <mergeCell ref="AU58:BB59"/>
    <mergeCell ref="AG55:AJ55"/>
    <mergeCell ref="AL34:AO34"/>
    <mergeCell ref="AG53:AJ53"/>
    <mergeCell ref="AL61:AS61"/>
    <mergeCell ref="AL62:AS62"/>
    <mergeCell ref="AL64:AS64"/>
    <mergeCell ref="BD58:BK59"/>
    <mergeCell ref="AU25:AX25"/>
    <mergeCell ref="BD40:BG40"/>
    <mergeCell ref="BD54:BG54"/>
    <mergeCell ref="T17:AA20"/>
    <mergeCell ref="BH30:BK30"/>
    <mergeCell ref="T33:W33"/>
    <mergeCell ref="AG44:AJ44"/>
    <mergeCell ref="AL27:AO27"/>
    <mergeCell ref="AG31:AJ31"/>
    <mergeCell ref="T35:W35"/>
    <mergeCell ref="AL25:AO25"/>
    <mergeCell ref="AL33:AO33"/>
    <mergeCell ref="AG47:AJ47"/>
    <mergeCell ref="BD27:BG27"/>
    <mergeCell ref="AY52:BB52"/>
    <mergeCell ref="BD25:BG25"/>
    <mergeCell ref="AU30:AX30"/>
    <mergeCell ref="X27:AA27"/>
    <mergeCell ref="BH46:BK46"/>
    <mergeCell ref="B49:R49"/>
    <mergeCell ref="AC17:AJ20"/>
    <mergeCell ref="X37:AA37"/>
    <mergeCell ref="AC33:AF33"/>
    <mergeCell ref="AP44:AS44"/>
    <mergeCell ref="BH52:BK52"/>
    <mergeCell ref="AU27:AX27"/>
    <mergeCell ref="AP31:AS31"/>
    <mergeCell ref="AC35:AF35"/>
    <mergeCell ref="AG45:AJ45"/>
    <mergeCell ref="BD44:BG44"/>
    <mergeCell ref="B10:BL11"/>
    <mergeCell ref="AL35:AO35"/>
    <mergeCell ref="BH34:BK34"/>
    <mergeCell ref="X44:AA44"/>
    <mergeCell ref="BH49:BK49"/>
    <mergeCell ref="BH36:BK36"/>
    <mergeCell ref="AY26:BB26"/>
    <mergeCell ref="AL30:AO30"/>
    <mergeCell ref="AL46:AO46"/>
    <mergeCell ref="AG25:AJ25"/>
    <mergeCell ref="BD47:BG47"/>
    <mergeCell ref="AL41:AO41"/>
    <mergeCell ref="X49:AA49"/>
    <mergeCell ref="C36:R36"/>
    <mergeCell ref="X26:AA26"/>
    <mergeCell ref="AU37:AX37"/>
    <mergeCell ref="BD35:BG35"/>
    <mergeCell ref="BD41:BG41"/>
    <mergeCell ref="X40:AA40"/>
    <mergeCell ref="AC30:AF30"/>
    <mergeCell ref="AU17:BB20"/>
    <mergeCell ref="T25:W25"/>
    <mergeCell ref="BD48:BG48"/>
    <mergeCell ref="AP34:AS34"/>
    <mergeCell ref="C12:BK13"/>
    <mergeCell ref="X34:AA34"/>
    <mergeCell ref="C47:R47"/>
    <mergeCell ref="BH33:BK33"/>
    <mergeCell ref="AG32:AJ32"/>
    <mergeCell ref="X30:AA30"/>
    <mergeCell ref="AL63:AS63"/>
    <mergeCell ref="AU54:AX54"/>
    <mergeCell ref="AU41:AX41"/>
    <mergeCell ref="AU61:BB61"/>
    <mergeCell ref="AU56:AX56"/>
    <mergeCell ref="AY34:BB34"/>
    <mergeCell ref="AL58:AS59"/>
    <mergeCell ref="AY36:BB36"/>
    <mergeCell ref="AL17:AS20"/>
    <mergeCell ref="BD26:BG26"/>
    <mergeCell ref="AL40:AO40"/>
    <mergeCell ref="C33:R33"/>
    <mergeCell ref="C35:R35"/>
    <mergeCell ref="T54:W54"/>
    <mergeCell ref="T61:AA61"/>
    <mergeCell ref="BH31:BK31"/>
    <mergeCell ref="BD72:BK73"/>
    <mergeCell ref="AC53:AF53"/>
    <mergeCell ref="X25:AA25"/>
    <mergeCell ref="AU63:BB63"/>
    <mergeCell ref="T36:W36"/>
    <mergeCell ref="BH40:BK40"/>
    <mergeCell ref="AC48:AF48"/>
    <mergeCell ref="AG54:AJ54"/>
    <mergeCell ref="BH25:BK25"/>
    <mergeCell ref="AG41:AJ41"/>
    <mergeCell ref="AP52:AS52"/>
    <mergeCell ref="AU48:AX48"/>
    <mergeCell ref="AU40:AX40"/>
    <mergeCell ref="AG56:AJ56"/>
    <mergeCell ref="AG49:AJ49"/>
    <mergeCell ref="AL37:AO37"/>
    <mergeCell ref="AY35:BB35"/>
    <mergeCell ref="BD37:BG37"/>
    <mergeCell ref="AU53:AX53"/>
    <mergeCell ref="AC62:AJ62"/>
    <mergeCell ref="AY30:BB30"/>
    <mergeCell ref="AU46:AX46"/>
    <mergeCell ref="T48:W48"/>
    <mergeCell ref="AG35:AJ35"/>
    <mergeCell ref="BH56:BK56"/>
    <mergeCell ref="C66:R67"/>
    <mergeCell ref="C62:R62"/>
    <mergeCell ref="BD46:BG46"/>
    <mergeCell ref="AC70:AJ71"/>
    <mergeCell ref="AP54:AS54"/>
    <mergeCell ref="AL74:AS75"/>
    <mergeCell ref="BH37:BK37"/>
    <mergeCell ref="C64:R64"/>
    <mergeCell ref="X53:AA53"/>
    <mergeCell ref="X47:AA47"/>
    <mergeCell ref="AU45:AX45"/>
    <mergeCell ref="X55:AA55"/>
    <mergeCell ref="AY49:BB49"/>
    <mergeCell ref="AC66:AJ67"/>
    <mergeCell ref="T74:AA75"/>
    <mergeCell ref="C45:R45"/>
    <mergeCell ref="T66:AA67"/>
    <mergeCell ref="AL70:AS71"/>
    <mergeCell ref="AU74:BB75"/>
    <mergeCell ref="C61:R61"/>
    <mergeCell ref="C54:R54"/>
    <mergeCell ref="C74:R75"/>
    <mergeCell ref="C68:R69"/>
    <mergeCell ref="AC26:AF26"/>
    <mergeCell ref="AP40:AS40"/>
    <mergeCell ref="AL55:AO55"/>
    <mergeCell ref="X54:AA54"/>
    <mergeCell ref="AY25:BB25"/>
    <mergeCell ref="AL48:AO48"/>
    <mergeCell ref="BH26:BK26"/>
    <mergeCell ref="BH53:BK53"/>
    <mergeCell ref="AL32:AO32"/>
    <mergeCell ref="AY55:BB55"/>
    <mergeCell ref="AL47:AO47"/>
    <mergeCell ref="AG37:AJ37"/>
    <mergeCell ref="AY31:BB31"/>
    <mergeCell ref="AU31:AX31"/>
    <mergeCell ref="AP35:AS35"/>
    <mergeCell ref="AL53:AO53"/>
    <mergeCell ref="AP46:AS46"/>
    <mergeCell ref="BD53:BG53"/>
    <mergeCell ref="BD45:BG45"/>
    <mergeCell ref="AP48:AS48"/>
    <mergeCell ref="BD55:BG55"/>
    <mergeCell ref="X31:AA31"/>
    <mergeCell ref="AY33:BB33"/>
    <mergeCell ref="X32:AA32"/>
    <mergeCell ref="BD30:BG30"/>
    <mergeCell ref="C32:R32"/>
    <mergeCell ref="AP41:AS41"/>
    <mergeCell ref="AL54:AO54"/>
    <mergeCell ref="AU52:AX52"/>
    <mergeCell ref="T53:W53"/>
    <mergeCell ref="AY32:BB32"/>
    <mergeCell ref="AG46:AJ46"/>
    <mergeCell ref="BD33:BG33"/>
    <mergeCell ref="AG40:AJ40"/>
    <mergeCell ref="AY47:BB47"/>
    <mergeCell ref="BD34:BG34"/>
    <mergeCell ref="X35:AA35"/>
    <mergeCell ref="AY46:BB46"/>
    <mergeCell ref="AY41:BB41"/>
    <mergeCell ref="BD52:BG52"/>
    <mergeCell ref="C46:R46"/>
    <mergeCell ref="B41:R41"/>
    <mergeCell ref="C48:R48"/>
    <mergeCell ref="X41:AA41"/>
    <mergeCell ref="C40:R40"/>
    <mergeCell ref="T52:W52"/>
    <mergeCell ref="AC34:AF34"/>
    <mergeCell ref="AP33:AS33"/>
    <mergeCell ref="BD32:BG32"/>
    <mergeCell ref="X56:AA56"/>
    <mergeCell ref="AC52:AF52"/>
    <mergeCell ref="C53:R53"/>
    <mergeCell ref="T77:BK84"/>
    <mergeCell ref="AY48:BB48"/>
    <mergeCell ref="C52:R52"/>
    <mergeCell ref="BD49:BG49"/>
    <mergeCell ref="BD36:BG36"/>
    <mergeCell ref="AY40:BB40"/>
    <mergeCell ref="T55:W55"/>
    <mergeCell ref="BD62:BK62"/>
    <mergeCell ref="BD64:BK64"/>
    <mergeCell ref="AY56:BB56"/>
    <mergeCell ref="BD63:BK63"/>
    <mergeCell ref="T58:AA59"/>
    <mergeCell ref="AP56:AS56"/>
    <mergeCell ref="BH48:BK48"/>
    <mergeCell ref="C58:R59"/>
    <mergeCell ref="BD68:BK69"/>
    <mergeCell ref="BH54:BK54"/>
    <mergeCell ref="BH41:BK41"/>
    <mergeCell ref="AC37:AF37"/>
    <mergeCell ref="AU44:AX44"/>
    <mergeCell ref="BH27:BK27"/>
    <mergeCell ref="B27:R27"/>
    <mergeCell ref="AP37:AS37"/>
    <mergeCell ref="T63:AA63"/>
    <mergeCell ref="AU72:BB73"/>
    <mergeCell ref="BD31:BG31"/>
    <mergeCell ref="AY37:BB37"/>
    <mergeCell ref="AU22:BB23"/>
    <mergeCell ref="T45:W45"/>
    <mergeCell ref="BH35:BK35"/>
    <mergeCell ref="BD66:BK67"/>
    <mergeCell ref="AY53:BB53"/>
    <mergeCell ref="AL45:AO45"/>
    <mergeCell ref="B37:R37"/>
    <mergeCell ref="AG36:AJ36"/>
    <mergeCell ref="BD22:BK23"/>
    <mergeCell ref="C72:R73"/>
    <mergeCell ref="C44:R44"/>
    <mergeCell ref="AC55:AF55"/>
    <mergeCell ref="C31:R31"/>
    <mergeCell ref="C26:R26"/>
    <mergeCell ref="C55:R55"/>
    <mergeCell ref="AU64:BB64"/>
    <mergeCell ref="T27:W27"/>
    <mergeCell ref="BD17:BK20"/>
    <mergeCell ref="T70:AA71"/>
    <mergeCell ref="T37:W37"/>
    <mergeCell ref="T22:AA23"/>
    <mergeCell ref="AL44:AO44"/>
    <mergeCell ref="AY27:BB27"/>
    <mergeCell ref="AL31:AO31"/>
    <mergeCell ref="AY45:BB45"/>
    <mergeCell ref="AG34:AJ34"/>
    <mergeCell ref="BH45:BK45"/>
    <mergeCell ref="BH32:BK32"/>
    <mergeCell ref="AL26:AO26"/>
    <mergeCell ref="BH47:BK47"/>
    <mergeCell ref="AP26:AS26"/>
    <mergeCell ref="AG48:AJ48"/>
    <mergeCell ref="T40:W40"/>
    <mergeCell ref="AU55:AX55"/>
    <mergeCell ref="BH55:BK55"/>
    <mergeCell ref="T44:W44"/>
    <mergeCell ref="AG27:AJ27"/>
    <mergeCell ref="AU62:BB62"/>
    <mergeCell ref="AY44:BB44"/>
    <mergeCell ref="AC25:AF25"/>
    <mergeCell ref="BH44:BK44"/>
    <mergeCell ref="T72:AA73"/>
    <mergeCell ref="AU66:BB67"/>
    <mergeCell ref="C22:R23"/>
    <mergeCell ref="AP53:AS53"/>
    <mergeCell ref="AC45:AF45"/>
    <mergeCell ref="AC32:AF32"/>
    <mergeCell ref="AU68:BB69"/>
    <mergeCell ref="C30:R30"/>
    <mergeCell ref="T49:W49"/>
    <mergeCell ref="AC47:AF47"/>
    <mergeCell ref="C34:R34"/>
    <mergeCell ref="C63:R63"/>
    <mergeCell ref="T26:W26"/>
    <mergeCell ref="X33:AA33"/>
    <mergeCell ref="C70:R71"/>
    <mergeCell ref="AU26:AX26"/>
    <mergeCell ref="AP30:AS30"/>
    <mergeCell ref="AC27:AF27"/>
    <mergeCell ref="AL22:AS23"/>
    <mergeCell ref="AC63:AJ63"/>
    <mergeCell ref="T46:W46"/>
    <mergeCell ref="AC22:AJ23"/>
    <mergeCell ref="AP27:AS27"/>
    <mergeCell ref="AP25:AS25"/>
  </mergeCells>
  <printOptions horizontalCentered="1"/>
  <pageMargins left="0.70866141732283472" right="0.70866141732283472" top="0.78740157480314965" bottom="0.78740157480314965" header="0.31496062992125978" footer="0.31496062992125978"/>
  <pageSetup paperSize="9" scale="30" orientation="landscape"/>
  <headerFooter>
    <oddFooter>&amp;L&amp;"Arial,Standard"&amp;8 Die Weitergabe an Dritte ist ohne ausdrückliche Genehmigung der ausschreibenden Stelle nicht statthaft.
Datei: #12045242_Kalkulation Sicherheitsdienstleistungen
Stand: 20.04.2024</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CD36"/>
  <sheetViews>
    <sheetView showGridLines="0" showRowColHeaders="0" zoomScaleNormal="100" workbookViewId="0">
      <pane ySplit="22" topLeftCell="A23" activePane="bottomLeft" state="frozen"/>
      <selection activeCell="C22" sqref="C22:R26"/>
      <selection pane="bottomLeft" activeCell="BU23" sqref="BU23:CC28"/>
    </sheetView>
  </sheetViews>
  <sheetFormatPr baseColWidth="10" defaultColWidth="9.109375" defaultRowHeight="13.8" x14ac:dyDescent="0.25"/>
  <cols>
    <col min="1" max="82" width="2.88671875" style="1" customWidth="1"/>
    <col min="83" max="280" width="9.109375" style="1" customWidth="1"/>
    <col min="281" max="313" width="2.88671875" style="1" customWidth="1"/>
    <col min="314" max="536" width="9.109375" style="1" customWidth="1"/>
    <col min="537" max="569" width="2.88671875" style="1" customWidth="1"/>
    <col min="570" max="792" width="9.109375" style="1" customWidth="1"/>
    <col min="793" max="825" width="2.88671875" style="1" customWidth="1"/>
    <col min="826" max="1048" width="9.109375" style="1" customWidth="1"/>
    <col min="1049" max="1081" width="2.88671875" style="1" customWidth="1"/>
    <col min="1082" max="1304" width="9.109375" style="1" customWidth="1"/>
    <col min="1305" max="1337" width="2.88671875" style="1" customWidth="1"/>
    <col min="1338" max="1560" width="9.109375" style="1" customWidth="1"/>
    <col min="1561" max="1593" width="2.88671875" style="1" customWidth="1"/>
    <col min="1594" max="1816" width="9.109375" style="1" customWidth="1"/>
    <col min="1817" max="1849" width="2.88671875" style="1" customWidth="1"/>
    <col min="1850" max="2072" width="9.109375" style="1" customWidth="1"/>
    <col min="2073" max="2105" width="2.88671875" style="1" customWidth="1"/>
    <col min="2106" max="2328" width="9.109375" style="1" customWidth="1"/>
    <col min="2329" max="2361" width="2.88671875" style="1" customWidth="1"/>
    <col min="2362" max="2584" width="9.109375" style="1" customWidth="1"/>
    <col min="2585" max="2617" width="2.88671875" style="1" customWidth="1"/>
    <col min="2618" max="2840" width="9.109375" style="1" customWidth="1"/>
    <col min="2841" max="2873" width="2.88671875" style="1" customWidth="1"/>
    <col min="2874" max="3096" width="9.109375" style="1" customWidth="1"/>
    <col min="3097" max="3129" width="2.88671875" style="1" customWidth="1"/>
    <col min="3130" max="3352" width="9.109375" style="1" customWidth="1"/>
    <col min="3353" max="3385" width="2.88671875" style="1" customWidth="1"/>
    <col min="3386" max="3608" width="9.109375" style="1" customWidth="1"/>
    <col min="3609" max="3641" width="2.88671875" style="1" customWidth="1"/>
    <col min="3642" max="3864" width="9.109375" style="1" customWidth="1"/>
    <col min="3865" max="3897" width="2.88671875" style="1" customWidth="1"/>
    <col min="3898" max="4120" width="9.109375" style="1" customWidth="1"/>
    <col min="4121" max="4153" width="2.88671875" style="1" customWidth="1"/>
    <col min="4154" max="4376" width="9.109375" style="1" customWidth="1"/>
    <col min="4377" max="4409" width="2.88671875" style="1" customWidth="1"/>
    <col min="4410" max="4632" width="9.109375" style="1" customWidth="1"/>
    <col min="4633" max="4665" width="2.88671875" style="1" customWidth="1"/>
    <col min="4666" max="4888" width="9.109375" style="1" customWidth="1"/>
    <col min="4889" max="4921" width="2.88671875" style="1" customWidth="1"/>
    <col min="4922" max="5144" width="9.109375" style="1" customWidth="1"/>
    <col min="5145" max="5177" width="2.88671875" style="1" customWidth="1"/>
    <col min="5178" max="5400" width="9.109375" style="1" customWidth="1"/>
    <col min="5401" max="5433" width="2.88671875" style="1" customWidth="1"/>
    <col min="5434" max="5656" width="9.109375" style="1" customWidth="1"/>
    <col min="5657" max="5689" width="2.88671875" style="1" customWidth="1"/>
    <col min="5690" max="5912" width="9.109375" style="1" customWidth="1"/>
    <col min="5913" max="5945" width="2.88671875" style="1" customWidth="1"/>
    <col min="5946" max="6168" width="9.109375" style="1" customWidth="1"/>
    <col min="6169" max="6201" width="2.88671875" style="1" customWidth="1"/>
    <col min="6202" max="6424" width="9.109375" style="1" customWidth="1"/>
    <col min="6425" max="6457" width="2.88671875" style="1" customWidth="1"/>
    <col min="6458" max="6680" width="9.109375" style="1" customWidth="1"/>
    <col min="6681" max="6713" width="2.88671875" style="1" customWidth="1"/>
    <col min="6714" max="6936" width="9.109375" style="1" customWidth="1"/>
    <col min="6937" max="6969" width="2.88671875" style="1" customWidth="1"/>
    <col min="6970" max="7192" width="9.109375" style="1" customWidth="1"/>
    <col min="7193" max="7225" width="2.88671875" style="1" customWidth="1"/>
    <col min="7226" max="7448" width="9.109375" style="1" customWidth="1"/>
    <col min="7449" max="7481" width="2.88671875" style="1" customWidth="1"/>
    <col min="7482" max="7704" width="9.109375" style="1" customWidth="1"/>
    <col min="7705" max="7737" width="2.88671875" style="1" customWidth="1"/>
    <col min="7738" max="7960" width="9.109375" style="1" customWidth="1"/>
    <col min="7961" max="7993" width="2.88671875" style="1" customWidth="1"/>
    <col min="7994" max="8216" width="9.109375" style="1" customWidth="1"/>
    <col min="8217" max="8249" width="2.88671875" style="1" customWidth="1"/>
    <col min="8250" max="8472" width="9.109375" style="1" customWidth="1"/>
    <col min="8473" max="8505" width="2.88671875" style="1" customWidth="1"/>
    <col min="8506" max="8728" width="9.109375" style="1" customWidth="1"/>
    <col min="8729" max="8761" width="2.88671875" style="1" customWidth="1"/>
    <col min="8762" max="8984" width="9.109375" style="1" customWidth="1"/>
    <col min="8985" max="9017" width="2.88671875" style="1" customWidth="1"/>
    <col min="9018" max="9240" width="9.109375" style="1" customWidth="1"/>
    <col min="9241" max="9273" width="2.88671875" style="1" customWidth="1"/>
    <col min="9274" max="9496" width="9.109375" style="1" customWidth="1"/>
    <col min="9497" max="9529" width="2.88671875" style="1" customWidth="1"/>
    <col min="9530" max="9752" width="9.109375" style="1" customWidth="1"/>
    <col min="9753" max="9785" width="2.88671875" style="1" customWidth="1"/>
    <col min="9786" max="10008" width="9.109375" style="1" customWidth="1"/>
    <col min="10009" max="10041" width="2.88671875" style="1" customWidth="1"/>
    <col min="10042" max="10264" width="9.109375" style="1" customWidth="1"/>
    <col min="10265" max="10297" width="2.88671875" style="1" customWidth="1"/>
    <col min="10298" max="10520" width="9.109375" style="1" customWidth="1"/>
    <col min="10521" max="10553" width="2.88671875" style="1" customWidth="1"/>
    <col min="10554" max="10776" width="9.109375" style="1" customWidth="1"/>
    <col min="10777" max="10809" width="2.88671875" style="1" customWidth="1"/>
    <col min="10810" max="11032" width="9.109375" style="1" customWidth="1"/>
    <col min="11033" max="11065" width="2.88671875" style="1" customWidth="1"/>
    <col min="11066" max="11288" width="9.109375" style="1" customWidth="1"/>
    <col min="11289" max="11321" width="2.88671875" style="1" customWidth="1"/>
    <col min="11322" max="11544" width="9.109375" style="1" customWidth="1"/>
    <col min="11545" max="11577" width="2.88671875" style="1" customWidth="1"/>
    <col min="11578" max="11800" width="9.109375" style="1" customWidth="1"/>
    <col min="11801" max="11833" width="2.88671875" style="1" customWidth="1"/>
    <col min="11834" max="12056" width="9.109375" style="1" customWidth="1"/>
    <col min="12057" max="12089" width="2.88671875" style="1" customWidth="1"/>
    <col min="12090" max="12312" width="9.109375" style="1" customWidth="1"/>
    <col min="12313" max="12345" width="2.88671875" style="1" customWidth="1"/>
    <col min="12346" max="12568" width="9.109375" style="1" customWidth="1"/>
    <col min="12569" max="12601" width="2.88671875" style="1" customWidth="1"/>
    <col min="12602" max="12824" width="9.109375" style="1" customWidth="1"/>
    <col min="12825" max="12857" width="2.88671875" style="1" customWidth="1"/>
    <col min="12858" max="13080" width="9.109375" style="1" customWidth="1"/>
    <col min="13081" max="13113" width="2.88671875" style="1" customWidth="1"/>
    <col min="13114" max="13336" width="9.109375" style="1" customWidth="1"/>
    <col min="13337" max="13369" width="2.88671875" style="1" customWidth="1"/>
    <col min="13370" max="13592" width="9.109375" style="1" customWidth="1"/>
    <col min="13593" max="13625" width="2.88671875" style="1" customWidth="1"/>
    <col min="13626" max="13848" width="9.109375" style="1" customWidth="1"/>
    <col min="13849" max="13881" width="2.88671875" style="1" customWidth="1"/>
    <col min="13882" max="14104" width="9.109375" style="1" customWidth="1"/>
    <col min="14105" max="14137" width="2.88671875" style="1" customWidth="1"/>
    <col min="14138" max="14360" width="9.109375" style="1" customWidth="1"/>
    <col min="14361" max="14393" width="2.88671875" style="1" customWidth="1"/>
    <col min="14394" max="14616" width="9.109375" style="1" customWidth="1"/>
    <col min="14617" max="14649" width="2.88671875" style="1" customWidth="1"/>
    <col min="14650" max="14872" width="9.109375" style="1" customWidth="1"/>
    <col min="14873" max="14905" width="2.88671875" style="1" customWidth="1"/>
    <col min="14906" max="15128" width="9.109375" style="1" customWidth="1"/>
    <col min="15129" max="15161" width="2.88671875" style="1" customWidth="1"/>
    <col min="15162" max="15384" width="9.109375" style="1" customWidth="1"/>
    <col min="15385" max="15417" width="2.88671875" style="1" customWidth="1"/>
    <col min="15418" max="15640" width="9.109375" style="1" customWidth="1"/>
    <col min="15641" max="15673" width="2.88671875" style="1" customWidth="1"/>
    <col min="15674" max="15896" width="9.109375" style="1" customWidth="1"/>
    <col min="15897" max="15929" width="2.88671875" style="1" customWidth="1"/>
    <col min="15930" max="16152" width="9.109375" style="1" customWidth="1"/>
    <col min="16153" max="16185" width="2.88671875" style="1" customWidth="1"/>
    <col min="16186" max="16384" width="9.109375" style="1" customWidth="1"/>
  </cols>
  <sheetData>
    <row r="1" spans="2:82" ht="15" customHeight="1" x14ac:dyDescent="0.25"/>
    <row r="2" spans="2:82" ht="15" customHeight="1" x14ac:dyDescent="0.25">
      <c r="B2" s="26" t="str">
        <f>'0_uebersicht'!$B$2</f>
        <v>Sicherheitsdienstleistungen</v>
      </c>
    </row>
    <row r="3" spans="2:82" ht="15" customHeight="1" x14ac:dyDescent="0.25">
      <c r="B3" s="27" t="str">
        <f>'0_uebersicht'!$B$3</f>
        <v>in den Liegenschaften der</v>
      </c>
    </row>
    <row r="4" spans="2:82" ht="15" customHeight="1" x14ac:dyDescent="0.25">
      <c r="B4" s="27" t="str">
        <f>'0_uebersicht'!$B$4</f>
        <v>GSI Helmholtzzentrum für Schwerionenforschung GmbH und FAIR GmbH</v>
      </c>
    </row>
    <row r="5" spans="2:82" ht="15" customHeight="1" x14ac:dyDescent="0.25"/>
    <row r="6" spans="2:82" ht="15" customHeight="1" x14ac:dyDescent="0.3">
      <c r="B6" s="2" t="s">
        <v>90</v>
      </c>
    </row>
    <row r="7" spans="2:82" ht="7.5" customHeight="1" x14ac:dyDescent="0.3">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row>
    <row r="8" spans="2:82" ht="7.5" customHeight="1" x14ac:dyDescent="0.25">
      <c r="B8" s="5"/>
    </row>
    <row r="9" spans="2:82" ht="7.5" customHeight="1" x14ac:dyDescent="0.25">
      <c r="B9" s="7"/>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9"/>
    </row>
    <row r="10" spans="2:82" ht="15" customHeight="1" x14ac:dyDescent="0.25">
      <c r="B10" s="115" t="s">
        <v>5</v>
      </c>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96"/>
      <c r="BW10" s="96"/>
      <c r="BX10" s="96"/>
      <c r="BY10" s="96"/>
      <c r="BZ10" s="96"/>
      <c r="CA10" s="96"/>
      <c r="CB10" s="96"/>
      <c r="CC10" s="96"/>
      <c r="CD10" s="116"/>
    </row>
    <row r="11" spans="2:82" ht="15" customHeight="1" x14ac:dyDescent="0.25">
      <c r="B11" s="95"/>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96"/>
      <c r="CB11" s="96"/>
      <c r="CC11" s="96"/>
      <c r="CD11" s="116"/>
    </row>
    <row r="12" spans="2:82" ht="15" customHeight="1" x14ac:dyDescent="0.25">
      <c r="B12" s="10"/>
      <c r="C12" s="164">
        <f>'0_uebersicht'!C16</f>
        <v>0</v>
      </c>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2"/>
      <c r="CD12" s="11"/>
    </row>
    <row r="13" spans="2:82" ht="15" customHeight="1" x14ac:dyDescent="0.25">
      <c r="B13" s="10"/>
      <c r="C13" s="123"/>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5"/>
      <c r="CD13" s="11"/>
    </row>
    <row r="14" spans="2:82" ht="7.5" customHeight="1" x14ac:dyDescent="0.25">
      <c r="B14" s="1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4"/>
    </row>
    <row r="15" spans="2:82" ht="7.5" customHeight="1" x14ac:dyDescent="0.25">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row>
    <row r="16" spans="2:82" ht="7.5" customHeight="1" x14ac:dyDescent="0.25">
      <c r="B16" s="1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7"/>
    </row>
    <row r="17" spans="2:82" ht="15" customHeight="1" x14ac:dyDescent="0.25">
      <c r="B17" s="18"/>
      <c r="C17" s="227" t="s">
        <v>91</v>
      </c>
      <c r="D17" s="96"/>
      <c r="E17" s="96"/>
      <c r="F17" s="96"/>
      <c r="G17" s="96"/>
      <c r="H17" s="96"/>
      <c r="I17" s="96"/>
      <c r="J17" s="96"/>
      <c r="K17" s="96"/>
      <c r="L17" s="96"/>
      <c r="M17" s="96"/>
      <c r="N17" s="96"/>
      <c r="O17" s="96"/>
      <c r="P17" s="96"/>
      <c r="Q17" s="96"/>
      <c r="R17" s="158"/>
      <c r="S17" s="219" t="s">
        <v>92</v>
      </c>
      <c r="T17" s="96"/>
      <c r="U17" s="96"/>
      <c r="V17" s="96"/>
      <c r="W17" s="96"/>
      <c r="X17" s="96"/>
      <c r="Y17" s="96"/>
      <c r="Z17" s="96"/>
      <c r="AA17" s="148"/>
      <c r="AB17" s="219" t="s">
        <v>93</v>
      </c>
      <c r="AC17" s="96"/>
      <c r="AD17" s="96"/>
      <c r="AE17" s="96"/>
      <c r="AF17" s="96"/>
      <c r="AG17" s="96"/>
      <c r="AH17" s="96"/>
      <c r="AI17" s="96"/>
      <c r="AJ17" s="148"/>
      <c r="AK17" s="219" t="s">
        <v>94</v>
      </c>
      <c r="AL17" s="96"/>
      <c r="AM17" s="96"/>
      <c r="AN17" s="96"/>
      <c r="AO17" s="96"/>
      <c r="AP17" s="96"/>
      <c r="AQ17" s="96"/>
      <c r="AR17" s="96"/>
      <c r="AS17" s="148"/>
      <c r="AT17" s="219" t="s">
        <v>95</v>
      </c>
      <c r="AU17" s="96"/>
      <c r="AV17" s="96"/>
      <c r="AW17" s="96"/>
      <c r="AX17" s="96"/>
      <c r="AY17" s="96"/>
      <c r="AZ17" s="96"/>
      <c r="BA17" s="96"/>
      <c r="BB17" s="148"/>
      <c r="BC17" s="219" t="s">
        <v>96</v>
      </c>
      <c r="BD17" s="96"/>
      <c r="BE17" s="96"/>
      <c r="BF17" s="96"/>
      <c r="BG17" s="96"/>
      <c r="BH17" s="96"/>
      <c r="BI17" s="96"/>
      <c r="BJ17" s="96"/>
      <c r="BK17" s="148"/>
      <c r="BL17" s="219" t="s">
        <v>97</v>
      </c>
      <c r="BM17" s="96"/>
      <c r="BN17" s="96"/>
      <c r="BO17" s="96"/>
      <c r="BP17" s="96"/>
      <c r="BQ17" s="96"/>
      <c r="BR17" s="96"/>
      <c r="BS17" s="96"/>
      <c r="BT17" s="148"/>
      <c r="BU17" s="225" t="s">
        <v>98</v>
      </c>
      <c r="BV17" s="96"/>
      <c r="BW17" s="96"/>
      <c r="BX17" s="96"/>
      <c r="BY17" s="96"/>
      <c r="BZ17" s="96"/>
      <c r="CA17" s="96"/>
      <c r="CB17" s="96"/>
      <c r="CC17" s="96"/>
      <c r="CD17" s="19"/>
    </row>
    <row r="18" spans="2:82" ht="15" customHeight="1" x14ac:dyDescent="0.25">
      <c r="B18" s="18"/>
      <c r="C18" s="96"/>
      <c r="D18" s="96"/>
      <c r="E18" s="96"/>
      <c r="F18" s="96"/>
      <c r="G18" s="96"/>
      <c r="H18" s="96"/>
      <c r="I18" s="96"/>
      <c r="J18" s="96"/>
      <c r="K18" s="96"/>
      <c r="L18" s="96"/>
      <c r="M18" s="96"/>
      <c r="N18" s="96"/>
      <c r="O18" s="96"/>
      <c r="P18" s="96"/>
      <c r="Q18" s="96"/>
      <c r="R18" s="158"/>
      <c r="S18" s="220"/>
      <c r="T18" s="96"/>
      <c r="U18" s="96"/>
      <c r="V18" s="96"/>
      <c r="W18" s="96"/>
      <c r="X18" s="96"/>
      <c r="Y18" s="96"/>
      <c r="Z18" s="96"/>
      <c r="AA18" s="148"/>
      <c r="AB18" s="220"/>
      <c r="AC18" s="96"/>
      <c r="AD18" s="96"/>
      <c r="AE18" s="96"/>
      <c r="AF18" s="96"/>
      <c r="AG18" s="96"/>
      <c r="AH18" s="96"/>
      <c r="AI18" s="96"/>
      <c r="AJ18" s="148"/>
      <c r="AK18" s="220"/>
      <c r="AL18" s="96"/>
      <c r="AM18" s="96"/>
      <c r="AN18" s="96"/>
      <c r="AO18" s="96"/>
      <c r="AP18" s="96"/>
      <c r="AQ18" s="96"/>
      <c r="AR18" s="96"/>
      <c r="AS18" s="148"/>
      <c r="AT18" s="220"/>
      <c r="AU18" s="96"/>
      <c r="AV18" s="96"/>
      <c r="AW18" s="96"/>
      <c r="AX18" s="96"/>
      <c r="AY18" s="96"/>
      <c r="AZ18" s="96"/>
      <c r="BA18" s="96"/>
      <c r="BB18" s="148"/>
      <c r="BC18" s="220"/>
      <c r="BD18" s="96"/>
      <c r="BE18" s="96"/>
      <c r="BF18" s="96"/>
      <c r="BG18" s="96"/>
      <c r="BH18" s="96"/>
      <c r="BI18" s="96"/>
      <c r="BJ18" s="96"/>
      <c r="BK18" s="148"/>
      <c r="BL18" s="220"/>
      <c r="BM18" s="96"/>
      <c r="BN18" s="96"/>
      <c r="BO18" s="96"/>
      <c r="BP18" s="96"/>
      <c r="BQ18" s="96"/>
      <c r="BR18" s="96"/>
      <c r="BS18" s="96"/>
      <c r="BT18" s="148"/>
      <c r="BU18" s="220"/>
      <c r="BV18" s="96"/>
      <c r="BW18" s="96"/>
      <c r="BX18" s="96"/>
      <c r="BY18" s="96"/>
      <c r="BZ18" s="96"/>
      <c r="CA18" s="96"/>
      <c r="CB18" s="96"/>
      <c r="CC18" s="96"/>
      <c r="CD18" s="19"/>
    </row>
    <row r="19" spans="2:82" ht="15" customHeight="1" x14ac:dyDescent="0.25">
      <c r="B19" s="18"/>
      <c r="C19" s="96"/>
      <c r="D19" s="96"/>
      <c r="E19" s="96"/>
      <c r="F19" s="96"/>
      <c r="G19" s="96"/>
      <c r="H19" s="96"/>
      <c r="I19" s="96"/>
      <c r="J19" s="96"/>
      <c r="K19" s="96"/>
      <c r="L19" s="96"/>
      <c r="M19" s="96"/>
      <c r="N19" s="96"/>
      <c r="O19" s="96"/>
      <c r="P19" s="96"/>
      <c r="Q19" s="96"/>
      <c r="R19" s="158"/>
      <c r="S19" s="220"/>
      <c r="T19" s="96"/>
      <c r="U19" s="96"/>
      <c r="V19" s="96"/>
      <c r="W19" s="96"/>
      <c r="X19" s="96"/>
      <c r="Y19" s="96"/>
      <c r="Z19" s="96"/>
      <c r="AA19" s="148"/>
      <c r="AB19" s="220"/>
      <c r="AC19" s="96"/>
      <c r="AD19" s="96"/>
      <c r="AE19" s="96"/>
      <c r="AF19" s="96"/>
      <c r="AG19" s="96"/>
      <c r="AH19" s="96"/>
      <c r="AI19" s="96"/>
      <c r="AJ19" s="148"/>
      <c r="AK19" s="220"/>
      <c r="AL19" s="96"/>
      <c r="AM19" s="96"/>
      <c r="AN19" s="96"/>
      <c r="AO19" s="96"/>
      <c r="AP19" s="96"/>
      <c r="AQ19" s="96"/>
      <c r="AR19" s="96"/>
      <c r="AS19" s="148"/>
      <c r="AT19" s="220"/>
      <c r="AU19" s="96"/>
      <c r="AV19" s="96"/>
      <c r="AW19" s="96"/>
      <c r="AX19" s="96"/>
      <c r="AY19" s="96"/>
      <c r="AZ19" s="96"/>
      <c r="BA19" s="96"/>
      <c r="BB19" s="148"/>
      <c r="BC19" s="220"/>
      <c r="BD19" s="96"/>
      <c r="BE19" s="96"/>
      <c r="BF19" s="96"/>
      <c r="BG19" s="96"/>
      <c r="BH19" s="96"/>
      <c r="BI19" s="96"/>
      <c r="BJ19" s="96"/>
      <c r="BK19" s="148"/>
      <c r="BL19" s="220"/>
      <c r="BM19" s="96"/>
      <c r="BN19" s="96"/>
      <c r="BO19" s="96"/>
      <c r="BP19" s="96"/>
      <c r="BQ19" s="96"/>
      <c r="BR19" s="96"/>
      <c r="BS19" s="96"/>
      <c r="BT19" s="148"/>
      <c r="BU19" s="220"/>
      <c r="BV19" s="96"/>
      <c r="BW19" s="96"/>
      <c r="BX19" s="96"/>
      <c r="BY19" s="96"/>
      <c r="BZ19" s="96"/>
      <c r="CA19" s="96"/>
      <c r="CB19" s="96"/>
      <c r="CC19" s="96"/>
      <c r="CD19" s="19"/>
    </row>
    <row r="20" spans="2:82" ht="15" customHeight="1" x14ac:dyDescent="0.25">
      <c r="B20" s="18"/>
      <c r="C20" s="96"/>
      <c r="D20" s="96"/>
      <c r="E20" s="96"/>
      <c r="F20" s="96"/>
      <c r="G20" s="96"/>
      <c r="H20" s="96"/>
      <c r="I20" s="96"/>
      <c r="J20" s="96"/>
      <c r="K20" s="96"/>
      <c r="L20" s="96"/>
      <c r="M20" s="96"/>
      <c r="N20" s="96"/>
      <c r="O20" s="96"/>
      <c r="P20" s="96"/>
      <c r="Q20" s="96"/>
      <c r="R20" s="158"/>
      <c r="S20" s="220"/>
      <c r="T20" s="96"/>
      <c r="U20" s="96"/>
      <c r="V20" s="96"/>
      <c r="W20" s="96"/>
      <c r="X20" s="96"/>
      <c r="Y20" s="96"/>
      <c r="Z20" s="96"/>
      <c r="AA20" s="148"/>
      <c r="AB20" s="220"/>
      <c r="AC20" s="96"/>
      <c r="AD20" s="96"/>
      <c r="AE20" s="96"/>
      <c r="AF20" s="96"/>
      <c r="AG20" s="96"/>
      <c r="AH20" s="96"/>
      <c r="AI20" s="96"/>
      <c r="AJ20" s="148"/>
      <c r="AK20" s="220"/>
      <c r="AL20" s="96"/>
      <c r="AM20" s="96"/>
      <c r="AN20" s="96"/>
      <c r="AO20" s="96"/>
      <c r="AP20" s="96"/>
      <c r="AQ20" s="96"/>
      <c r="AR20" s="96"/>
      <c r="AS20" s="148"/>
      <c r="AT20" s="220"/>
      <c r="AU20" s="96"/>
      <c r="AV20" s="96"/>
      <c r="AW20" s="96"/>
      <c r="AX20" s="96"/>
      <c r="AY20" s="96"/>
      <c r="AZ20" s="96"/>
      <c r="BA20" s="96"/>
      <c r="BB20" s="148"/>
      <c r="BC20" s="220"/>
      <c r="BD20" s="96"/>
      <c r="BE20" s="96"/>
      <c r="BF20" s="96"/>
      <c r="BG20" s="96"/>
      <c r="BH20" s="96"/>
      <c r="BI20" s="96"/>
      <c r="BJ20" s="96"/>
      <c r="BK20" s="148"/>
      <c r="BL20" s="220"/>
      <c r="BM20" s="96"/>
      <c r="BN20" s="96"/>
      <c r="BO20" s="96"/>
      <c r="BP20" s="96"/>
      <c r="BQ20" s="96"/>
      <c r="BR20" s="96"/>
      <c r="BS20" s="96"/>
      <c r="BT20" s="148"/>
      <c r="BU20" s="220"/>
      <c r="BV20" s="96"/>
      <c r="BW20" s="96"/>
      <c r="BX20" s="96"/>
      <c r="BY20" s="96"/>
      <c r="BZ20" s="96"/>
      <c r="CA20" s="96"/>
      <c r="CB20" s="96"/>
      <c r="CC20" s="96"/>
      <c r="CD20" s="19"/>
    </row>
    <row r="21" spans="2:82" ht="15" customHeight="1" x14ac:dyDescent="0.25">
      <c r="B21" s="18"/>
      <c r="C21" s="96"/>
      <c r="D21" s="96"/>
      <c r="E21" s="96"/>
      <c r="F21" s="96"/>
      <c r="G21" s="96"/>
      <c r="H21" s="96"/>
      <c r="I21" s="96"/>
      <c r="J21" s="96"/>
      <c r="K21" s="96"/>
      <c r="L21" s="96"/>
      <c r="M21" s="96"/>
      <c r="N21" s="96"/>
      <c r="O21" s="96"/>
      <c r="P21" s="96"/>
      <c r="Q21" s="96"/>
      <c r="R21" s="158"/>
      <c r="S21" s="220"/>
      <c r="T21" s="96"/>
      <c r="U21" s="96"/>
      <c r="V21" s="96"/>
      <c r="W21" s="96"/>
      <c r="X21" s="96"/>
      <c r="Y21" s="96"/>
      <c r="Z21" s="96"/>
      <c r="AA21" s="148"/>
      <c r="AB21" s="220"/>
      <c r="AC21" s="96"/>
      <c r="AD21" s="96"/>
      <c r="AE21" s="96"/>
      <c r="AF21" s="96"/>
      <c r="AG21" s="96"/>
      <c r="AH21" s="96"/>
      <c r="AI21" s="96"/>
      <c r="AJ21" s="148"/>
      <c r="AK21" s="220"/>
      <c r="AL21" s="96"/>
      <c r="AM21" s="96"/>
      <c r="AN21" s="96"/>
      <c r="AO21" s="96"/>
      <c r="AP21" s="96"/>
      <c r="AQ21" s="96"/>
      <c r="AR21" s="96"/>
      <c r="AS21" s="148"/>
      <c r="AT21" s="220"/>
      <c r="AU21" s="96"/>
      <c r="AV21" s="96"/>
      <c r="AW21" s="96"/>
      <c r="AX21" s="96"/>
      <c r="AY21" s="96"/>
      <c r="AZ21" s="96"/>
      <c r="BA21" s="96"/>
      <c r="BB21" s="148"/>
      <c r="BC21" s="220"/>
      <c r="BD21" s="96"/>
      <c r="BE21" s="96"/>
      <c r="BF21" s="96"/>
      <c r="BG21" s="96"/>
      <c r="BH21" s="96"/>
      <c r="BI21" s="96"/>
      <c r="BJ21" s="96"/>
      <c r="BK21" s="148"/>
      <c r="BL21" s="220"/>
      <c r="BM21" s="96"/>
      <c r="BN21" s="96"/>
      <c r="BO21" s="96"/>
      <c r="BP21" s="96"/>
      <c r="BQ21" s="96"/>
      <c r="BR21" s="96"/>
      <c r="BS21" s="96"/>
      <c r="BT21" s="148"/>
      <c r="BU21" s="220"/>
      <c r="BV21" s="96"/>
      <c r="BW21" s="96"/>
      <c r="BX21" s="96"/>
      <c r="BY21" s="96"/>
      <c r="BZ21" s="96"/>
      <c r="CA21" s="96"/>
      <c r="CB21" s="96"/>
      <c r="CC21" s="96"/>
      <c r="CD21" s="19"/>
    </row>
    <row r="22" spans="2:82" ht="15" customHeight="1" x14ac:dyDescent="0.25">
      <c r="B22" s="18"/>
      <c r="C22" s="162"/>
      <c r="D22" s="162"/>
      <c r="E22" s="162"/>
      <c r="F22" s="162"/>
      <c r="G22" s="162"/>
      <c r="H22" s="162"/>
      <c r="I22" s="162"/>
      <c r="J22" s="162"/>
      <c r="K22" s="162"/>
      <c r="L22" s="162"/>
      <c r="M22" s="162"/>
      <c r="N22" s="162"/>
      <c r="O22" s="162"/>
      <c r="P22" s="162"/>
      <c r="Q22" s="162"/>
      <c r="R22" s="163"/>
      <c r="S22" s="214"/>
      <c r="T22" s="109"/>
      <c r="U22" s="109"/>
      <c r="V22" s="109"/>
      <c r="W22" s="109"/>
      <c r="X22" s="109"/>
      <c r="Y22" s="109"/>
      <c r="Z22" s="109"/>
      <c r="AA22" s="215"/>
      <c r="AB22" s="214"/>
      <c r="AC22" s="109"/>
      <c r="AD22" s="109"/>
      <c r="AE22" s="109"/>
      <c r="AF22" s="109"/>
      <c r="AG22" s="109"/>
      <c r="AH22" s="109"/>
      <c r="AI22" s="109"/>
      <c r="AJ22" s="215"/>
      <c r="AK22" s="214"/>
      <c r="AL22" s="109"/>
      <c r="AM22" s="109"/>
      <c r="AN22" s="109"/>
      <c r="AO22" s="109"/>
      <c r="AP22" s="109"/>
      <c r="AQ22" s="109"/>
      <c r="AR22" s="109"/>
      <c r="AS22" s="215"/>
      <c r="AT22" s="214"/>
      <c r="AU22" s="109"/>
      <c r="AV22" s="109"/>
      <c r="AW22" s="109"/>
      <c r="AX22" s="109"/>
      <c r="AY22" s="109"/>
      <c r="AZ22" s="109"/>
      <c r="BA22" s="109"/>
      <c r="BB22" s="215"/>
      <c r="BC22" s="214"/>
      <c r="BD22" s="109"/>
      <c r="BE22" s="109"/>
      <c r="BF22" s="109"/>
      <c r="BG22" s="109"/>
      <c r="BH22" s="109"/>
      <c r="BI22" s="109"/>
      <c r="BJ22" s="109"/>
      <c r="BK22" s="215"/>
      <c r="BL22" s="214"/>
      <c r="BM22" s="109"/>
      <c r="BN22" s="109"/>
      <c r="BO22" s="109"/>
      <c r="BP22" s="109"/>
      <c r="BQ22" s="109"/>
      <c r="BR22" s="109"/>
      <c r="BS22" s="109"/>
      <c r="BT22" s="215"/>
      <c r="BU22" s="214"/>
      <c r="BV22" s="109"/>
      <c r="BW22" s="109"/>
      <c r="BX22" s="109"/>
      <c r="BY22" s="109"/>
      <c r="BZ22" s="109"/>
      <c r="CA22" s="109"/>
      <c r="CB22" s="109"/>
      <c r="CC22" s="109"/>
      <c r="CD22" s="19"/>
    </row>
    <row r="23" spans="2:82" ht="15" customHeight="1" x14ac:dyDescent="0.25">
      <c r="B23" s="18"/>
      <c r="C23" s="166" t="s">
        <v>39</v>
      </c>
      <c r="D23" s="108"/>
      <c r="E23" s="108"/>
      <c r="F23" s="108"/>
      <c r="G23" s="108"/>
      <c r="H23" s="108"/>
      <c r="I23" s="108"/>
      <c r="J23" s="108"/>
      <c r="K23" s="108"/>
      <c r="L23" s="108"/>
      <c r="M23" s="108"/>
      <c r="N23" s="108"/>
      <c r="O23" s="108"/>
      <c r="P23" s="108"/>
      <c r="Q23" s="108"/>
      <c r="R23" s="147"/>
      <c r="S23" s="223" t="s">
        <v>99</v>
      </c>
      <c r="T23" s="108"/>
      <c r="U23" s="108"/>
      <c r="V23" s="108"/>
      <c r="W23" s="108"/>
      <c r="X23" s="108"/>
      <c r="Y23" s="108"/>
      <c r="Z23" s="108"/>
      <c r="AA23" s="147"/>
      <c r="AB23" s="223">
        <v>1</v>
      </c>
      <c r="AC23" s="108"/>
      <c r="AD23" s="108"/>
      <c r="AE23" s="108"/>
      <c r="AF23" s="108"/>
      <c r="AG23" s="108"/>
      <c r="AH23" s="108"/>
      <c r="AI23" s="108"/>
      <c r="AJ23" s="147"/>
      <c r="AK23" s="223">
        <v>8</v>
      </c>
      <c r="AL23" s="108"/>
      <c r="AM23" s="108"/>
      <c r="AN23" s="108"/>
      <c r="AO23" s="108"/>
      <c r="AP23" s="108"/>
      <c r="AQ23" s="108"/>
      <c r="AR23" s="108"/>
      <c r="AS23" s="147"/>
      <c r="AT23" s="223">
        <v>250</v>
      </c>
      <c r="AU23" s="108"/>
      <c r="AV23" s="108"/>
      <c r="AW23" s="108"/>
      <c r="AX23" s="108"/>
      <c r="AY23" s="108"/>
      <c r="AZ23" s="108"/>
      <c r="BA23" s="108"/>
      <c r="BB23" s="147"/>
      <c r="BC23" s="223">
        <f>AB23*AK23*AT23</f>
        <v>2000</v>
      </c>
      <c r="BD23" s="108"/>
      <c r="BE23" s="108"/>
      <c r="BF23" s="108"/>
      <c r="BG23" s="108"/>
      <c r="BH23" s="108"/>
      <c r="BI23" s="108"/>
      <c r="BJ23" s="108"/>
      <c r="BK23" s="147"/>
      <c r="BL23" s="221">
        <f>svs32tag</f>
        <v>0</v>
      </c>
      <c r="BM23" s="108"/>
      <c r="BN23" s="108"/>
      <c r="BO23" s="108"/>
      <c r="BP23" s="108"/>
      <c r="BQ23" s="108"/>
      <c r="BR23" s="108"/>
      <c r="BS23" s="108"/>
      <c r="BT23" s="147"/>
      <c r="BU23" s="224">
        <f>BC23*BL23</f>
        <v>0</v>
      </c>
      <c r="BV23" s="108"/>
      <c r="BW23" s="108"/>
      <c r="BX23" s="108"/>
      <c r="BY23" s="108"/>
      <c r="BZ23" s="108"/>
      <c r="CA23" s="108"/>
      <c r="CB23" s="108"/>
      <c r="CC23" s="108"/>
      <c r="CD23" s="19"/>
    </row>
    <row r="24" spans="2:82" ht="15" customHeight="1" x14ac:dyDescent="0.25">
      <c r="B24" s="18"/>
      <c r="C24" s="96"/>
      <c r="D24" s="96"/>
      <c r="E24" s="96"/>
      <c r="F24" s="96"/>
      <c r="G24" s="96"/>
      <c r="H24" s="96"/>
      <c r="I24" s="96"/>
      <c r="J24" s="96"/>
      <c r="K24" s="96"/>
      <c r="L24" s="96"/>
      <c r="M24" s="96"/>
      <c r="N24" s="96"/>
      <c r="O24" s="96"/>
      <c r="P24" s="96"/>
      <c r="Q24" s="96"/>
      <c r="R24" s="148"/>
      <c r="S24" s="220"/>
      <c r="T24" s="96"/>
      <c r="U24" s="96"/>
      <c r="V24" s="96"/>
      <c r="W24" s="96"/>
      <c r="X24" s="96"/>
      <c r="Y24" s="96"/>
      <c r="Z24" s="96"/>
      <c r="AA24" s="148"/>
      <c r="AB24" s="220"/>
      <c r="AC24" s="96"/>
      <c r="AD24" s="96"/>
      <c r="AE24" s="96"/>
      <c r="AF24" s="96"/>
      <c r="AG24" s="96"/>
      <c r="AH24" s="96"/>
      <c r="AI24" s="96"/>
      <c r="AJ24" s="148"/>
      <c r="AK24" s="220"/>
      <c r="AL24" s="96"/>
      <c r="AM24" s="96"/>
      <c r="AN24" s="96"/>
      <c r="AO24" s="96"/>
      <c r="AP24" s="96"/>
      <c r="AQ24" s="96"/>
      <c r="AR24" s="96"/>
      <c r="AS24" s="148"/>
      <c r="AT24" s="220"/>
      <c r="AU24" s="96"/>
      <c r="AV24" s="96"/>
      <c r="AW24" s="96"/>
      <c r="AX24" s="96"/>
      <c r="AY24" s="96"/>
      <c r="AZ24" s="96"/>
      <c r="BA24" s="96"/>
      <c r="BB24" s="148"/>
      <c r="BC24" s="220"/>
      <c r="BD24" s="96"/>
      <c r="BE24" s="96"/>
      <c r="BF24" s="96"/>
      <c r="BG24" s="96"/>
      <c r="BH24" s="96"/>
      <c r="BI24" s="96"/>
      <c r="BJ24" s="96"/>
      <c r="BK24" s="148"/>
      <c r="BL24" s="220"/>
      <c r="BM24" s="96"/>
      <c r="BN24" s="96"/>
      <c r="BO24" s="96"/>
      <c r="BP24" s="96"/>
      <c r="BQ24" s="96"/>
      <c r="BR24" s="96"/>
      <c r="BS24" s="96"/>
      <c r="BT24" s="148"/>
      <c r="BU24" s="220"/>
      <c r="BV24" s="96"/>
      <c r="BW24" s="96"/>
      <c r="BX24" s="96"/>
      <c r="BY24" s="96"/>
      <c r="BZ24" s="96"/>
      <c r="CA24" s="96"/>
      <c r="CB24" s="96"/>
      <c r="CC24" s="96"/>
      <c r="CD24" s="19"/>
    </row>
    <row r="25" spans="2:82" ht="15" customHeight="1" x14ac:dyDescent="0.25">
      <c r="B25" s="18"/>
      <c r="C25" s="96"/>
      <c r="D25" s="96"/>
      <c r="E25" s="96"/>
      <c r="F25" s="96"/>
      <c r="G25" s="96"/>
      <c r="H25" s="96"/>
      <c r="I25" s="96"/>
      <c r="J25" s="96"/>
      <c r="K25" s="96"/>
      <c r="L25" s="96"/>
      <c r="M25" s="96"/>
      <c r="N25" s="96"/>
      <c r="O25" s="96"/>
      <c r="P25" s="96"/>
      <c r="Q25" s="96"/>
      <c r="R25" s="148"/>
      <c r="S25" s="220"/>
      <c r="T25" s="96"/>
      <c r="U25" s="96"/>
      <c r="V25" s="96"/>
      <c r="W25" s="96"/>
      <c r="X25" s="96"/>
      <c r="Y25" s="96"/>
      <c r="Z25" s="96"/>
      <c r="AA25" s="148"/>
      <c r="AB25" s="220"/>
      <c r="AC25" s="96"/>
      <c r="AD25" s="96"/>
      <c r="AE25" s="96"/>
      <c r="AF25" s="96"/>
      <c r="AG25" s="96"/>
      <c r="AH25" s="96"/>
      <c r="AI25" s="96"/>
      <c r="AJ25" s="148"/>
      <c r="AK25" s="220"/>
      <c r="AL25" s="96"/>
      <c r="AM25" s="96"/>
      <c r="AN25" s="96"/>
      <c r="AO25" s="96"/>
      <c r="AP25" s="96"/>
      <c r="AQ25" s="96"/>
      <c r="AR25" s="96"/>
      <c r="AS25" s="148"/>
      <c r="AT25" s="220"/>
      <c r="AU25" s="96"/>
      <c r="AV25" s="96"/>
      <c r="AW25" s="96"/>
      <c r="AX25" s="96"/>
      <c r="AY25" s="96"/>
      <c r="AZ25" s="96"/>
      <c r="BA25" s="96"/>
      <c r="BB25" s="148"/>
      <c r="BC25" s="220"/>
      <c r="BD25" s="96"/>
      <c r="BE25" s="96"/>
      <c r="BF25" s="96"/>
      <c r="BG25" s="96"/>
      <c r="BH25" s="96"/>
      <c r="BI25" s="96"/>
      <c r="BJ25" s="96"/>
      <c r="BK25" s="148"/>
      <c r="BL25" s="220"/>
      <c r="BM25" s="96"/>
      <c r="BN25" s="96"/>
      <c r="BO25" s="96"/>
      <c r="BP25" s="96"/>
      <c r="BQ25" s="96"/>
      <c r="BR25" s="96"/>
      <c r="BS25" s="96"/>
      <c r="BT25" s="148"/>
      <c r="BU25" s="220"/>
      <c r="BV25" s="96"/>
      <c r="BW25" s="96"/>
      <c r="BX25" s="96"/>
      <c r="BY25" s="96"/>
      <c r="BZ25" s="96"/>
      <c r="CA25" s="96"/>
      <c r="CB25" s="96"/>
      <c r="CC25" s="96"/>
      <c r="CD25" s="19"/>
    </row>
    <row r="26" spans="2:82" ht="15" customHeight="1" x14ac:dyDescent="0.25">
      <c r="B26" s="18"/>
      <c r="C26" s="96"/>
      <c r="D26" s="96"/>
      <c r="E26" s="96"/>
      <c r="F26" s="96"/>
      <c r="G26" s="96"/>
      <c r="H26" s="96"/>
      <c r="I26" s="96"/>
      <c r="J26" s="96"/>
      <c r="K26" s="96"/>
      <c r="L26" s="96"/>
      <c r="M26" s="96"/>
      <c r="N26" s="96"/>
      <c r="O26" s="96"/>
      <c r="P26" s="96"/>
      <c r="Q26" s="96"/>
      <c r="R26" s="148"/>
      <c r="S26" s="220"/>
      <c r="T26" s="96"/>
      <c r="U26" s="96"/>
      <c r="V26" s="96"/>
      <c r="W26" s="96"/>
      <c r="X26" s="96"/>
      <c r="Y26" s="96"/>
      <c r="Z26" s="96"/>
      <c r="AA26" s="148"/>
      <c r="AB26" s="220"/>
      <c r="AC26" s="96"/>
      <c r="AD26" s="96"/>
      <c r="AE26" s="96"/>
      <c r="AF26" s="96"/>
      <c r="AG26" s="96"/>
      <c r="AH26" s="96"/>
      <c r="AI26" s="96"/>
      <c r="AJ26" s="148"/>
      <c r="AK26" s="220"/>
      <c r="AL26" s="96"/>
      <c r="AM26" s="96"/>
      <c r="AN26" s="96"/>
      <c r="AO26" s="96"/>
      <c r="AP26" s="96"/>
      <c r="AQ26" s="96"/>
      <c r="AR26" s="96"/>
      <c r="AS26" s="148"/>
      <c r="AT26" s="220"/>
      <c r="AU26" s="96"/>
      <c r="AV26" s="96"/>
      <c r="AW26" s="96"/>
      <c r="AX26" s="96"/>
      <c r="AY26" s="96"/>
      <c r="AZ26" s="96"/>
      <c r="BA26" s="96"/>
      <c r="BB26" s="148"/>
      <c r="BC26" s="220"/>
      <c r="BD26" s="96"/>
      <c r="BE26" s="96"/>
      <c r="BF26" s="96"/>
      <c r="BG26" s="96"/>
      <c r="BH26" s="96"/>
      <c r="BI26" s="96"/>
      <c r="BJ26" s="96"/>
      <c r="BK26" s="148"/>
      <c r="BL26" s="220"/>
      <c r="BM26" s="96"/>
      <c r="BN26" s="96"/>
      <c r="BO26" s="96"/>
      <c r="BP26" s="96"/>
      <c r="BQ26" s="96"/>
      <c r="BR26" s="96"/>
      <c r="BS26" s="96"/>
      <c r="BT26" s="148"/>
      <c r="BU26" s="220"/>
      <c r="BV26" s="96"/>
      <c r="BW26" s="96"/>
      <c r="BX26" s="96"/>
      <c r="BY26" s="96"/>
      <c r="BZ26" s="96"/>
      <c r="CA26" s="96"/>
      <c r="CB26" s="96"/>
      <c r="CC26" s="96"/>
      <c r="CD26" s="19"/>
    </row>
    <row r="27" spans="2:82" ht="15" customHeight="1" x14ac:dyDescent="0.25">
      <c r="B27" s="18"/>
      <c r="C27" s="96"/>
      <c r="D27" s="96"/>
      <c r="E27" s="96"/>
      <c r="F27" s="96"/>
      <c r="G27" s="96"/>
      <c r="H27" s="96"/>
      <c r="I27" s="96"/>
      <c r="J27" s="96"/>
      <c r="K27" s="96"/>
      <c r="L27" s="96"/>
      <c r="M27" s="96"/>
      <c r="N27" s="96"/>
      <c r="O27" s="96"/>
      <c r="P27" s="96"/>
      <c r="Q27" s="96"/>
      <c r="R27" s="148"/>
      <c r="S27" s="220"/>
      <c r="T27" s="96"/>
      <c r="U27" s="96"/>
      <c r="V27" s="96"/>
      <c r="W27" s="96"/>
      <c r="X27" s="96"/>
      <c r="Y27" s="96"/>
      <c r="Z27" s="96"/>
      <c r="AA27" s="148"/>
      <c r="AB27" s="220"/>
      <c r="AC27" s="96"/>
      <c r="AD27" s="96"/>
      <c r="AE27" s="96"/>
      <c r="AF27" s="96"/>
      <c r="AG27" s="96"/>
      <c r="AH27" s="96"/>
      <c r="AI27" s="96"/>
      <c r="AJ27" s="148"/>
      <c r="AK27" s="220"/>
      <c r="AL27" s="96"/>
      <c r="AM27" s="96"/>
      <c r="AN27" s="96"/>
      <c r="AO27" s="96"/>
      <c r="AP27" s="96"/>
      <c r="AQ27" s="96"/>
      <c r="AR27" s="96"/>
      <c r="AS27" s="148"/>
      <c r="AT27" s="220"/>
      <c r="AU27" s="96"/>
      <c r="AV27" s="96"/>
      <c r="AW27" s="96"/>
      <c r="AX27" s="96"/>
      <c r="AY27" s="96"/>
      <c r="AZ27" s="96"/>
      <c r="BA27" s="96"/>
      <c r="BB27" s="148"/>
      <c r="BC27" s="220"/>
      <c r="BD27" s="96"/>
      <c r="BE27" s="96"/>
      <c r="BF27" s="96"/>
      <c r="BG27" s="96"/>
      <c r="BH27" s="96"/>
      <c r="BI27" s="96"/>
      <c r="BJ27" s="96"/>
      <c r="BK27" s="148"/>
      <c r="BL27" s="220"/>
      <c r="BM27" s="96"/>
      <c r="BN27" s="96"/>
      <c r="BO27" s="96"/>
      <c r="BP27" s="96"/>
      <c r="BQ27" s="96"/>
      <c r="BR27" s="96"/>
      <c r="BS27" s="96"/>
      <c r="BT27" s="148"/>
      <c r="BU27" s="220"/>
      <c r="BV27" s="96"/>
      <c r="BW27" s="96"/>
      <c r="BX27" s="96"/>
      <c r="BY27" s="96"/>
      <c r="BZ27" s="96"/>
      <c r="CA27" s="96"/>
      <c r="CB27" s="96"/>
      <c r="CC27" s="96"/>
      <c r="CD27" s="19"/>
    </row>
    <row r="28" spans="2:82" ht="15" customHeight="1" thickBot="1" x14ac:dyDescent="0.3">
      <c r="B28" s="18"/>
      <c r="C28" s="149"/>
      <c r="D28" s="149"/>
      <c r="E28" s="149"/>
      <c r="F28" s="149"/>
      <c r="G28" s="149"/>
      <c r="H28" s="149"/>
      <c r="I28" s="149"/>
      <c r="J28" s="149"/>
      <c r="K28" s="149"/>
      <c r="L28" s="149"/>
      <c r="M28" s="149"/>
      <c r="N28" s="149"/>
      <c r="O28" s="149"/>
      <c r="P28" s="149"/>
      <c r="Q28" s="149"/>
      <c r="R28" s="150"/>
      <c r="S28" s="222"/>
      <c r="T28" s="149"/>
      <c r="U28" s="149"/>
      <c r="V28" s="149"/>
      <c r="W28" s="149"/>
      <c r="X28" s="149"/>
      <c r="Y28" s="149"/>
      <c r="Z28" s="149"/>
      <c r="AA28" s="150"/>
      <c r="AB28" s="222"/>
      <c r="AC28" s="149"/>
      <c r="AD28" s="149"/>
      <c r="AE28" s="149"/>
      <c r="AF28" s="149"/>
      <c r="AG28" s="149"/>
      <c r="AH28" s="149"/>
      <c r="AI28" s="149"/>
      <c r="AJ28" s="150"/>
      <c r="AK28" s="222"/>
      <c r="AL28" s="149"/>
      <c r="AM28" s="149"/>
      <c r="AN28" s="149"/>
      <c r="AO28" s="149"/>
      <c r="AP28" s="149"/>
      <c r="AQ28" s="149"/>
      <c r="AR28" s="149"/>
      <c r="AS28" s="150"/>
      <c r="AT28" s="222"/>
      <c r="AU28" s="149"/>
      <c r="AV28" s="149"/>
      <c r="AW28" s="149"/>
      <c r="AX28" s="149"/>
      <c r="AY28" s="149"/>
      <c r="AZ28" s="149"/>
      <c r="BA28" s="149"/>
      <c r="BB28" s="150"/>
      <c r="BC28" s="222"/>
      <c r="BD28" s="149"/>
      <c r="BE28" s="149"/>
      <c r="BF28" s="149"/>
      <c r="BG28" s="149"/>
      <c r="BH28" s="149"/>
      <c r="BI28" s="149"/>
      <c r="BJ28" s="149"/>
      <c r="BK28" s="150"/>
      <c r="BL28" s="222"/>
      <c r="BM28" s="149"/>
      <c r="BN28" s="149"/>
      <c r="BO28" s="149"/>
      <c r="BP28" s="149"/>
      <c r="BQ28" s="149"/>
      <c r="BR28" s="149"/>
      <c r="BS28" s="149"/>
      <c r="BT28" s="150"/>
      <c r="BU28" s="222"/>
      <c r="BV28" s="149"/>
      <c r="BW28" s="149"/>
      <c r="BX28" s="149"/>
      <c r="BY28" s="149"/>
      <c r="BZ28" s="149"/>
      <c r="CA28" s="149"/>
      <c r="CB28" s="149"/>
      <c r="CC28" s="149"/>
      <c r="CD28" s="19"/>
    </row>
    <row r="29" spans="2:82" ht="15" customHeight="1" thickTop="1" x14ac:dyDescent="0.25">
      <c r="B29" s="18"/>
      <c r="C29" s="157" t="s">
        <v>100</v>
      </c>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c r="BN29" s="96"/>
      <c r="BO29" s="96"/>
      <c r="BP29" s="96"/>
      <c r="BQ29" s="96"/>
      <c r="BR29" s="96"/>
      <c r="BS29" s="96"/>
      <c r="BT29" s="158"/>
      <c r="BU29" s="226">
        <f>BU23</f>
        <v>0</v>
      </c>
      <c r="BV29" s="96"/>
      <c r="BW29" s="96"/>
      <c r="BX29" s="96"/>
      <c r="BY29" s="96"/>
      <c r="BZ29" s="96"/>
      <c r="CA29" s="96"/>
      <c r="CB29" s="96"/>
      <c r="CC29" s="96"/>
      <c r="CD29" s="19"/>
    </row>
    <row r="30" spans="2:82" ht="15" customHeight="1" x14ac:dyDescent="0.25">
      <c r="B30" s="18"/>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158"/>
      <c r="BU30" s="220"/>
      <c r="BV30" s="96"/>
      <c r="BW30" s="96"/>
      <c r="BX30" s="96"/>
      <c r="BY30" s="96"/>
      <c r="BZ30" s="96"/>
      <c r="CA30" s="96"/>
      <c r="CB30" s="96"/>
      <c r="CC30" s="96"/>
      <c r="CD30" s="19"/>
    </row>
    <row r="31" spans="2:82" ht="15" customHeight="1" x14ac:dyDescent="0.25">
      <c r="B31" s="18"/>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c r="BN31" s="96"/>
      <c r="BO31" s="96"/>
      <c r="BP31" s="96"/>
      <c r="BQ31" s="96"/>
      <c r="BR31" s="96"/>
      <c r="BS31" s="96"/>
      <c r="BT31" s="158"/>
      <c r="BU31" s="220"/>
      <c r="BV31" s="96"/>
      <c r="BW31" s="96"/>
      <c r="BX31" s="96"/>
      <c r="BY31" s="96"/>
      <c r="BZ31" s="96"/>
      <c r="CA31" s="96"/>
      <c r="CB31" s="96"/>
      <c r="CC31" s="96"/>
      <c r="CD31" s="19"/>
    </row>
    <row r="32" spans="2:82" ht="15" customHeight="1" x14ac:dyDescent="0.25">
      <c r="B32" s="18"/>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c r="BN32" s="96"/>
      <c r="BO32" s="96"/>
      <c r="BP32" s="96"/>
      <c r="BQ32" s="96"/>
      <c r="BR32" s="96"/>
      <c r="BS32" s="96"/>
      <c r="BT32" s="158"/>
      <c r="BU32" s="220"/>
      <c r="BV32" s="96"/>
      <c r="BW32" s="96"/>
      <c r="BX32" s="96"/>
      <c r="BY32" s="96"/>
      <c r="BZ32" s="96"/>
      <c r="CA32" s="96"/>
      <c r="CB32" s="96"/>
      <c r="CC32" s="96"/>
      <c r="CD32" s="19"/>
    </row>
    <row r="33" spans="2:82" ht="15" customHeight="1" x14ac:dyDescent="0.25">
      <c r="B33" s="18"/>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c r="BN33" s="96"/>
      <c r="BO33" s="96"/>
      <c r="BP33" s="96"/>
      <c r="BQ33" s="96"/>
      <c r="BR33" s="96"/>
      <c r="BS33" s="96"/>
      <c r="BT33" s="158"/>
      <c r="BU33" s="220"/>
      <c r="BV33" s="96"/>
      <c r="BW33" s="96"/>
      <c r="BX33" s="96"/>
      <c r="BY33" s="96"/>
      <c r="BZ33" s="96"/>
      <c r="CA33" s="96"/>
      <c r="CB33" s="96"/>
      <c r="CC33" s="96"/>
      <c r="CD33" s="19"/>
    </row>
    <row r="34" spans="2:82" ht="15" customHeight="1" x14ac:dyDescent="0.25">
      <c r="B34" s="18"/>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6"/>
      <c r="BP34" s="96"/>
      <c r="BQ34" s="96"/>
      <c r="BR34" s="96"/>
      <c r="BS34" s="96"/>
      <c r="BT34" s="158"/>
      <c r="BU34" s="220"/>
      <c r="BV34" s="96"/>
      <c r="BW34" s="96"/>
      <c r="BX34" s="96"/>
      <c r="BY34" s="96"/>
      <c r="BZ34" s="96"/>
      <c r="CA34" s="96"/>
      <c r="CB34" s="96"/>
      <c r="CC34" s="96"/>
      <c r="CD34" s="19"/>
    </row>
    <row r="35" spans="2:82" ht="7.5" customHeight="1" x14ac:dyDescent="0.25">
      <c r="B35" s="20"/>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2"/>
    </row>
    <row r="36" spans="2:82" ht="7.5" customHeight="1" x14ac:dyDescent="0.25"/>
  </sheetData>
  <sheetProtection algorithmName="SHA-512" hashValue="oIWiuE34M5gHHfbSihsJgkBbkptAVcDQrcBSb8LYWW6/czYL+APcceiA1aodr6vjYO8Ku+j2dwHzjZzbjvKNew==" saltValue="ffjXoCNXDEjHUCuPmi+8fw==" spinCount="100000" sheet="1" objects="1" scenarios="1"/>
  <mergeCells count="20">
    <mergeCell ref="C29:BT34"/>
    <mergeCell ref="BU23:CC28"/>
    <mergeCell ref="S17:AA22"/>
    <mergeCell ref="C12:CC13"/>
    <mergeCell ref="BU17:CC22"/>
    <mergeCell ref="BU29:CC34"/>
    <mergeCell ref="C23:R28"/>
    <mergeCell ref="C17:R22"/>
    <mergeCell ref="B10:CD11"/>
    <mergeCell ref="AT17:BB22"/>
    <mergeCell ref="BL23:BT28"/>
    <mergeCell ref="AK23:AS28"/>
    <mergeCell ref="BL17:BT22"/>
    <mergeCell ref="AK17:AS22"/>
    <mergeCell ref="S23:AA28"/>
    <mergeCell ref="AT23:BB28"/>
    <mergeCell ref="BC17:BK22"/>
    <mergeCell ref="AB17:AJ22"/>
    <mergeCell ref="AB23:AJ28"/>
    <mergeCell ref="BC23:BK28"/>
  </mergeCells>
  <printOptions horizontalCentered="1"/>
  <pageMargins left="0.70866141732283472" right="0.70866141732283472" top="0.78740157480314965" bottom="0.78740157480314965" header="0.31496062992125978" footer="0.31496062992125978"/>
  <pageSetup paperSize="9" scale="56" orientation="landscape"/>
  <headerFooter>
    <oddFooter>&amp;L&amp;"Arial,Standard"&amp;8 Die Weitergabe an Dritte ist ohne ausdrückliche Genehmigung der ausschreibenden Stelle nicht statthaft.
Datei: #12045242_Kalkulation Sicherheitsdienstleistungen
Stand: 20.04.2024</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CD186"/>
  <sheetViews>
    <sheetView showGridLines="0" showRowColHeaders="0" zoomScaleNormal="100" workbookViewId="0">
      <pane ySplit="22" topLeftCell="A23" activePane="bottomLeft" state="frozen"/>
      <selection activeCell="C22" sqref="C22:R26"/>
      <selection pane="bottomLeft" activeCell="BL35" sqref="BL35:BT40"/>
    </sheetView>
  </sheetViews>
  <sheetFormatPr baseColWidth="10" defaultColWidth="9.109375" defaultRowHeight="13.8" x14ac:dyDescent="0.25"/>
  <cols>
    <col min="1" max="82" width="2.88671875" style="1" customWidth="1"/>
    <col min="83" max="280" width="9.109375" style="1" customWidth="1"/>
    <col min="281" max="313" width="2.88671875" style="1" customWidth="1"/>
    <col min="314" max="536" width="9.109375" style="1" customWidth="1"/>
    <col min="537" max="569" width="2.88671875" style="1" customWidth="1"/>
    <col min="570" max="792" width="9.109375" style="1" customWidth="1"/>
    <col min="793" max="825" width="2.88671875" style="1" customWidth="1"/>
    <col min="826" max="1048" width="9.109375" style="1" customWidth="1"/>
    <col min="1049" max="1081" width="2.88671875" style="1" customWidth="1"/>
    <col min="1082" max="1304" width="9.109375" style="1" customWidth="1"/>
    <col min="1305" max="1337" width="2.88671875" style="1" customWidth="1"/>
    <col min="1338" max="1560" width="9.109375" style="1" customWidth="1"/>
    <col min="1561" max="1593" width="2.88671875" style="1" customWidth="1"/>
    <col min="1594" max="1816" width="9.109375" style="1" customWidth="1"/>
    <col min="1817" max="1849" width="2.88671875" style="1" customWidth="1"/>
    <col min="1850" max="2072" width="9.109375" style="1" customWidth="1"/>
    <col min="2073" max="2105" width="2.88671875" style="1" customWidth="1"/>
    <col min="2106" max="2328" width="9.109375" style="1" customWidth="1"/>
    <col min="2329" max="2361" width="2.88671875" style="1" customWidth="1"/>
    <col min="2362" max="2584" width="9.109375" style="1" customWidth="1"/>
    <col min="2585" max="2617" width="2.88671875" style="1" customWidth="1"/>
    <col min="2618" max="2840" width="9.109375" style="1" customWidth="1"/>
    <col min="2841" max="2873" width="2.88671875" style="1" customWidth="1"/>
    <col min="2874" max="3096" width="9.109375" style="1" customWidth="1"/>
    <col min="3097" max="3129" width="2.88671875" style="1" customWidth="1"/>
    <col min="3130" max="3352" width="9.109375" style="1" customWidth="1"/>
    <col min="3353" max="3385" width="2.88671875" style="1" customWidth="1"/>
    <col min="3386" max="3608" width="9.109375" style="1" customWidth="1"/>
    <col min="3609" max="3641" width="2.88671875" style="1" customWidth="1"/>
    <col min="3642" max="3864" width="9.109375" style="1" customWidth="1"/>
    <col min="3865" max="3897" width="2.88671875" style="1" customWidth="1"/>
    <col min="3898" max="4120" width="9.109375" style="1" customWidth="1"/>
    <col min="4121" max="4153" width="2.88671875" style="1" customWidth="1"/>
    <col min="4154" max="4376" width="9.109375" style="1" customWidth="1"/>
    <col min="4377" max="4409" width="2.88671875" style="1" customWidth="1"/>
    <col min="4410" max="4632" width="9.109375" style="1" customWidth="1"/>
    <col min="4633" max="4665" width="2.88671875" style="1" customWidth="1"/>
    <col min="4666" max="4888" width="9.109375" style="1" customWidth="1"/>
    <col min="4889" max="4921" width="2.88671875" style="1" customWidth="1"/>
    <col min="4922" max="5144" width="9.109375" style="1" customWidth="1"/>
    <col min="5145" max="5177" width="2.88671875" style="1" customWidth="1"/>
    <col min="5178" max="5400" width="9.109375" style="1" customWidth="1"/>
    <col min="5401" max="5433" width="2.88671875" style="1" customWidth="1"/>
    <col min="5434" max="5656" width="9.109375" style="1" customWidth="1"/>
    <col min="5657" max="5689" width="2.88671875" style="1" customWidth="1"/>
    <col min="5690" max="5912" width="9.109375" style="1" customWidth="1"/>
    <col min="5913" max="5945" width="2.88671875" style="1" customWidth="1"/>
    <col min="5946" max="6168" width="9.109375" style="1" customWidth="1"/>
    <col min="6169" max="6201" width="2.88671875" style="1" customWidth="1"/>
    <col min="6202" max="6424" width="9.109375" style="1" customWidth="1"/>
    <col min="6425" max="6457" width="2.88671875" style="1" customWidth="1"/>
    <col min="6458" max="6680" width="9.109375" style="1" customWidth="1"/>
    <col min="6681" max="6713" width="2.88671875" style="1" customWidth="1"/>
    <col min="6714" max="6936" width="9.109375" style="1" customWidth="1"/>
    <col min="6937" max="6969" width="2.88671875" style="1" customWidth="1"/>
    <col min="6970" max="7192" width="9.109375" style="1" customWidth="1"/>
    <col min="7193" max="7225" width="2.88671875" style="1" customWidth="1"/>
    <col min="7226" max="7448" width="9.109375" style="1" customWidth="1"/>
    <col min="7449" max="7481" width="2.88671875" style="1" customWidth="1"/>
    <col min="7482" max="7704" width="9.109375" style="1" customWidth="1"/>
    <col min="7705" max="7737" width="2.88671875" style="1" customWidth="1"/>
    <col min="7738" max="7960" width="9.109375" style="1" customWidth="1"/>
    <col min="7961" max="7993" width="2.88671875" style="1" customWidth="1"/>
    <col min="7994" max="8216" width="9.109375" style="1" customWidth="1"/>
    <col min="8217" max="8249" width="2.88671875" style="1" customWidth="1"/>
    <col min="8250" max="8472" width="9.109375" style="1" customWidth="1"/>
    <col min="8473" max="8505" width="2.88671875" style="1" customWidth="1"/>
    <col min="8506" max="8728" width="9.109375" style="1" customWidth="1"/>
    <col min="8729" max="8761" width="2.88671875" style="1" customWidth="1"/>
    <col min="8762" max="8984" width="9.109375" style="1" customWidth="1"/>
    <col min="8985" max="9017" width="2.88671875" style="1" customWidth="1"/>
    <col min="9018" max="9240" width="9.109375" style="1" customWidth="1"/>
    <col min="9241" max="9273" width="2.88671875" style="1" customWidth="1"/>
    <col min="9274" max="9496" width="9.109375" style="1" customWidth="1"/>
    <col min="9497" max="9529" width="2.88671875" style="1" customWidth="1"/>
    <col min="9530" max="9752" width="9.109375" style="1" customWidth="1"/>
    <col min="9753" max="9785" width="2.88671875" style="1" customWidth="1"/>
    <col min="9786" max="10008" width="9.109375" style="1" customWidth="1"/>
    <col min="10009" max="10041" width="2.88671875" style="1" customWidth="1"/>
    <col min="10042" max="10264" width="9.109375" style="1" customWidth="1"/>
    <col min="10265" max="10297" width="2.88671875" style="1" customWidth="1"/>
    <col min="10298" max="10520" width="9.109375" style="1" customWidth="1"/>
    <col min="10521" max="10553" width="2.88671875" style="1" customWidth="1"/>
    <col min="10554" max="10776" width="9.109375" style="1" customWidth="1"/>
    <col min="10777" max="10809" width="2.88671875" style="1" customWidth="1"/>
    <col min="10810" max="11032" width="9.109375" style="1" customWidth="1"/>
    <col min="11033" max="11065" width="2.88671875" style="1" customWidth="1"/>
    <col min="11066" max="11288" width="9.109375" style="1" customWidth="1"/>
    <col min="11289" max="11321" width="2.88671875" style="1" customWidth="1"/>
    <col min="11322" max="11544" width="9.109375" style="1" customWidth="1"/>
    <col min="11545" max="11577" width="2.88671875" style="1" customWidth="1"/>
    <col min="11578" max="11800" width="9.109375" style="1" customWidth="1"/>
    <col min="11801" max="11833" width="2.88671875" style="1" customWidth="1"/>
    <col min="11834" max="12056" width="9.109375" style="1" customWidth="1"/>
    <col min="12057" max="12089" width="2.88671875" style="1" customWidth="1"/>
    <col min="12090" max="12312" width="9.109375" style="1" customWidth="1"/>
    <col min="12313" max="12345" width="2.88671875" style="1" customWidth="1"/>
    <col min="12346" max="12568" width="9.109375" style="1" customWidth="1"/>
    <col min="12569" max="12601" width="2.88671875" style="1" customWidth="1"/>
    <col min="12602" max="12824" width="9.109375" style="1" customWidth="1"/>
    <col min="12825" max="12857" width="2.88671875" style="1" customWidth="1"/>
    <col min="12858" max="13080" width="9.109375" style="1" customWidth="1"/>
    <col min="13081" max="13113" width="2.88671875" style="1" customWidth="1"/>
    <col min="13114" max="13336" width="9.109375" style="1" customWidth="1"/>
    <col min="13337" max="13369" width="2.88671875" style="1" customWidth="1"/>
    <col min="13370" max="13592" width="9.109375" style="1" customWidth="1"/>
    <col min="13593" max="13625" width="2.88671875" style="1" customWidth="1"/>
    <col min="13626" max="13848" width="9.109375" style="1" customWidth="1"/>
    <col min="13849" max="13881" width="2.88671875" style="1" customWidth="1"/>
    <col min="13882" max="14104" width="9.109375" style="1" customWidth="1"/>
    <col min="14105" max="14137" width="2.88671875" style="1" customWidth="1"/>
    <col min="14138" max="14360" width="9.109375" style="1" customWidth="1"/>
    <col min="14361" max="14393" width="2.88671875" style="1" customWidth="1"/>
    <col min="14394" max="14616" width="9.109375" style="1" customWidth="1"/>
    <col min="14617" max="14649" width="2.88671875" style="1" customWidth="1"/>
    <col min="14650" max="14872" width="9.109375" style="1" customWidth="1"/>
    <col min="14873" max="14905" width="2.88671875" style="1" customWidth="1"/>
    <col min="14906" max="15128" width="9.109375" style="1" customWidth="1"/>
    <col min="15129" max="15161" width="2.88671875" style="1" customWidth="1"/>
    <col min="15162" max="15384" width="9.109375" style="1" customWidth="1"/>
    <col min="15385" max="15417" width="2.88671875" style="1" customWidth="1"/>
    <col min="15418" max="15640" width="9.109375" style="1" customWidth="1"/>
    <col min="15641" max="15673" width="2.88671875" style="1" customWidth="1"/>
    <col min="15674" max="15896" width="9.109375" style="1" customWidth="1"/>
    <col min="15897" max="15929" width="2.88671875" style="1" customWidth="1"/>
    <col min="15930" max="16152" width="9.109375" style="1" customWidth="1"/>
    <col min="16153" max="16185" width="2.88671875" style="1" customWidth="1"/>
    <col min="16186" max="16384" width="9.109375" style="1" customWidth="1"/>
  </cols>
  <sheetData>
    <row r="1" spans="2:82" ht="15" customHeight="1" x14ac:dyDescent="0.25"/>
    <row r="2" spans="2:82" ht="15" customHeight="1" x14ac:dyDescent="0.25">
      <c r="B2" s="26" t="str">
        <f>'0_uebersicht'!$B$2</f>
        <v>Sicherheitsdienstleistungen</v>
      </c>
    </row>
    <row r="3" spans="2:82" ht="15" customHeight="1" x14ac:dyDescent="0.25">
      <c r="B3" s="27" t="str">
        <f>'0_uebersicht'!$B$3</f>
        <v>in den Liegenschaften der</v>
      </c>
    </row>
    <row r="4" spans="2:82" ht="15" customHeight="1" x14ac:dyDescent="0.25">
      <c r="B4" s="27" t="str">
        <f>'0_uebersicht'!$B$4</f>
        <v>GSI Helmholtzzentrum für Schwerionenforschung GmbH und FAIR GmbH</v>
      </c>
    </row>
    <row r="5" spans="2:82" ht="15" customHeight="1" x14ac:dyDescent="0.25"/>
    <row r="6" spans="2:82" ht="15" customHeight="1" x14ac:dyDescent="0.3">
      <c r="B6" s="2" t="s">
        <v>101</v>
      </c>
    </row>
    <row r="7" spans="2:82" ht="7.5" customHeight="1" x14ac:dyDescent="0.3">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row>
    <row r="8" spans="2:82" ht="7.5" customHeight="1" x14ac:dyDescent="0.25">
      <c r="B8" s="5"/>
    </row>
    <row r="9" spans="2:82" ht="7.5" customHeight="1" x14ac:dyDescent="0.25">
      <c r="B9" s="7"/>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9"/>
    </row>
    <row r="10" spans="2:82" ht="15" customHeight="1" x14ac:dyDescent="0.25">
      <c r="B10" s="115" t="s">
        <v>5</v>
      </c>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96"/>
      <c r="BW10" s="96"/>
      <c r="BX10" s="96"/>
      <c r="BY10" s="96"/>
      <c r="BZ10" s="96"/>
      <c r="CA10" s="96"/>
      <c r="CB10" s="96"/>
      <c r="CC10" s="96"/>
      <c r="CD10" s="116"/>
    </row>
    <row r="11" spans="2:82" ht="15" customHeight="1" x14ac:dyDescent="0.25">
      <c r="B11" s="95"/>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96"/>
      <c r="CB11" s="96"/>
      <c r="CC11" s="96"/>
      <c r="CD11" s="116"/>
    </row>
    <row r="12" spans="2:82" ht="15" customHeight="1" x14ac:dyDescent="0.25">
      <c r="B12" s="10"/>
      <c r="C12" s="164">
        <f>'0_uebersicht'!C16</f>
        <v>0</v>
      </c>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2"/>
      <c r="CD12" s="11"/>
    </row>
    <row r="13" spans="2:82" ht="15" customHeight="1" x14ac:dyDescent="0.25">
      <c r="B13" s="10"/>
      <c r="C13" s="123"/>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5"/>
      <c r="CD13" s="11"/>
    </row>
    <row r="14" spans="2:82" ht="7.5" customHeight="1" x14ac:dyDescent="0.25">
      <c r="B14" s="1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4"/>
    </row>
    <row r="15" spans="2:82" ht="7.5" customHeight="1" x14ac:dyDescent="0.25">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row>
    <row r="16" spans="2:82" ht="7.5" customHeight="1" x14ac:dyDescent="0.25">
      <c r="B16" s="1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7"/>
    </row>
    <row r="17" spans="2:82" ht="15" customHeight="1" x14ac:dyDescent="0.25">
      <c r="B17" s="18"/>
      <c r="C17" s="227" t="s">
        <v>91</v>
      </c>
      <c r="D17" s="96"/>
      <c r="E17" s="96"/>
      <c r="F17" s="96"/>
      <c r="G17" s="96"/>
      <c r="H17" s="96"/>
      <c r="I17" s="96"/>
      <c r="J17" s="96"/>
      <c r="K17" s="96"/>
      <c r="L17" s="96"/>
      <c r="M17" s="96"/>
      <c r="N17" s="96"/>
      <c r="O17" s="96"/>
      <c r="P17" s="96"/>
      <c r="Q17" s="96"/>
      <c r="R17" s="158"/>
      <c r="S17" s="219" t="s">
        <v>92</v>
      </c>
      <c r="T17" s="96"/>
      <c r="U17" s="96"/>
      <c r="V17" s="96"/>
      <c r="W17" s="96"/>
      <c r="X17" s="96"/>
      <c r="Y17" s="96"/>
      <c r="Z17" s="96"/>
      <c r="AA17" s="148"/>
      <c r="AB17" s="219" t="s">
        <v>93</v>
      </c>
      <c r="AC17" s="96"/>
      <c r="AD17" s="96"/>
      <c r="AE17" s="96"/>
      <c r="AF17" s="96"/>
      <c r="AG17" s="96"/>
      <c r="AH17" s="96"/>
      <c r="AI17" s="96"/>
      <c r="AJ17" s="148"/>
      <c r="AK17" s="219" t="s">
        <v>94</v>
      </c>
      <c r="AL17" s="96"/>
      <c r="AM17" s="96"/>
      <c r="AN17" s="96"/>
      <c r="AO17" s="96"/>
      <c r="AP17" s="96"/>
      <c r="AQ17" s="96"/>
      <c r="AR17" s="96"/>
      <c r="AS17" s="148"/>
      <c r="AT17" s="219" t="s">
        <v>95</v>
      </c>
      <c r="AU17" s="96"/>
      <c r="AV17" s="96"/>
      <c r="AW17" s="96"/>
      <c r="AX17" s="96"/>
      <c r="AY17" s="96"/>
      <c r="AZ17" s="96"/>
      <c r="BA17" s="96"/>
      <c r="BB17" s="148"/>
      <c r="BC17" s="219" t="s">
        <v>96</v>
      </c>
      <c r="BD17" s="96"/>
      <c r="BE17" s="96"/>
      <c r="BF17" s="96"/>
      <c r="BG17" s="96"/>
      <c r="BH17" s="96"/>
      <c r="BI17" s="96"/>
      <c r="BJ17" s="96"/>
      <c r="BK17" s="148"/>
      <c r="BL17" s="219" t="s">
        <v>97</v>
      </c>
      <c r="BM17" s="96"/>
      <c r="BN17" s="96"/>
      <c r="BO17" s="96"/>
      <c r="BP17" s="96"/>
      <c r="BQ17" s="96"/>
      <c r="BR17" s="96"/>
      <c r="BS17" s="96"/>
      <c r="BT17" s="148"/>
      <c r="BU17" s="225" t="s">
        <v>98</v>
      </c>
      <c r="BV17" s="96"/>
      <c r="BW17" s="96"/>
      <c r="BX17" s="96"/>
      <c r="BY17" s="96"/>
      <c r="BZ17" s="96"/>
      <c r="CA17" s="96"/>
      <c r="CB17" s="96"/>
      <c r="CC17" s="96"/>
      <c r="CD17" s="19"/>
    </row>
    <row r="18" spans="2:82" ht="15" customHeight="1" x14ac:dyDescent="0.25">
      <c r="B18" s="18"/>
      <c r="C18" s="96"/>
      <c r="D18" s="96"/>
      <c r="E18" s="96"/>
      <c r="F18" s="96"/>
      <c r="G18" s="96"/>
      <c r="H18" s="96"/>
      <c r="I18" s="96"/>
      <c r="J18" s="96"/>
      <c r="K18" s="96"/>
      <c r="L18" s="96"/>
      <c r="M18" s="96"/>
      <c r="N18" s="96"/>
      <c r="O18" s="96"/>
      <c r="P18" s="96"/>
      <c r="Q18" s="96"/>
      <c r="R18" s="158"/>
      <c r="S18" s="220"/>
      <c r="T18" s="96"/>
      <c r="U18" s="96"/>
      <c r="V18" s="96"/>
      <c r="W18" s="96"/>
      <c r="X18" s="96"/>
      <c r="Y18" s="96"/>
      <c r="Z18" s="96"/>
      <c r="AA18" s="148"/>
      <c r="AB18" s="220"/>
      <c r="AC18" s="96"/>
      <c r="AD18" s="96"/>
      <c r="AE18" s="96"/>
      <c r="AF18" s="96"/>
      <c r="AG18" s="96"/>
      <c r="AH18" s="96"/>
      <c r="AI18" s="96"/>
      <c r="AJ18" s="148"/>
      <c r="AK18" s="220"/>
      <c r="AL18" s="96"/>
      <c r="AM18" s="96"/>
      <c r="AN18" s="96"/>
      <c r="AO18" s="96"/>
      <c r="AP18" s="96"/>
      <c r="AQ18" s="96"/>
      <c r="AR18" s="96"/>
      <c r="AS18" s="148"/>
      <c r="AT18" s="220"/>
      <c r="AU18" s="96"/>
      <c r="AV18" s="96"/>
      <c r="AW18" s="96"/>
      <c r="AX18" s="96"/>
      <c r="AY18" s="96"/>
      <c r="AZ18" s="96"/>
      <c r="BA18" s="96"/>
      <c r="BB18" s="148"/>
      <c r="BC18" s="220"/>
      <c r="BD18" s="96"/>
      <c r="BE18" s="96"/>
      <c r="BF18" s="96"/>
      <c r="BG18" s="96"/>
      <c r="BH18" s="96"/>
      <c r="BI18" s="96"/>
      <c r="BJ18" s="96"/>
      <c r="BK18" s="148"/>
      <c r="BL18" s="220"/>
      <c r="BM18" s="96"/>
      <c r="BN18" s="96"/>
      <c r="BO18" s="96"/>
      <c r="BP18" s="96"/>
      <c r="BQ18" s="96"/>
      <c r="BR18" s="96"/>
      <c r="BS18" s="96"/>
      <c r="BT18" s="148"/>
      <c r="BU18" s="220"/>
      <c r="BV18" s="96"/>
      <c r="BW18" s="96"/>
      <c r="BX18" s="96"/>
      <c r="BY18" s="96"/>
      <c r="BZ18" s="96"/>
      <c r="CA18" s="96"/>
      <c r="CB18" s="96"/>
      <c r="CC18" s="96"/>
      <c r="CD18" s="19"/>
    </row>
    <row r="19" spans="2:82" ht="15" customHeight="1" x14ac:dyDescent="0.25">
      <c r="B19" s="18"/>
      <c r="C19" s="96"/>
      <c r="D19" s="96"/>
      <c r="E19" s="96"/>
      <c r="F19" s="96"/>
      <c r="G19" s="96"/>
      <c r="H19" s="96"/>
      <c r="I19" s="96"/>
      <c r="J19" s="96"/>
      <c r="K19" s="96"/>
      <c r="L19" s="96"/>
      <c r="M19" s="96"/>
      <c r="N19" s="96"/>
      <c r="O19" s="96"/>
      <c r="P19" s="96"/>
      <c r="Q19" s="96"/>
      <c r="R19" s="158"/>
      <c r="S19" s="220"/>
      <c r="T19" s="96"/>
      <c r="U19" s="96"/>
      <c r="V19" s="96"/>
      <c r="W19" s="96"/>
      <c r="X19" s="96"/>
      <c r="Y19" s="96"/>
      <c r="Z19" s="96"/>
      <c r="AA19" s="148"/>
      <c r="AB19" s="220"/>
      <c r="AC19" s="96"/>
      <c r="AD19" s="96"/>
      <c r="AE19" s="96"/>
      <c r="AF19" s="96"/>
      <c r="AG19" s="96"/>
      <c r="AH19" s="96"/>
      <c r="AI19" s="96"/>
      <c r="AJ19" s="148"/>
      <c r="AK19" s="220"/>
      <c r="AL19" s="96"/>
      <c r="AM19" s="96"/>
      <c r="AN19" s="96"/>
      <c r="AO19" s="96"/>
      <c r="AP19" s="96"/>
      <c r="AQ19" s="96"/>
      <c r="AR19" s="96"/>
      <c r="AS19" s="148"/>
      <c r="AT19" s="220"/>
      <c r="AU19" s="96"/>
      <c r="AV19" s="96"/>
      <c r="AW19" s="96"/>
      <c r="AX19" s="96"/>
      <c r="AY19" s="96"/>
      <c r="AZ19" s="96"/>
      <c r="BA19" s="96"/>
      <c r="BB19" s="148"/>
      <c r="BC19" s="220"/>
      <c r="BD19" s="96"/>
      <c r="BE19" s="96"/>
      <c r="BF19" s="96"/>
      <c r="BG19" s="96"/>
      <c r="BH19" s="96"/>
      <c r="BI19" s="96"/>
      <c r="BJ19" s="96"/>
      <c r="BK19" s="148"/>
      <c r="BL19" s="220"/>
      <c r="BM19" s="96"/>
      <c r="BN19" s="96"/>
      <c r="BO19" s="96"/>
      <c r="BP19" s="96"/>
      <c r="BQ19" s="96"/>
      <c r="BR19" s="96"/>
      <c r="BS19" s="96"/>
      <c r="BT19" s="148"/>
      <c r="BU19" s="220"/>
      <c r="BV19" s="96"/>
      <c r="BW19" s="96"/>
      <c r="BX19" s="96"/>
      <c r="BY19" s="96"/>
      <c r="BZ19" s="96"/>
      <c r="CA19" s="96"/>
      <c r="CB19" s="96"/>
      <c r="CC19" s="96"/>
      <c r="CD19" s="19"/>
    </row>
    <row r="20" spans="2:82" ht="15" customHeight="1" x14ac:dyDescent="0.25">
      <c r="B20" s="18"/>
      <c r="C20" s="96"/>
      <c r="D20" s="96"/>
      <c r="E20" s="96"/>
      <c r="F20" s="96"/>
      <c r="G20" s="96"/>
      <c r="H20" s="96"/>
      <c r="I20" s="96"/>
      <c r="J20" s="96"/>
      <c r="K20" s="96"/>
      <c r="L20" s="96"/>
      <c r="M20" s="96"/>
      <c r="N20" s="96"/>
      <c r="O20" s="96"/>
      <c r="P20" s="96"/>
      <c r="Q20" s="96"/>
      <c r="R20" s="158"/>
      <c r="S20" s="220"/>
      <c r="T20" s="96"/>
      <c r="U20" s="96"/>
      <c r="V20" s="96"/>
      <c r="W20" s="96"/>
      <c r="X20" s="96"/>
      <c r="Y20" s="96"/>
      <c r="Z20" s="96"/>
      <c r="AA20" s="148"/>
      <c r="AB20" s="220"/>
      <c r="AC20" s="96"/>
      <c r="AD20" s="96"/>
      <c r="AE20" s="96"/>
      <c r="AF20" s="96"/>
      <c r="AG20" s="96"/>
      <c r="AH20" s="96"/>
      <c r="AI20" s="96"/>
      <c r="AJ20" s="148"/>
      <c r="AK20" s="220"/>
      <c r="AL20" s="96"/>
      <c r="AM20" s="96"/>
      <c r="AN20" s="96"/>
      <c r="AO20" s="96"/>
      <c r="AP20" s="96"/>
      <c r="AQ20" s="96"/>
      <c r="AR20" s="96"/>
      <c r="AS20" s="148"/>
      <c r="AT20" s="220"/>
      <c r="AU20" s="96"/>
      <c r="AV20" s="96"/>
      <c r="AW20" s="96"/>
      <c r="AX20" s="96"/>
      <c r="AY20" s="96"/>
      <c r="AZ20" s="96"/>
      <c r="BA20" s="96"/>
      <c r="BB20" s="148"/>
      <c r="BC20" s="220"/>
      <c r="BD20" s="96"/>
      <c r="BE20" s="96"/>
      <c r="BF20" s="96"/>
      <c r="BG20" s="96"/>
      <c r="BH20" s="96"/>
      <c r="BI20" s="96"/>
      <c r="BJ20" s="96"/>
      <c r="BK20" s="148"/>
      <c r="BL20" s="220"/>
      <c r="BM20" s="96"/>
      <c r="BN20" s="96"/>
      <c r="BO20" s="96"/>
      <c r="BP20" s="96"/>
      <c r="BQ20" s="96"/>
      <c r="BR20" s="96"/>
      <c r="BS20" s="96"/>
      <c r="BT20" s="148"/>
      <c r="BU20" s="220"/>
      <c r="BV20" s="96"/>
      <c r="BW20" s="96"/>
      <c r="BX20" s="96"/>
      <c r="BY20" s="96"/>
      <c r="BZ20" s="96"/>
      <c r="CA20" s="96"/>
      <c r="CB20" s="96"/>
      <c r="CC20" s="96"/>
      <c r="CD20" s="19"/>
    </row>
    <row r="21" spans="2:82" ht="15" customHeight="1" x14ac:dyDescent="0.25">
      <c r="B21" s="18"/>
      <c r="C21" s="96"/>
      <c r="D21" s="96"/>
      <c r="E21" s="96"/>
      <c r="F21" s="96"/>
      <c r="G21" s="96"/>
      <c r="H21" s="96"/>
      <c r="I21" s="96"/>
      <c r="J21" s="96"/>
      <c r="K21" s="96"/>
      <c r="L21" s="96"/>
      <c r="M21" s="96"/>
      <c r="N21" s="96"/>
      <c r="O21" s="96"/>
      <c r="P21" s="96"/>
      <c r="Q21" s="96"/>
      <c r="R21" s="158"/>
      <c r="S21" s="220"/>
      <c r="T21" s="96"/>
      <c r="U21" s="96"/>
      <c r="V21" s="96"/>
      <c r="W21" s="96"/>
      <c r="X21" s="96"/>
      <c r="Y21" s="96"/>
      <c r="Z21" s="96"/>
      <c r="AA21" s="148"/>
      <c r="AB21" s="220"/>
      <c r="AC21" s="96"/>
      <c r="AD21" s="96"/>
      <c r="AE21" s="96"/>
      <c r="AF21" s="96"/>
      <c r="AG21" s="96"/>
      <c r="AH21" s="96"/>
      <c r="AI21" s="96"/>
      <c r="AJ21" s="148"/>
      <c r="AK21" s="220"/>
      <c r="AL21" s="96"/>
      <c r="AM21" s="96"/>
      <c r="AN21" s="96"/>
      <c r="AO21" s="96"/>
      <c r="AP21" s="96"/>
      <c r="AQ21" s="96"/>
      <c r="AR21" s="96"/>
      <c r="AS21" s="148"/>
      <c r="AT21" s="220"/>
      <c r="AU21" s="96"/>
      <c r="AV21" s="96"/>
      <c r="AW21" s="96"/>
      <c r="AX21" s="96"/>
      <c r="AY21" s="96"/>
      <c r="AZ21" s="96"/>
      <c r="BA21" s="96"/>
      <c r="BB21" s="148"/>
      <c r="BC21" s="220"/>
      <c r="BD21" s="96"/>
      <c r="BE21" s="96"/>
      <c r="BF21" s="96"/>
      <c r="BG21" s="96"/>
      <c r="BH21" s="96"/>
      <c r="BI21" s="96"/>
      <c r="BJ21" s="96"/>
      <c r="BK21" s="148"/>
      <c r="BL21" s="220"/>
      <c r="BM21" s="96"/>
      <c r="BN21" s="96"/>
      <c r="BO21" s="96"/>
      <c r="BP21" s="96"/>
      <c r="BQ21" s="96"/>
      <c r="BR21" s="96"/>
      <c r="BS21" s="96"/>
      <c r="BT21" s="148"/>
      <c r="BU21" s="220"/>
      <c r="BV21" s="96"/>
      <c r="BW21" s="96"/>
      <c r="BX21" s="96"/>
      <c r="BY21" s="96"/>
      <c r="BZ21" s="96"/>
      <c r="CA21" s="96"/>
      <c r="CB21" s="96"/>
      <c r="CC21" s="96"/>
      <c r="CD21" s="19"/>
    </row>
    <row r="22" spans="2:82" ht="15" customHeight="1" x14ac:dyDescent="0.25">
      <c r="B22" s="18"/>
      <c r="C22" s="162"/>
      <c r="D22" s="162"/>
      <c r="E22" s="162"/>
      <c r="F22" s="162"/>
      <c r="G22" s="162"/>
      <c r="H22" s="162"/>
      <c r="I22" s="162"/>
      <c r="J22" s="162"/>
      <c r="K22" s="162"/>
      <c r="L22" s="162"/>
      <c r="M22" s="162"/>
      <c r="N22" s="162"/>
      <c r="O22" s="162"/>
      <c r="P22" s="162"/>
      <c r="Q22" s="162"/>
      <c r="R22" s="163"/>
      <c r="S22" s="214"/>
      <c r="T22" s="109"/>
      <c r="U22" s="109"/>
      <c r="V22" s="109"/>
      <c r="W22" s="109"/>
      <c r="X22" s="109"/>
      <c r="Y22" s="109"/>
      <c r="Z22" s="109"/>
      <c r="AA22" s="215"/>
      <c r="AB22" s="214"/>
      <c r="AC22" s="109"/>
      <c r="AD22" s="109"/>
      <c r="AE22" s="109"/>
      <c r="AF22" s="109"/>
      <c r="AG22" s="109"/>
      <c r="AH22" s="109"/>
      <c r="AI22" s="109"/>
      <c r="AJ22" s="215"/>
      <c r="AK22" s="214"/>
      <c r="AL22" s="109"/>
      <c r="AM22" s="109"/>
      <c r="AN22" s="109"/>
      <c r="AO22" s="109"/>
      <c r="AP22" s="109"/>
      <c r="AQ22" s="109"/>
      <c r="AR22" s="109"/>
      <c r="AS22" s="215"/>
      <c r="AT22" s="214"/>
      <c r="AU22" s="109"/>
      <c r="AV22" s="109"/>
      <c r="AW22" s="109"/>
      <c r="AX22" s="109"/>
      <c r="AY22" s="109"/>
      <c r="AZ22" s="109"/>
      <c r="BA22" s="109"/>
      <c r="BB22" s="215"/>
      <c r="BC22" s="214"/>
      <c r="BD22" s="109"/>
      <c r="BE22" s="109"/>
      <c r="BF22" s="109"/>
      <c r="BG22" s="109"/>
      <c r="BH22" s="109"/>
      <c r="BI22" s="109"/>
      <c r="BJ22" s="109"/>
      <c r="BK22" s="215"/>
      <c r="BL22" s="214"/>
      <c r="BM22" s="109"/>
      <c r="BN22" s="109"/>
      <c r="BO22" s="109"/>
      <c r="BP22" s="109"/>
      <c r="BQ22" s="109"/>
      <c r="BR22" s="109"/>
      <c r="BS22" s="109"/>
      <c r="BT22" s="215"/>
      <c r="BU22" s="214"/>
      <c r="BV22" s="109"/>
      <c r="BW22" s="109"/>
      <c r="BX22" s="109"/>
      <c r="BY22" s="109"/>
      <c r="BZ22" s="109"/>
      <c r="CA22" s="109"/>
      <c r="CB22" s="109"/>
      <c r="CC22" s="109"/>
      <c r="CD22" s="19"/>
    </row>
    <row r="23" spans="2:82" ht="15" customHeight="1" x14ac:dyDescent="0.25">
      <c r="B23" s="18"/>
      <c r="C23" s="165" t="s">
        <v>41</v>
      </c>
      <c r="D23" s="96"/>
      <c r="E23" s="96"/>
      <c r="F23" s="96"/>
      <c r="G23" s="96"/>
      <c r="H23" s="96"/>
      <c r="I23" s="96"/>
      <c r="J23" s="96"/>
      <c r="K23" s="96"/>
      <c r="L23" s="96"/>
      <c r="M23" s="96"/>
      <c r="N23" s="96"/>
      <c r="O23" s="96"/>
      <c r="P23" s="96"/>
      <c r="Q23" s="96"/>
      <c r="R23" s="158"/>
      <c r="S23" s="239" t="s">
        <v>102</v>
      </c>
      <c r="T23" s="96"/>
      <c r="U23" s="96"/>
      <c r="V23" s="96"/>
      <c r="W23" s="96"/>
      <c r="X23" s="96"/>
      <c r="Y23" s="96"/>
      <c r="Z23" s="96"/>
      <c r="AA23" s="148"/>
      <c r="AB23" s="231">
        <v>1</v>
      </c>
      <c r="AC23" s="96"/>
      <c r="AD23" s="96"/>
      <c r="AE23" s="96"/>
      <c r="AF23" s="96"/>
      <c r="AG23" s="96"/>
      <c r="AH23" s="96"/>
      <c r="AI23" s="96"/>
      <c r="AJ23" s="148"/>
      <c r="AK23" s="228">
        <v>8</v>
      </c>
      <c r="AL23" s="96"/>
      <c r="AM23" s="96"/>
      <c r="AN23" s="96"/>
      <c r="AO23" s="96"/>
      <c r="AP23" s="96"/>
      <c r="AQ23" s="96"/>
      <c r="AR23" s="96"/>
      <c r="AS23" s="148"/>
      <c r="AT23" s="231">
        <v>250</v>
      </c>
      <c r="AU23" s="96"/>
      <c r="AV23" s="96"/>
      <c r="AW23" s="96"/>
      <c r="AX23" s="96"/>
      <c r="AY23" s="96"/>
      <c r="AZ23" s="96"/>
      <c r="BA23" s="96"/>
      <c r="BB23" s="148"/>
      <c r="BC23" s="231">
        <f>AB23*AK23*AT23</f>
        <v>2000</v>
      </c>
      <c r="BD23" s="96"/>
      <c r="BE23" s="96"/>
      <c r="BF23" s="96"/>
      <c r="BG23" s="96"/>
      <c r="BH23" s="96"/>
      <c r="BI23" s="96"/>
      <c r="BJ23" s="96"/>
      <c r="BK23" s="148"/>
      <c r="BL23" s="237">
        <f>svs34tag</f>
        <v>0</v>
      </c>
      <c r="BM23" s="108"/>
      <c r="BN23" s="108"/>
      <c r="BO23" s="108"/>
      <c r="BP23" s="108"/>
      <c r="BQ23" s="108"/>
      <c r="BR23" s="108"/>
      <c r="BS23" s="108"/>
      <c r="BT23" s="147"/>
      <c r="BU23" s="241">
        <f>BC23*BL23</f>
        <v>0</v>
      </c>
      <c r="BV23" s="96"/>
      <c r="BW23" s="96"/>
      <c r="BX23" s="96"/>
      <c r="BY23" s="96"/>
      <c r="BZ23" s="96"/>
      <c r="CA23" s="96"/>
      <c r="CB23" s="96"/>
      <c r="CC23" s="96"/>
      <c r="CD23" s="19"/>
    </row>
    <row r="24" spans="2:82" ht="15" customHeight="1" x14ac:dyDescent="0.25">
      <c r="B24" s="18"/>
      <c r="C24" s="96"/>
      <c r="D24" s="96"/>
      <c r="E24" s="96"/>
      <c r="F24" s="96"/>
      <c r="G24" s="96"/>
      <c r="H24" s="96"/>
      <c r="I24" s="96"/>
      <c r="J24" s="96"/>
      <c r="K24" s="96"/>
      <c r="L24" s="96"/>
      <c r="M24" s="96"/>
      <c r="N24" s="96"/>
      <c r="O24" s="96"/>
      <c r="P24" s="96"/>
      <c r="Q24" s="96"/>
      <c r="R24" s="158"/>
      <c r="S24" s="220"/>
      <c r="T24" s="96"/>
      <c r="U24" s="96"/>
      <c r="V24" s="96"/>
      <c r="W24" s="96"/>
      <c r="X24" s="96"/>
      <c r="Y24" s="96"/>
      <c r="Z24" s="96"/>
      <c r="AA24" s="148"/>
      <c r="AB24" s="220"/>
      <c r="AC24" s="96"/>
      <c r="AD24" s="96"/>
      <c r="AE24" s="96"/>
      <c r="AF24" s="96"/>
      <c r="AG24" s="96"/>
      <c r="AH24" s="96"/>
      <c r="AI24" s="96"/>
      <c r="AJ24" s="148"/>
      <c r="AK24" s="220"/>
      <c r="AL24" s="96"/>
      <c r="AM24" s="96"/>
      <c r="AN24" s="96"/>
      <c r="AO24" s="96"/>
      <c r="AP24" s="96"/>
      <c r="AQ24" s="96"/>
      <c r="AR24" s="96"/>
      <c r="AS24" s="148"/>
      <c r="AT24" s="220"/>
      <c r="AU24" s="96"/>
      <c r="AV24" s="96"/>
      <c r="AW24" s="96"/>
      <c r="AX24" s="96"/>
      <c r="AY24" s="96"/>
      <c r="AZ24" s="96"/>
      <c r="BA24" s="96"/>
      <c r="BB24" s="148"/>
      <c r="BC24" s="220"/>
      <c r="BD24" s="96"/>
      <c r="BE24" s="96"/>
      <c r="BF24" s="96"/>
      <c r="BG24" s="96"/>
      <c r="BH24" s="96"/>
      <c r="BI24" s="96"/>
      <c r="BJ24" s="96"/>
      <c r="BK24" s="148"/>
      <c r="BL24" s="220"/>
      <c r="BM24" s="96"/>
      <c r="BN24" s="96"/>
      <c r="BO24" s="96"/>
      <c r="BP24" s="96"/>
      <c r="BQ24" s="96"/>
      <c r="BR24" s="96"/>
      <c r="BS24" s="96"/>
      <c r="BT24" s="148"/>
      <c r="BU24" s="220"/>
      <c r="BV24" s="96"/>
      <c r="BW24" s="96"/>
      <c r="BX24" s="96"/>
      <c r="BY24" s="96"/>
      <c r="BZ24" s="96"/>
      <c r="CA24" s="96"/>
      <c r="CB24" s="96"/>
      <c r="CC24" s="96"/>
      <c r="CD24" s="19"/>
    </row>
    <row r="25" spans="2:82" ht="15" customHeight="1" x14ac:dyDescent="0.25">
      <c r="B25" s="18"/>
      <c r="C25" s="96"/>
      <c r="D25" s="96"/>
      <c r="E25" s="96"/>
      <c r="F25" s="96"/>
      <c r="G25" s="96"/>
      <c r="H25" s="96"/>
      <c r="I25" s="96"/>
      <c r="J25" s="96"/>
      <c r="K25" s="96"/>
      <c r="L25" s="96"/>
      <c r="M25" s="96"/>
      <c r="N25" s="96"/>
      <c r="O25" s="96"/>
      <c r="P25" s="96"/>
      <c r="Q25" s="96"/>
      <c r="R25" s="158"/>
      <c r="S25" s="220"/>
      <c r="T25" s="96"/>
      <c r="U25" s="96"/>
      <c r="V25" s="96"/>
      <c r="W25" s="96"/>
      <c r="X25" s="96"/>
      <c r="Y25" s="96"/>
      <c r="Z25" s="96"/>
      <c r="AA25" s="148"/>
      <c r="AB25" s="220"/>
      <c r="AC25" s="96"/>
      <c r="AD25" s="96"/>
      <c r="AE25" s="96"/>
      <c r="AF25" s="96"/>
      <c r="AG25" s="96"/>
      <c r="AH25" s="96"/>
      <c r="AI25" s="96"/>
      <c r="AJ25" s="148"/>
      <c r="AK25" s="220"/>
      <c r="AL25" s="96"/>
      <c r="AM25" s="96"/>
      <c r="AN25" s="96"/>
      <c r="AO25" s="96"/>
      <c r="AP25" s="96"/>
      <c r="AQ25" s="96"/>
      <c r="AR25" s="96"/>
      <c r="AS25" s="148"/>
      <c r="AT25" s="220"/>
      <c r="AU25" s="96"/>
      <c r="AV25" s="96"/>
      <c r="AW25" s="96"/>
      <c r="AX25" s="96"/>
      <c r="AY25" s="96"/>
      <c r="AZ25" s="96"/>
      <c r="BA25" s="96"/>
      <c r="BB25" s="148"/>
      <c r="BC25" s="220"/>
      <c r="BD25" s="96"/>
      <c r="BE25" s="96"/>
      <c r="BF25" s="96"/>
      <c r="BG25" s="96"/>
      <c r="BH25" s="96"/>
      <c r="BI25" s="96"/>
      <c r="BJ25" s="96"/>
      <c r="BK25" s="148"/>
      <c r="BL25" s="220"/>
      <c r="BM25" s="96"/>
      <c r="BN25" s="96"/>
      <c r="BO25" s="96"/>
      <c r="BP25" s="96"/>
      <c r="BQ25" s="96"/>
      <c r="BR25" s="96"/>
      <c r="BS25" s="96"/>
      <c r="BT25" s="148"/>
      <c r="BU25" s="220"/>
      <c r="BV25" s="96"/>
      <c r="BW25" s="96"/>
      <c r="BX25" s="96"/>
      <c r="BY25" s="96"/>
      <c r="BZ25" s="96"/>
      <c r="CA25" s="96"/>
      <c r="CB25" s="96"/>
      <c r="CC25" s="96"/>
      <c r="CD25" s="19"/>
    </row>
    <row r="26" spans="2:82" ht="15" customHeight="1" x14ac:dyDescent="0.25">
      <c r="B26" s="18"/>
      <c r="C26" s="96"/>
      <c r="D26" s="96"/>
      <c r="E26" s="96"/>
      <c r="F26" s="96"/>
      <c r="G26" s="96"/>
      <c r="H26" s="96"/>
      <c r="I26" s="96"/>
      <c r="J26" s="96"/>
      <c r="K26" s="96"/>
      <c r="L26" s="96"/>
      <c r="M26" s="96"/>
      <c r="N26" s="96"/>
      <c r="O26" s="96"/>
      <c r="P26" s="96"/>
      <c r="Q26" s="96"/>
      <c r="R26" s="158"/>
      <c r="S26" s="220"/>
      <c r="T26" s="96"/>
      <c r="U26" s="96"/>
      <c r="V26" s="96"/>
      <c r="W26" s="96"/>
      <c r="X26" s="96"/>
      <c r="Y26" s="96"/>
      <c r="Z26" s="96"/>
      <c r="AA26" s="148"/>
      <c r="AB26" s="220"/>
      <c r="AC26" s="96"/>
      <c r="AD26" s="96"/>
      <c r="AE26" s="96"/>
      <c r="AF26" s="96"/>
      <c r="AG26" s="96"/>
      <c r="AH26" s="96"/>
      <c r="AI26" s="96"/>
      <c r="AJ26" s="148"/>
      <c r="AK26" s="220"/>
      <c r="AL26" s="96"/>
      <c r="AM26" s="96"/>
      <c r="AN26" s="96"/>
      <c r="AO26" s="96"/>
      <c r="AP26" s="96"/>
      <c r="AQ26" s="96"/>
      <c r="AR26" s="96"/>
      <c r="AS26" s="148"/>
      <c r="AT26" s="220"/>
      <c r="AU26" s="96"/>
      <c r="AV26" s="96"/>
      <c r="AW26" s="96"/>
      <c r="AX26" s="96"/>
      <c r="AY26" s="96"/>
      <c r="AZ26" s="96"/>
      <c r="BA26" s="96"/>
      <c r="BB26" s="148"/>
      <c r="BC26" s="220"/>
      <c r="BD26" s="96"/>
      <c r="BE26" s="96"/>
      <c r="BF26" s="96"/>
      <c r="BG26" s="96"/>
      <c r="BH26" s="96"/>
      <c r="BI26" s="96"/>
      <c r="BJ26" s="96"/>
      <c r="BK26" s="148"/>
      <c r="BL26" s="220"/>
      <c r="BM26" s="96"/>
      <c r="BN26" s="96"/>
      <c r="BO26" s="96"/>
      <c r="BP26" s="96"/>
      <c r="BQ26" s="96"/>
      <c r="BR26" s="96"/>
      <c r="BS26" s="96"/>
      <c r="BT26" s="148"/>
      <c r="BU26" s="220"/>
      <c r="BV26" s="96"/>
      <c r="BW26" s="96"/>
      <c r="BX26" s="96"/>
      <c r="BY26" s="96"/>
      <c r="BZ26" s="96"/>
      <c r="CA26" s="96"/>
      <c r="CB26" s="96"/>
      <c r="CC26" s="96"/>
      <c r="CD26" s="19"/>
    </row>
    <row r="27" spans="2:82" ht="15" customHeight="1" x14ac:dyDescent="0.25">
      <c r="B27" s="18"/>
      <c r="C27" s="96"/>
      <c r="D27" s="96"/>
      <c r="E27" s="96"/>
      <c r="F27" s="96"/>
      <c r="G27" s="96"/>
      <c r="H27" s="96"/>
      <c r="I27" s="96"/>
      <c r="J27" s="96"/>
      <c r="K27" s="96"/>
      <c r="L27" s="96"/>
      <c r="M27" s="96"/>
      <c r="N27" s="96"/>
      <c r="O27" s="96"/>
      <c r="P27" s="96"/>
      <c r="Q27" s="96"/>
      <c r="R27" s="158"/>
      <c r="S27" s="220"/>
      <c r="T27" s="96"/>
      <c r="U27" s="96"/>
      <c r="V27" s="96"/>
      <c r="W27" s="96"/>
      <c r="X27" s="96"/>
      <c r="Y27" s="96"/>
      <c r="Z27" s="96"/>
      <c r="AA27" s="148"/>
      <c r="AB27" s="220"/>
      <c r="AC27" s="96"/>
      <c r="AD27" s="96"/>
      <c r="AE27" s="96"/>
      <c r="AF27" s="96"/>
      <c r="AG27" s="96"/>
      <c r="AH27" s="96"/>
      <c r="AI27" s="96"/>
      <c r="AJ27" s="148"/>
      <c r="AK27" s="220"/>
      <c r="AL27" s="96"/>
      <c r="AM27" s="96"/>
      <c r="AN27" s="96"/>
      <c r="AO27" s="96"/>
      <c r="AP27" s="96"/>
      <c r="AQ27" s="96"/>
      <c r="AR27" s="96"/>
      <c r="AS27" s="148"/>
      <c r="AT27" s="220"/>
      <c r="AU27" s="96"/>
      <c r="AV27" s="96"/>
      <c r="AW27" s="96"/>
      <c r="AX27" s="96"/>
      <c r="AY27" s="96"/>
      <c r="AZ27" s="96"/>
      <c r="BA27" s="96"/>
      <c r="BB27" s="148"/>
      <c r="BC27" s="220"/>
      <c r="BD27" s="96"/>
      <c r="BE27" s="96"/>
      <c r="BF27" s="96"/>
      <c r="BG27" s="96"/>
      <c r="BH27" s="96"/>
      <c r="BI27" s="96"/>
      <c r="BJ27" s="96"/>
      <c r="BK27" s="148"/>
      <c r="BL27" s="220"/>
      <c r="BM27" s="96"/>
      <c r="BN27" s="96"/>
      <c r="BO27" s="96"/>
      <c r="BP27" s="96"/>
      <c r="BQ27" s="96"/>
      <c r="BR27" s="96"/>
      <c r="BS27" s="96"/>
      <c r="BT27" s="148"/>
      <c r="BU27" s="220"/>
      <c r="BV27" s="96"/>
      <c r="BW27" s="96"/>
      <c r="BX27" s="96"/>
      <c r="BY27" s="96"/>
      <c r="BZ27" s="96"/>
      <c r="CA27" s="96"/>
      <c r="CB27" s="96"/>
      <c r="CC27" s="96"/>
      <c r="CD27" s="19"/>
    </row>
    <row r="28" spans="2:82" ht="15" customHeight="1" x14ac:dyDescent="0.25">
      <c r="B28" s="18"/>
      <c r="C28" s="162"/>
      <c r="D28" s="162"/>
      <c r="E28" s="162"/>
      <c r="F28" s="162"/>
      <c r="G28" s="162"/>
      <c r="H28" s="162"/>
      <c r="I28" s="162"/>
      <c r="J28" s="162"/>
      <c r="K28" s="162"/>
      <c r="L28" s="162"/>
      <c r="M28" s="162"/>
      <c r="N28" s="162"/>
      <c r="O28" s="162"/>
      <c r="P28" s="162"/>
      <c r="Q28" s="162"/>
      <c r="R28" s="163"/>
      <c r="S28" s="214"/>
      <c r="T28" s="109"/>
      <c r="U28" s="109"/>
      <c r="V28" s="109"/>
      <c r="W28" s="109"/>
      <c r="X28" s="109"/>
      <c r="Y28" s="109"/>
      <c r="Z28" s="109"/>
      <c r="AA28" s="215"/>
      <c r="AB28" s="214"/>
      <c r="AC28" s="109"/>
      <c r="AD28" s="109"/>
      <c r="AE28" s="109"/>
      <c r="AF28" s="109"/>
      <c r="AG28" s="109"/>
      <c r="AH28" s="109"/>
      <c r="AI28" s="109"/>
      <c r="AJ28" s="215"/>
      <c r="AK28" s="214"/>
      <c r="AL28" s="109"/>
      <c r="AM28" s="109"/>
      <c r="AN28" s="109"/>
      <c r="AO28" s="109"/>
      <c r="AP28" s="109"/>
      <c r="AQ28" s="109"/>
      <c r="AR28" s="109"/>
      <c r="AS28" s="215"/>
      <c r="AT28" s="214"/>
      <c r="AU28" s="109"/>
      <c r="AV28" s="109"/>
      <c r="AW28" s="109"/>
      <c r="AX28" s="109"/>
      <c r="AY28" s="109"/>
      <c r="AZ28" s="109"/>
      <c r="BA28" s="109"/>
      <c r="BB28" s="215"/>
      <c r="BC28" s="214"/>
      <c r="BD28" s="109"/>
      <c r="BE28" s="109"/>
      <c r="BF28" s="109"/>
      <c r="BG28" s="109"/>
      <c r="BH28" s="109"/>
      <c r="BI28" s="109"/>
      <c r="BJ28" s="109"/>
      <c r="BK28" s="215"/>
      <c r="BL28" s="214"/>
      <c r="BM28" s="109"/>
      <c r="BN28" s="109"/>
      <c r="BO28" s="109"/>
      <c r="BP28" s="109"/>
      <c r="BQ28" s="109"/>
      <c r="BR28" s="109"/>
      <c r="BS28" s="109"/>
      <c r="BT28" s="215"/>
      <c r="BU28" s="214"/>
      <c r="BV28" s="109"/>
      <c r="BW28" s="109"/>
      <c r="BX28" s="109"/>
      <c r="BY28" s="109"/>
      <c r="BZ28" s="109"/>
      <c r="CA28" s="109"/>
      <c r="CB28" s="109"/>
      <c r="CC28" s="109"/>
      <c r="CD28" s="19"/>
    </row>
    <row r="29" spans="2:82" ht="15" customHeight="1" x14ac:dyDescent="0.25">
      <c r="B29" s="18"/>
      <c r="C29" s="230" t="s">
        <v>40</v>
      </c>
      <c r="D29" s="108"/>
      <c r="E29" s="108"/>
      <c r="F29" s="108"/>
      <c r="G29" s="108"/>
      <c r="H29" s="108"/>
      <c r="I29" s="108"/>
      <c r="J29" s="108"/>
      <c r="K29" s="108"/>
      <c r="L29" s="108"/>
      <c r="M29" s="108"/>
      <c r="N29" s="108"/>
      <c r="O29" s="108"/>
      <c r="P29" s="108"/>
      <c r="Q29" s="108"/>
      <c r="R29" s="147"/>
      <c r="S29" s="234" t="s">
        <v>103</v>
      </c>
      <c r="T29" s="108"/>
      <c r="U29" s="108"/>
      <c r="V29" s="108"/>
      <c r="W29" s="108"/>
      <c r="X29" s="108"/>
      <c r="Y29" s="108"/>
      <c r="Z29" s="108"/>
      <c r="AA29" s="147"/>
      <c r="AB29" s="229">
        <v>1</v>
      </c>
      <c r="AC29" s="108"/>
      <c r="AD29" s="108"/>
      <c r="AE29" s="108"/>
      <c r="AF29" s="108"/>
      <c r="AG29" s="108"/>
      <c r="AH29" s="108"/>
      <c r="AI29" s="108"/>
      <c r="AJ29" s="147"/>
      <c r="AK29" s="235">
        <v>6</v>
      </c>
      <c r="AL29" s="108"/>
      <c r="AM29" s="108"/>
      <c r="AN29" s="108"/>
      <c r="AO29" s="108"/>
      <c r="AP29" s="108"/>
      <c r="AQ29" s="108"/>
      <c r="AR29" s="108"/>
      <c r="AS29" s="147"/>
      <c r="AT29" s="229">
        <v>250</v>
      </c>
      <c r="AU29" s="108"/>
      <c r="AV29" s="108"/>
      <c r="AW29" s="108"/>
      <c r="AX29" s="108"/>
      <c r="AY29" s="108"/>
      <c r="AZ29" s="108"/>
      <c r="BA29" s="108"/>
      <c r="BB29" s="147"/>
      <c r="BC29" s="229">
        <f>AB29*AK29*AT29</f>
        <v>1500</v>
      </c>
      <c r="BD29" s="108"/>
      <c r="BE29" s="108"/>
      <c r="BF29" s="108"/>
      <c r="BG29" s="108"/>
      <c r="BH29" s="108"/>
      <c r="BI29" s="108"/>
      <c r="BJ29" s="108"/>
      <c r="BK29" s="147"/>
      <c r="BL29" s="237">
        <f>svs33tag</f>
        <v>0</v>
      </c>
      <c r="BM29" s="108"/>
      <c r="BN29" s="108"/>
      <c r="BO29" s="108"/>
      <c r="BP29" s="108"/>
      <c r="BQ29" s="108"/>
      <c r="BR29" s="108"/>
      <c r="BS29" s="108"/>
      <c r="BT29" s="147"/>
      <c r="BU29" s="236">
        <f>BC29*BL29</f>
        <v>0</v>
      </c>
      <c r="BV29" s="108"/>
      <c r="BW29" s="108"/>
      <c r="BX29" s="108"/>
      <c r="BY29" s="108"/>
      <c r="BZ29" s="108"/>
      <c r="CA29" s="108"/>
      <c r="CB29" s="108"/>
      <c r="CC29" s="108"/>
      <c r="CD29" s="19"/>
    </row>
    <row r="30" spans="2:82" ht="15" customHeight="1" x14ac:dyDescent="0.25">
      <c r="B30" s="18"/>
      <c r="C30" s="96"/>
      <c r="D30" s="96"/>
      <c r="E30" s="96"/>
      <c r="F30" s="96"/>
      <c r="G30" s="96"/>
      <c r="H30" s="96"/>
      <c r="I30" s="96"/>
      <c r="J30" s="96"/>
      <c r="K30" s="96"/>
      <c r="L30" s="96"/>
      <c r="M30" s="96"/>
      <c r="N30" s="96"/>
      <c r="O30" s="96"/>
      <c r="P30" s="96"/>
      <c r="Q30" s="96"/>
      <c r="R30" s="148"/>
      <c r="S30" s="220"/>
      <c r="T30" s="96"/>
      <c r="U30" s="96"/>
      <c r="V30" s="96"/>
      <c r="W30" s="96"/>
      <c r="X30" s="96"/>
      <c r="Y30" s="96"/>
      <c r="Z30" s="96"/>
      <c r="AA30" s="148"/>
      <c r="AB30" s="220"/>
      <c r="AC30" s="96"/>
      <c r="AD30" s="96"/>
      <c r="AE30" s="96"/>
      <c r="AF30" s="96"/>
      <c r="AG30" s="96"/>
      <c r="AH30" s="96"/>
      <c r="AI30" s="96"/>
      <c r="AJ30" s="148"/>
      <c r="AK30" s="220"/>
      <c r="AL30" s="96"/>
      <c r="AM30" s="96"/>
      <c r="AN30" s="96"/>
      <c r="AO30" s="96"/>
      <c r="AP30" s="96"/>
      <c r="AQ30" s="96"/>
      <c r="AR30" s="96"/>
      <c r="AS30" s="148"/>
      <c r="AT30" s="220"/>
      <c r="AU30" s="96"/>
      <c r="AV30" s="96"/>
      <c r="AW30" s="96"/>
      <c r="AX30" s="96"/>
      <c r="AY30" s="96"/>
      <c r="AZ30" s="96"/>
      <c r="BA30" s="96"/>
      <c r="BB30" s="148"/>
      <c r="BC30" s="220"/>
      <c r="BD30" s="96"/>
      <c r="BE30" s="96"/>
      <c r="BF30" s="96"/>
      <c r="BG30" s="96"/>
      <c r="BH30" s="96"/>
      <c r="BI30" s="96"/>
      <c r="BJ30" s="96"/>
      <c r="BK30" s="148"/>
      <c r="BL30" s="220"/>
      <c r="BM30" s="96"/>
      <c r="BN30" s="96"/>
      <c r="BO30" s="96"/>
      <c r="BP30" s="96"/>
      <c r="BQ30" s="96"/>
      <c r="BR30" s="96"/>
      <c r="BS30" s="96"/>
      <c r="BT30" s="148"/>
      <c r="BU30" s="220"/>
      <c r="BV30" s="96"/>
      <c r="BW30" s="96"/>
      <c r="BX30" s="96"/>
      <c r="BY30" s="96"/>
      <c r="BZ30" s="96"/>
      <c r="CA30" s="96"/>
      <c r="CB30" s="96"/>
      <c r="CC30" s="96"/>
      <c r="CD30" s="19"/>
    </row>
    <row r="31" spans="2:82" ht="15" customHeight="1" x14ac:dyDescent="0.25">
      <c r="B31" s="18"/>
      <c r="C31" s="96"/>
      <c r="D31" s="96"/>
      <c r="E31" s="96"/>
      <c r="F31" s="96"/>
      <c r="G31" s="96"/>
      <c r="H31" s="96"/>
      <c r="I31" s="96"/>
      <c r="J31" s="96"/>
      <c r="K31" s="96"/>
      <c r="L31" s="96"/>
      <c r="M31" s="96"/>
      <c r="N31" s="96"/>
      <c r="O31" s="96"/>
      <c r="P31" s="96"/>
      <c r="Q31" s="96"/>
      <c r="R31" s="148"/>
      <c r="S31" s="220"/>
      <c r="T31" s="96"/>
      <c r="U31" s="96"/>
      <c r="V31" s="96"/>
      <c r="W31" s="96"/>
      <c r="X31" s="96"/>
      <c r="Y31" s="96"/>
      <c r="Z31" s="96"/>
      <c r="AA31" s="148"/>
      <c r="AB31" s="220"/>
      <c r="AC31" s="96"/>
      <c r="AD31" s="96"/>
      <c r="AE31" s="96"/>
      <c r="AF31" s="96"/>
      <c r="AG31" s="96"/>
      <c r="AH31" s="96"/>
      <c r="AI31" s="96"/>
      <c r="AJ31" s="148"/>
      <c r="AK31" s="220"/>
      <c r="AL31" s="96"/>
      <c r="AM31" s="96"/>
      <c r="AN31" s="96"/>
      <c r="AO31" s="96"/>
      <c r="AP31" s="96"/>
      <c r="AQ31" s="96"/>
      <c r="AR31" s="96"/>
      <c r="AS31" s="148"/>
      <c r="AT31" s="220"/>
      <c r="AU31" s="96"/>
      <c r="AV31" s="96"/>
      <c r="AW31" s="96"/>
      <c r="AX31" s="96"/>
      <c r="AY31" s="96"/>
      <c r="AZ31" s="96"/>
      <c r="BA31" s="96"/>
      <c r="BB31" s="148"/>
      <c r="BC31" s="220"/>
      <c r="BD31" s="96"/>
      <c r="BE31" s="96"/>
      <c r="BF31" s="96"/>
      <c r="BG31" s="96"/>
      <c r="BH31" s="96"/>
      <c r="BI31" s="96"/>
      <c r="BJ31" s="96"/>
      <c r="BK31" s="148"/>
      <c r="BL31" s="220"/>
      <c r="BM31" s="96"/>
      <c r="BN31" s="96"/>
      <c r="BO31" s="96"/>
      <c r="BP31" s="96"/>
      <c r="BQ31" s="96"/>
      <c r="BR31" s="96"/>
      <c r="BS31" s="96"/>
      <c r="BT31" s="148"/>
      <c r="BU31" s="220"/>
      <c r="BV31" s="96"/>
      <c r="BW31" s="96"/>
      <c r="BX31" s="96"/>
      <c r="BY31" s="96"/>
      <c r="BZ31" s="96"/>
      <c r="CA31" s="96"/>
      <c r="CB31" s="96"/>
      <c r="CC31" s="96"/>
      <c r="CD31" s="19"/>
    </row>
    <row r="32" spans="2:82" ht="15" customHeight="1" x14ac:dyDescent="0.25">
      <c r="B32" s="18"/>
      <c r="C32" s="96"/>
      <c r="D32" s="96"/>
      <c r="E32" s="96"/>
      <c r="F32" s="96"/>
      <c r="G32" s="96"/>
      <c r="H32" s="96"/>
      <c r="I32" s="96"/>
      <c r="J32" s="96"/>
      <c r="K32" s="96"/>
      <c r="L32" s="96"/>
      <c r="M32" s="96"/>
      <c r="N32" s="96"/>
      <c r="O32" s="96"/>
      <c r="P32" s="96"/>
      <c r="Q32" s="96"/>
      <c r="R32" s="148"/>
      <c r="S32" s="220"/>
      <c r="T32" s="96"/>
      <c r="U32" s="96"/>
      <c r="V32" s="96"/>
      <c r="W32" s="96"/>
      <c r="X32" s="96"/>
      <c r="Y32" s="96"/>
      <c r="Z32" s="96"/>
      <c r="AA32" s="148"/>
      <c r="AB32" s="220"/>
      <c r="AC32" s="96"/>
      <c r="AD32" s="96"/>
      <c r="AE32" s="96"/>
      <c r="AF32" s="96"/>
      <c r="AG32" s="96"/>
      <c r="AH32" s="96"/>
      <c r="AI32" s="96"/>
      <c r="AJ32" s="148"/>
      <c r="AK32" s="220"/>
      <c r="AL32" s="96"/>
      <c r="AM32" s="96"/>
      <c r="AN32" s="96"/>
      <c r="AO32" s="96"/>
      <c r="AP32" s="96"/>
      <c r="AQ32" s="96"/>
      <c r="AR32" s="96"/>
      <c r="AS32" s="148"/>
      <c r="AT32" s="220"/>
      <c r="AU32" s="96"/>
      <c r="AV32" s="96"/>
      <c r="AW32" s="96"/>
      <c r="AX32" s="96"/>
      <c r="AY32" s="96"/>
      <c r="AZ32" s="96"/>
      <c r="BA32" s="96"/>
      <c r="BB32" s="148"/>
      <c r="BC32" s="220"/>
      <c r="BD32" s="96"/>
      <c r="BE32" s="96"/>
      <c r="BF32" s="96"/>
      <c r="BG32" s="96"/>
      <c r="BH32" s="96"/>
      <c r="BI32" s="96"/>
      <c r="BJ32" s="96"/>
      <c r="BK32" s="148"/>
      <c r="BL32" s="220"/>
      <c r="BM32" s="96"/>
      <c r="BN32" s="96"/>
      <c r="BO32" s="96"/>
      <c r="BP32" s="96"/>
      <c r="BQ32" s="96"/>
      <c r="BR32" s="96"/>
      <c r="BS32" s="96"/>
      <c r="BT32" s="148"/>
      <c r="BU32" s="220"/>
      <c r="BV32" s="96"/>
      <c r="BW32" s="96"/>
      <c r="BX32" s="96"/>
      <c r="BY32" s="96"/>
      <c r="BZ32" s="96"/>
      <c r="CA32" s="96"/>
      <c r="CB32" s="96"/>
      <c r="CC32" s="96"/>
      <c r="CD32" s="19"/>
    </row>
    <row r="33" spans="2:82" ht="15" customHeight="1" x14ac:dyDescent="0.25">
      <c r="B33" s="18"/>
      <c r="C33" s="96"/>
      <c r="D33" s="96"/>
      <c r="E33" s="96"/>
      <c r="F33" s="96"/>
      <c r="G33" s="96"/>
      <c r="H33" s="96"/>
      <c r="I33" s="96"/>
      <c r="J33" s="96"/>
      <c r="K33" s="96"/>
      <c r="L33" s="96"/>
      <c r="M33" s="96"/>
      <c r="N33" s="96"/>
      <c r="O33" s="96"/>
      <c r="P33" s="96"/>
      <c r="Q33" s="96"/>
      <c r="R33" s="148"/>
      <c r="S33" s="220"/>
      <c r="T33" s="96"/>
      <c r="U33" s="96"/>
      <c r="V33" s="96"/>
      <c r="W33" s="96"/>
      <c r="X33" s="96"/>
      <c r="Y33" s="96"/>
      <c r="Z33" s="96"/>
      <c r="AA33" s="148"/>
      <c r="AB33" s="220"/>
      <c r="AC33" s="96"/>
      <c r="AD33" s="96"/>
      <c r="AE33" s="96"/>
      <c r="AF33" s="96"/>
      <c r="AG33" s="96"/>
      <c r="AH33" s="96"/>
      <c r="AI33" s="96"/>
      <c r="AJ33" s="148"/>
      <c r="AK33" s="220"/>
      <c r="AL33" s="96"/>
      <c r="AM33" s="96"/>
      <c r="AN33" s="96"/>
      <c r="AO33" s="96"/>
      <c r="AP33" s="96"/>
      <c r="AQ33" s="96"/>
      <c r="AR33" s="96"/>
      <c r="AS33" s="148"/>
      <c r="AT33" s="220"/>
      <c r="AU33" s="96"/>
      <c r="AV33" s="96"/>
      <c r="AW33" s="96"/>
      <c r="AX33" s="96"/>
      <c r="AY33" s="96"/>
      <c r="AZ33" s="96"/>
      <c r="BA33" s="96"/>
      <c r="BB33" s="148"/>
      <c r="BC33" s="220"/>
      <c r="BD33" s="96"/>
      <c r="BE33" s="96"/>
      <c r="BF33" s="96"/>
      <c r="BG33" s="96"/>
      <c r="BH33" s="96"/>
      <c r="BI33" s="96"/>
      <c r="BJ33" s="96"/>
      <c r="BK33" s="148"/>
      <c r="BL33" s="220"/>
      <c r="BM33" s="96"/>
      <c r="BN33" s="96"/>
      <c r="BO33" s="96"/>
      <c r="BP33" s="96"/>
      <c r="BQ33" s="96"/>
      <c r="BR33" s="96"/>
      <c r="BS33" s="96"/>
      <c r="BT33" s="148"/>
      <c r="BU33" s="220"/>
      <c r="BV33" s="96"/>
      <c r="BW33" s="96"/>
      <c r="BX33" s="96"/>
      <c r="BY33" s="96"/>
      <c r="BZ33" s="96"/>
      <c r="CA33" s="96"/>
      <c r="CB33" s="96"/>
      <c r="CC33" s="96"/>
      <c r="CD33" s="19"/>
    </row>
    <row r="34" spans="2:82" ht="15" customHeight="1" x14ac:dyDescent="0.25">
      <c r="B34" s="18"/>
      <c r="C34" s="109"/>
      <c r="D34" s="109"/>
      <c r="E34" s="109"/>
      <c r="F34" s="109"/>
      <c r="G34" s="109"/>
      <c r="H34" s="109"/>
      <c r="I34" s="109"/>
      <c r="J34" s="109"/>
      <c r="K34" s="109"/>
      <c r="L34" s="109"/>
      <c r="M34" s="109"/>
      <c r="N34" s="109"/>
      <c r="O34" s="109"/>
      <c r="P34" s="109"/>
      <c r="Q34" s="109"/>
      <c r="R34" s="215"/>
      <c r="S34" s="214"/>
      <c r="T34" s="109"/>
      <c r="U34" s="109"/>
      <c r="V34" s="109"/>
      <c r="W34" s="109"/>
      <c r="X34" s="109"/>
      <c r="Y34" s="109"/>
      <c r="Z34" s="109"/>
      <c r="AA34" s="215"/>
      <c r="AB34" s="214"/>
      <c r="AC34" s="109"/>
      <c r="AD34" s="109"/>
      <c r="AE34" s="109"/>
      <c r="AF34" s="109"/>
      <c r="AG34" s="109"/>
      <c r="AH34" s="109"/>
      <c r="AI34" s="109"/>
      <c r="AJ34" s="215"/>
      <c r="AK34" s="214"/>
      <c r="AL34" s="109"/>
      <c r="AM34" s="109"/>
      <c r="AN34" s="109"/>
      <c r="AO34" s="109"/>
      <c r="AP34" s="109"/>
      <c r="AQ34" s="109"/>
      <c r="AR34" s="109"/>
      <c r="AS34" s="215"/>
      <c r="AT34" s="214"/>
      <c r="AU34" s="109"/>
      <c r="AV34" s="109"/>
      <c r="AW34" s="109"/>
      <c r="AX34" s="109"/>
      <c r="AY34" s="109"/>
      <c r="AZ34" s="109"/>
      <c r="BA34" s="109"/>
      <c r="BB34" s="215"/>
      <c r="BC34" s="214"/>
      <c r="BD34" s="109"/>
      <c r="BE34" s="109"/>
      <c r="BF34" s="109"/>
      <c r="BG34" s="109"/>
      <c r="BH34" s="109"/>
      <c r="BI34" s="109"/>
      <c r="BJ34" s="109"/>
      <c r="BK34" s="215"/>
      <c r="BL34" s="214"/>
      <c r="BM34" s="109"/>
      <c r="BN34" s="109"/>
      <c r="BO34" s="109"/>
      <c r="BP34" s="109"/>
      <c r="BQ34" s="109"/>
      <c r="BR34" s="109"/>
      <c r="BS34" s="109"/>
      <c r="BT34" s="215"/>
      <c r="BU34" s="214"/>
      <c r="BV34" s="109"/>
      <c r="BW34" s="109"/>
      <c r="BX34" s="109"/>
      <c r="BY34" s="109"/>
      <c r="BZ34" s="109"/>
      <c r="CA34" s="109"/>
      <c r="CB34" s="109"/>
      <c r="CC34" s="109"/>
      <c r="CD34" s="19"/>
    </row>
    <row r="35" spans="2:82" ht="15" customHeight="1" x14ac:dyDescent="0.25">
      <c r="B35" s="18"/>
      <c r="C35" s="230" t="s">
        <v>41</v>
      </c>
      <c r="D35" s="108"/>
      <c r="E35" s="108"/>
      <c r="F35" s="108"/>
      <c r="G35" s="108"/>
      <c r="H35" s="108"/>
      <c r="I35" s="108"/>
      <c r="J35" s="108"/>
      <c r="K35" s="108"/>
      <c r="L35" s="108"/>
      <c r="M35" s="108"/>
      <c r="N35" s="108"/>
      <c r="O35" s="108"/>
      <c r="P35" s="108"/>
      <c r="Q35" s="108"/>
      <c r="R35" s="147"/>
      <c r="S35" s="234" t="s">
        <v>103</v>
      </c>
      <c r="T35" s="108"/>
      <c r="U35" s="108"/>
      <c r="V35" s="108"/>
      <c r="W35" s="108"/>
      <c r="X35" s="108"/>
      <c r="Y35" s="108"/>
      <c r="Z35" s="108"/>
      <c r="AA35" s="147"/>
      <c r="AB35" s="229">
        <v>1</v>
      </c>
      <c r="AC35" s="108"/>
      <c r="AD35" s="108"/>
      <c r="AE35" s="108"/>
      <c r="AF35" s="108"/>
      <c r="AG35" s="108"/>
      <c r="AH35" s="108"/>
      <c r="AI35" s="108"/>
      <c r="AJ35" s="147"/>
      <c r="AK35" s="235">
        <v>6</v>
      </c>
      <c r="AL35" s="108"/>
      <c r="AM35" s="108"/>
      <c r="AN35" s="108"/>
      <c r="AO35" s="108"/>
      <c r="AP35" s="108"/>
      <c r="AQ35" s="108"/>
      <c r="AR35" s="108"/>
      <c r="AS35" s="147"/>
      <c r="AT35" s="229">
        <v>250</v>
      </c>
      <c r="AU35" s="108"/>
      <c r="AV35" s="108"/>
      <c r="AW35" s="108"/>
      <c r="AX35" s="108"/>
      <c r="AY35" s="108"/>
      <c r="AZ35" s="108"/>
      <c r="BA35" s="108"/>
      <c r="BB35" s="147"/>
      <c r="BC35" s="229">
        <f>AB35*AK35*AT35</f>
        <v>1500</v>
      </c>
      <c r="BD35" s="108"/>
      <c r="BE35" s="108"/>
      <c r="BF35" s="108"/>
      <c r="BG35" s="108"/>
      <c r="BH35" s="108"/>
      <c r="BI35" s="108"/>
      <c r="BJ35" s="108"/>
      <c r="BK35" s="147"/>
      <c r="BL35" s="237">
        <f>svs34tag</f>
        <v>0</v>
      </c>
      <c r="BM35" s="108"/>
      <c r="BN35" s="108"/>
      <c r="BO35" s="108"/>
      <c r="BP35" s="108"/>
      <c r="BQ35" s="108"/>
      <c r="BR35" s="108"/>
      <c r="BS35" s="108"/>
      <c r="BT35" s="147"/>
      <c r="BU35" s="236">
        <f>BC35*BL35</f>
        <v>0</v>
      </c>
      <c r="BV35" s="108"/>
      <c r="BW35" s="108"/>
      <c r="BX35" s="108"/>
      <c r="BY35" s="108"/>
      <c r="BZ35" s="108"/>
      <c r="CA35" s="108"/>
      <c r="CB35" s="108"/>
      <c r="CC35" s="108"/>
      <c r="CD35" s="19"/>
    </row>
    <row r="36" spans="2:82" ht="15" customHeight="1" x14ac:dyDescent="0.25">
      <c r="B36" s="18"/>
      <c r="C36" s="96"/>
      <c r="D36" s="96"/>
      <c r="E36" s="96"/>
      <c r="F36" s="96"/>
      <c r="G36" s="96"/>
      <c r="H36" s="96"/>
      <c r="I36" s="96"/>
      <c r="J36" s="96"/>
      <c r="K36" s="96"/>
      <c r="L36" s="96"/>
      <c r="M36" s="96"/>
      <c r="N36" s="96"/>
      <c r="O36" s="96"/>
      <c r="P36" s="96"/>
      <c r="Q36" s="96"/>
      <c r="R36" s="148"/>
      <c r="S36" s="220"/>
      <c r="T36" s="96"/>
      <c r="U36" s="96"/>
      <c r="V36" s="96"/>
      <c r="W36" s="96"/>
      <c r="X36" s="96"/>
      <c r="Y36" s="96"/>
      <c r="Z36" s="96"/>
      <c r="AA36" s="148"/>
      <c r="AB36" s="220"/>
      <c r="AC36" s="96"/>
      <c r="AD36" s="96"/>
      <c r="AE36" s="96"/>
      <c r="AF36" s="96"/>
      <c r="AG36" s="96"/>
      <c r="AH36" s="96"/>
      <c r="AI36" s="96"/>
      <c r="AJ36" s="148"/>
      <c r="AK36" s="220"/>
      <c r="AL36" s="96"/>
      <c r="AM36" s="96"/>
      <c r="AN36" s="96"/>
      <c r="AO36" s="96"/>
      <c r="AP36" s="96"/>
      <c r="AQ36" s="96"/>
      <c r="AR36" s="96"/>
      <c r="AS36" s="148"/>
      <c r="AT36" s="220"/>
      <c r="AU36" s="96"/>
      <c r="AV36" s="96"/>
      <c r="AW36" s="96"/>
      <c r="AX36" s="96"/>
      <c r="AY36" s="96"/>
      <c r="AZ36" s="96"/>
      <c r="BA36" s="96"/>
      <c r="BB36" s="148"/>
      <c r="BC36" s="220"/>
      <c r="BD36" s="96"/>
      <c r="BE36" s="96"/>
      <c r="BF36" s="96"/>
      <c r="BG36" s="96"/>
      <c r="BH36" s="96"/>
      <c r="BI36" s="96"/>
      <c r="BJ36" s="96"/>
      <c r="BK36" s="148"/>
      <c r="BL36" s="220"/>
      <c r="BM36" s="96"/>
      <c r="BN36" s="96"/>
      <c r="BO36" s="96"/>
      <c r="BP36" s="96"/>
      <c r="BQ36" s="96"/>
      <c r="BR36" s="96"/>
      <c r="BS36" s="96"/>
      <c r="BT36" s="148"/>
      <c r="BU36" s="220"/>
      <c r="BV36" s="96"/>
      <c r="BW36" s="96"/>
      <c r="BX36" s="96"/>
      <c r="BY36" s="96"/>
      <c r="BZ36" s="96"/>
      <c r="CA36" s="96"/>
      <c r="CB36" s="96"/>
      <c r="CC36" s="96"/>
      <c r="CD36" s="19"/>
    </row>
    <row r="37" spans="2:82" ht="15" customHeight="1" x14ac:dyDescent="0.25">
      <c r="B37" s="18"/>
      <c r="C37" s="96"/>
      <c r="D37" s="96"/>
      <c r="E37" s="96"/>
      <c r="F37" s="96"/>
      <c r="G37" s="96"/>
      <c r="H37" s="96"/>
      <c r="I37" s="96"/>
      <c r="J37" s="96"/>
      <c r="K37" s="96"/>
      <c r="L37" s="96"/>
      <c r="M37" s="96"/>
      <c r="N37" s="96"/>
      <c r="O37" s="96"/>
      <c r="P37" s="96"/>
      <c r="Q37" s="96"/>
      <c r="R37" s="148"/>
      <c r="S37" s="220"/>
      <c r="T37" s="96"/>
      <c r="U37" s="96"/>
      <c r="V37" s="96"/>
      <c r="W37" s="96"/>
      <c r="X37" s="96"/>
      <c r="Y37" s="96"/>
      <c r="Z37" s="96"/>
      <c r="AA37" s="148"/>
      <c r="AB37" s="220"/>
      <c r="AC37" s="96"/>
      <c r="AD37" s="96"/>
      <c r="AE37" s="96"/>
      <c r="AF37" s="96"/>
      <c r="AG37" s="96"/>
      <c r="AH37" s="96"/>
      <c r="AI37" s="96"/>
      <c r="AJ37" s="148"/>
      <c r="AK37" s="220"/>
      <c r="AL37" s="96"/>
      <c r="AM37" s="96"/>
      <c r="AN37" s="96"/>
      <c r="AO37" s="96"/>
      <c r="AP37" s="96"/>
      <c r="AQ37" s="96"/>
      <c r="AR37" s="96"/>
      <c r="AS37" s="148"/>
      <c r="AT37" s="220"/>
      <c r="AU37" s="96"/>
      <c r="AV37" s="96"/>
      <c r="AW37" s="96"/>
      <c r="AX37" s="96"/>
      <c r="AY37" s="96"/>
      <c r="AZ37" s="96"/>
      <c r="BA37" s="96"/>
      <c r="BB37" s="148"/>
      <c r="BC37" s="220"/>
      <c r="BD37" s="96"/>
      <c r="BE37" s="96"/>
      <c r="BF37" s="96"/>
      <c r="BG37" s="96"/>
      <c r="BH37" s="96"/>
      <c r="BI37" s="96"/>
      <c r="BJ37" s="96"/>
      <c r="BK37" s="148"/>
      <c r="BL37" s="220"/>
      <c r="BM37" s="96"/>
      <c r="BN37" s="96"/>
      <c r="BO37" s="96"/>
      <c r="BP37" s="96"/>
      <c r="BQ37" s="96"/>
      <c r="BR37" s="96"/>
      <c r="BS37" s="96"/>
      <c r="BT37" s="148"/>
      <c r="BU37" s="220"/>
      <c r="BV37" s="96"/>
      <c r="BW37" s="96"/>
      <c r="BX37" s="96"/>
      <c r="BY37" s="96"/>
      <c r="BZ37" s="96"/>
      <c r="CA37" s="96"/>
      <c r="CB37" s="96"/>
      <c r="CC37" s="96"/>
      <c r="CD37" s="19"/>
    </row>
    <row r="38" spans="2:82" ht="15" customHeight="1" x14ac:dyDescent="0.25">
      <c r="B38" s="18"/>
      <c r="C38" s="96"/>
      <c r="D38" s="96"/>
      <c r="E38" s="96"/>
      <c r="F38" s="96"/>
      <c r="G38" s="96"/>
      <c r="H38" s="96"/>
      <c r="I38" s="96"/>
      <c r="J38" s="96"/>
      <c r="K38" s="96"/>
      <c r="L38" s="96"/>
      <c r="M38" s="96"/>
      <c r="N38" s="96"/>
      <c r="O38" s="96"/>
      <c r="P38" s="96"/>
      <c r="Q38" s="96"/>
      <c r="R38" s="148"/>
      <c r="S38" s="220"/>
      <c r="T38" s="96"/>
      <c r="U38" s="96"/>
      <c r="V38" s="96"/>
      <c r="W38" s="96"/>
      <c r="X38" s="96"/>
      <c r="Y38" s="96"/>
      <c r="Z38" s="96"/>
      <c r="AA38" s="148"/>
      <c r="AB38" s="220"/>
      <c r="AC38" s="96"/>
      <c r="AD38" s="96"/>
      <c r="AE38" s="96"/>
      <c r="AF38" s="96"/>
      <c r="AG38" s="96"/>
      <c r="AH38" s="96"/>
      <c r="AI38" s="96"/>
      <c r="AJ38" s="148"/>
      <c r="AK38" s="220"/>
      <c r="AL38" s="96"/>
      <c r="AM38" s="96"/>
      <c r="AN38" s="96"/>
      <c r="AO38" s="96"/>
      <c r="AP38" s="96"/>
      <c r="AQ38" s="96"/>
      <c r="AR38" s="96"/>
      <c r="AS38" s="148"/>
      <c r="AT38" s="220"/>
      <c r="AU38" s="96"/>
      <c r="AV38" s="96"/>
      <c r="AW38" s="96"/>
      <c r="AX38" s="96"/>
      <c r="AY38" s="96"/>
      <c r="AZ38" s="96"/>
      <c r="BA38" s="96"/>
      <c r="BB38" s="148"/>
      <c r="BC38" s="220"/>
      <c r="BD38" s="96"/>
      <c r="BE38" s="96"/>
      <c r="BF38" s="96"/>
      <c r="BG38" s="96"/>
      <c r="BH38" s="96"/>
      <c r="BI38" s="96"/>
      <c r="BJ38" s="96"/>
      <c r="BK38" s="148"/>
      <c r="BL38" s="220"/>
      <c r="BM38" s="96"/>
      <c r="BN38" s="96"/>
      <c r="BO38" s="96"/>
      <c r="BP38" s="96"/>
      <c r="BQ38" s="96"/>
      <c r="BR38" s="96"/>
      <c r="BS38" s="96"/>
      <c r="BT38" s="148"/>
      <c r="BU38" s="220"/>
      <c r="BV38" s="96"/>
      <c r="BW38" s="96"/>
      <c r="BX38" s="96"/>
      <c r="BY38" s="96"/>
      <c r="BZ38" s="96"/>
      <c r="CA38" s="96"/>
      <c r="CB38" s="96"/>
      <c r="CC38" s="96"/>
      <c r="CD38" s="19"/>
    </row>
    <row r="39" spans="2:82" ht="15" customHeight="1" x14ac:dyDescent="0.25">
      <c r="B39" s="18"/>
      <c r="C39" s="96"/>
      <c r="D39" s="96"/>
      <c r="E39" s="96"/>
      <c r="F39" s="96"/>
      <c r="G39" s="96"/>
      <c r="H39" s="96"/>
      <c r="I39" s="96"/>
      <c r="J39" s="96"/>
      <c r="K39" s="96"/>
      <c r="L39" s="96"/>
      <c r="M39" s="96"/>
      <c r="N39" s="96"/>
      <c r="O39" s="96"/>
      <c r="P39" s="96"/>
      <c r="Q39" s="96"/>
      <c r="R39" s="148"/>
      <c r="S39" s="220"/>
      <c r="T39" s="96"/>
      <c r="U39" s="96"/>
      <c r="V39" s="96"/>
      <c r="W39" s="96"/>
      <c r="X39" s="96"/>
      <c r="Y39" s="96"/>
      <c r="Z39" s="96"/>
      <c r="AA39" s="148"/>
      <c r="AB39" s="220"/>
      <c r="AC39" s="96"/>
      <c r="AD39" s="96"/>
      <c r="AE39" s="96"/>
      <c r="AF39" s="96"/>
      <c r="AG39" s="96"/>
      <c r="AH39" s="96"/>
      <c r="AI39" s="96"/>
      <c r="AJ39" s="148"/>
      <c r="AK39" s="220"/>
      <c r="AL39" s="96"/>
      <c r="AM39" s="96"/>
      <c r="AN39" s="96"/>
      <c r="AO39" s="96"/>
      <c r="AP39" s="96"/>
      <c r="AQ39" s="96"/>
      <c r="AR39" s="96"/>
      <c r="AS39" s="148"/>
      <c r="AT39" s="220"/>
      <c r="AU39" s="96"/>
      <c r="AV39" s="96"/>
      <c r="AW39" s="96"/>
      <c r="AX39" s="96"/>
      <c r="AY39" s="96"/>
      <c r="AZ39" s="96"/>
      <c r="BA39" s="96"/>
      <c r="BB39" s="148"/>
      <c r="BC39" s="220"/>
      <c r="BD39" s="96"/>
      <c r="BE39" s="96"/>
      <c r="BF39" s="96"/>
      <c r="BG39" s="96"/>
      <c r="BH39" s="96"/>
      <c r="BI39" s="96"/>
      <c r="BJ39" s="96"/>
      <c r="BK39" s="148"/>
      <c r="BL39" s="220"/>
      <c r="BM39" s="96"/>
      <c r="BN39" s="96"/>
      <c r="BO39" s="96"/>
      <c r="BP39" s="96"/>
      <c r="BQ39" s="96"/>
      <c r="BR39" s="96"/>
      <c r="BS39" s="96"/>
      <c r="BT39" s="148"/>
      <c r="BU39" s="220"/>
      <c r="BV39" s="96"/>
      <c r="BW39" s="96"/>
      <c r="BX39" s="96"/>
      <c r="BY39" s="96"/>
      <c r="BZ39" s="96"/>
      <c r="CA39" s="96"/>
      <c r="CB39" s="96"/>
      <c r="CC39" s="96"/>
      <c r="CD39" s="19"/>
    </row>
    <row r="40" spans="2:82" ht="15" customHeight="1" x14ac:dyDescent="0.25">
      <c r="B40" s="18"/>
      <c r="C40" s="109"/>
      <c r="D40" s="109"/>
      <c r="E40" s="109"/>
      <c r="F40" s="109"/>
      <c r="G40" s="109"/>
      <c r="H40" s="109"/>
      <c r="I40" s="109"/>
      <c r="J40" s="109"/>
      <c r="K40" s="109"/>
      <c r="L40" s="109"/>
      <c r="M40" s="109"/>
      <c r="N40" s="109"/>
      <c r="O40" s="109"/>
      <c r="P40" s="109"/>
      <c r="Q40" s="109"/>
      <c r="R40" s="215"/>
      <c r="S40" s="214"/>
      <c r="T40" s="109"/>
      <c r="U40" s="109"/>
      <c r="V40" s="109"/>
      <c r="W40" s="109"/>
      <c r="X40" s="109"/>
      <c r="Y40" s="109"/>
      <c r="Z40" s="109"/>
      <c r="AA40" s="215"/>
      <c r="AB40" s="214"/>
      <c r="AC40" s="109"/>
      <c r="AD40" s="109"/>
      <c r="AE40" s="109"/>
      <c r="AF40" s="109"/>
      <c r="AG40" s="109"/>
      <c r="AH40" s="109"/>
      <c r="AI40" s="109"/>
      <c r="AJ40" s="215"/>
      <c r="AK40" s="214"/>
      <c r="AL40" s="109"/>
      <c r="AM40" s="109"/>
      <c r="AN40" s="109"/>
      <c r="AO40" s="109"/>
      <c r="AP40" s="109"/>
      <c r="AQ40" s="109"/>
      <c r="AR40" s="109"/>
      <c r="AS40" s="215"/>
      <c r="AT40" s="214"/>
      <c r="AU40" s="109"/>
      <c r="AV40" s="109"/>
      <c r="AW40" s="109"/>
      <c r="AX40" s="109"/>
      <c r="AY40" s="109"/>
      <c r="AZ40" s="109"/>
      <c r="BA40" s="109"/>
      <c r="BB40" s="215"/>
      <c r="BC40" s="214"/>
      <c r="BD40" s="109"/>
      <c r="BE40" s="109"/>
      <c r="BF40" s="109"/>
      <c r="BG40" s="109"/>
      <c r="BH40" s="109"/>
      <c r="BI40" s="109"/>
      <c r="BJ40" s="109"/>
      <c r="BK40" s="215"/>
      <c r="BL40" s="214"/>
      <c r="BM40" s="109"/>
      <c r="BN40" s="109"/>
      <c r="BO40" s="109"/>
      <c r="BP40" s="109"/>
      <c r="BQ40" s="109"/>
      <c r="BR40" s="109"/>
      <c r="BS40" s="109"/>
      <c r="BT40" s="215"/>
      <c r="BU40" s="214"/>
      <c r="BV40" s="109"/>
      <c r="BW40" s="109"/>
      <c r="BX40" s="109"/>
      <c r="BY40" s="109"/>
      <c r="BZ40" s="109"/>
      <c r="CA40" s="109"/>
      <c r="CB40" s="109"/>
      <c r="CC40" s="109"/>
      <c r="CD40" s="19"/>
    </row>
    <row r="41" spans="2:82" ht="15" customHeight="1" x14ac:dyDescent="0.25">
      <c r="B41" s="18"/>
      <c r="C41" s="230" t="s">
        <v>40</v>
      </c>
      <c r="D41" s="108"/>
      <c r="E41" s="108"/>
      <c r="F41" s="108"/>
      <c r="G41" s="108"/>
      <c r="H41" s="108"/>
      <c r="I41" s="108"/>
      <c r="J41" s="108"/>
      <c r="K41" s="108"/>
      <c r="L41" s="108"/>
      <c r="M41" s="108"/>
      <c r="N41" s="108"/>
      <c r="O41" s="108"/>
      <c r="P41" s="108"/>
      <c r="Q41" s="108"/>
      <c r="R41" s="147"/>
      <c r="S41" s="232" t="s">
        <v>104</v>
      </c>
      <c r="T41" s="108"/>
      <c r="U41" s="108"/>
      <c r="V41" s="108"/>
      <c r="W41" s="108"/>
      <c r="X41" s="108"/>
      <c r="Y41" s="108"/>
      <c r="Z41" s="108"/>
      <c r="AA41" s="147"/>
      <c r="AB41" s="229">
        <v>1</v>
      </c>
      <c r="AC41" s="108"/>
      <c r="AD41" s="108"/>
      <c r="AE41" s="108"/>
      <c r="AF41" s="108"/>
      <c r="AG41" s="108"/>
      <c r="AH41" s="108"/>
      <c r="AI41" s="108"/>
      <c r="AJ41" s="147"/>
      <c r="AK41" s="235">
        <v>10</v>
      </c>
      <c r="AL41" s="108"/>
      <c r="AM41" s="108"/>
      <c r="AN41" s="108"/>
      <c r="AO41" s="108"/>
      <c r="AP41" s="108"/>
      <c r="AQ41" s="108"/>
      <c r="AR41" s="108"/>
      <c r="AS41" s="147"/>
      <c r="AT41" s="229">
        <v>250</v>
      </c>
      <c r="AU41" s="108"/>
      <c r="AV41" s="108"/>
      <c r="AW41" s="108"/>
      <c r="AX41" s="108"/>
      <c r="AY41" s="108"/>
      <c r="AZ41" s="108"/>
      <c r="BA41" s="108"/>
      <c r="BB41" s="147"/>
      <c r="BC41" s="229">
        <f>AB41*AK41*AT41</f>
        <v>2500</v>
      </c>
      <c r="BD41" s="108"/>
      <c r="BE41" s="108"/>
      <c r="BF41" s="108"/>
      <c r="BG41" s="108"/>
      <c r="BH41" s="108"/>
      <c r="BI41" s="108"/>
      <c r="BJ41" s="108"/>
      <c r="BK41" s="147"/>
      <c r="BL41" s="237">
        <f>svs33nacht</f>
        <v>0</v>
      </c>
      <c r="BM41" s="108"/>
      <c r="BN41" s="108"/>
      <c r="BO41" s="108"/>
      <c r="BP41" s="108"/>
      <c r="BQ41" s="108"/>
      <c r="BR41" s="108"/>
      <c r="BS41" s="108"/>
      <c r="BT41" s="147"/>
      <c r="BU41" s="236">
        <f>BC41*BL41</f>
        <v>0</v>
      </c>
      <c r="BV41" s="108"/>
      <c r="BW41" s="108"/>
      <c r="BX41" s="108"/>
      <c r="BY41" s="108"/>
      <c r="BZ41" s="108"/>
      <c r="CA41" s="108"/>
      <c r="CB41" s="108"/>
      <c r="CC41" s="108"/>
      <c r="CD41" s="19"/>
    </row>
    <row r="42" spans="2:82" ht="15" customHeight="1" x14ac:dyDescent="0.25">
      <c r="B42" s="18"/>
      <c r="C42" s="96"/>
      <c r="D42" s="96"/>
      <c r="E42" s="96"/>
      <c r="F42" s="96"/>
      <c r="G42" s="96"/>
      <c r="H42" s="96"/>
      <c r="I42" s="96"/>
      <c r="J42" s="96"/>
      <c r="K42" s="96"/>
      <c r="L42" s="96"/>
      <c r="M42" s="96"/>
      <c r="N42" s="96"/>
      <c r="O42" s="96"/>
      <c r="P42" s="96"/>
      <c r="Q42" s="96"/>
      <c r="R42" s="148"/>
      <c r="S42" s="220"/>
      <c r="T42" s="96"/>
      <c r="U42" s="96"/>
      <c r="V42" s="96"/>
      <c r="W42" s="96"/>
      <c r="X42" s="96"/>
      <c r="Y42" s="96"/>
      <c r="Z42" s="96"/>
      <c r="AA42" s="148"/>
      <c r="AB42" s="220"/>
      <c r="AC42" s="96"/>
      <c r="AD42" s="96"/>
      <c r="AE42" s="96"/>
      <c r="AF42" s="96"/>
      <c r="AG42" s="96"/>
      <c r="AH42" s="96"/>
      <c r="AI42" s="96"/>
      <c r="AJ42" s="148"/>
      <c r="AK42" s="220"/>
      <c r="AL42" s="96"/>
      <c r="AM42" s="96"/>
      <c r="AN42" s="96"/>
      <c r="AO42" s="96"/>
      <c r="AP42" s="96"/>
      <c r="AQ42" s="96"/>
      <c r="AR42" s="96"/>
      <c r="AS42" s="148"/>
      <c r="AT42" s="220"/>
      <c r="AU42" s="96"/>
      <c r="AV42" s="96"/>
      <c r="AW42" s="96"/>
      <c r="AX42" s="96"/>
      <c r="AY42" s="96"/>
      <c r="AZ42" s="96"/>
      <c r="BA42" s="96"/>
      <c r="BB42" s="148"/>
      <c r="BC42" s="220"/>
      <c r="BD42" s="96"/>
      <c r="BE42" s="96"/>
      <c r="BF42" s="96"/>
      <c r="BG42" s="96"/>
      <c r="BH42" s="96"/>
      <c r="BI42" s="96"/>
      <c r="BJ42" s="96"/>
      <c r="BK42" s="148"/>
      <c r="BL42" s="220"/>
      <c r="BM42" s="96"/>
      <c r="BN42" s="96"/>
      <c r="BO42" s="96"/>
      <c r="BP42" s="96"/>
      <c r="BQ42" s="96"/>
      <c r="BR42" s="96"/>
      <c r="BS42" s="96"/>
      <c r="BT42" s="148"/>
      <c r="BU42" s="220"/>
      <c r="BV42" s="96"/>
      <c r="BW42" s="96"/>
      <c r="BX42" s="96"/>
      <c r="BY42" s="96"/>
      <c r="BZ42" s="96"/>
      <c r="CA42" s="96"/>
      <c r="CB42" s="96"/>
      <c r="CC42" s="96"/>
      <c r="CD42" s="19"/>
    </row>
    <row r="43" spans="2:82" ht="15" customHeight="1" x14ac:dyDescent="0.25">
      <c r="B43" s="18"/>
      <c r="C43" s="96"/>
      <c r="D43" s="96"/>
      <c r="E43" s="96"/>
      <c r="F43" s="96"/>
      <c r="G43" s="96"/>
      <c r="H43" s="96"/>
      <c r="I43" s="96"/>
      <c r="J43" s="96"/>
      <c r="K43" s="96"/>
      <c r="L43" s="96"/>
      <c r="M43" s="96"/>
      <c r="N43" s="96"/>
      <c r="O43" s="96"/>
      <c r="P43" s="96"/>
      <c r="Q43" s="96"/>
      <c r="R43" s="148"/>
      <c r="S43" s="220"/>
      <c r="T43" s="96"/>
      <c r="U43" s="96"/>
      <c r="V43" s="96"/>
      <c r="W43" s="96"/>
      <c r="X43" s="96"/>
      <c r="Y43" s="96"/>
      <c r="Z43" s="96"/>
      <c r="AA43" s="148"/>
      <c r="AB43" s="220"/>
      <c r="AC43" s="96"/>
      <c r="AD43" s="96"/>
      <c r="AE43" s="96"/>
      <c r="AF43" s="96"/>
      <c r="AG43" s="96"/>
      <c r="AH43" s="96"/>
      <c r="AI43" s="96"/>
      <c r="AJ43" s="148"/>
      <c r="AK43" s="220"/>
      <c r="AL43" s="96"/>
      <c r="AM43" s="96"/>
      <c r="AN43" s="96"/>
      <c r="AO43" s="96"/>
      <c r="AP43" s="96"/>
      <c r="AQ43" s="96"/>
      <c r="AR43" s="96"/>
      <c r="AS43" s="148"/>
      <c r="AT43" s="220"/>
      <c r="AU43" s="96"/>
      <c r="AV43" s="96"/>
      <c r="AW43" s="96"/>
      <c r="AX43" s="96"/>
      <c r="AY43" s="96"/>
      <c r="AZ43" s="96"/>
      <c r="BA43" s="96"/>
      <c r="BB43" s="148"/>
      <c r="BC43" s="220"/>
      <c r="BD43" s="96"/>
      <c r="BE43" s="96"/>
      <c r="BF43" s="96"/>
      <c r="BG43" s="96"/>
      <c r="BH43" s="96"/>
      <c r="BI43" s="96"/>
      <c r="BJ43" s="96"/>
      <c r="BK43" s="148"/>
      <c r="BL43" s="220"/>
      <c r="BM43" s="96"/>
      <c r="BN43" s="96"/>
      <c r="BO43" s="96"/>
      <c r="BP43" s="96"/>
      <c r="BQ43" s="96"/>
      <c r="BR43" s="96"/>
      <c r="BS43" s="96"/>
      <c r="BT43" s="148"/>
      <c r="BU43" s="220"/>
      <c r="BV43" s="96"/>
      <c r="BW43" s="96"/>
      <c r="BX43" s="96"/>
      <c r="BY43" s="96"/>
      <c r="BZ43" s="96"/>
      <c r="CA43" s="96"/>
      <c r="CB43" s="96"/>
      <c r="CC43" s="96"/>
      <c r="CD43" s="19"/>
    </row>
    <row r="44" spans="2:82" ht="15" customHeight="1" x14ac:dyDescent="0.25">
      <c r="B44" s="18"/>
      <c r="C44" s="96"/>
      <c r="D44" s="96"/>
      <c r="E44" s="96"/>
      <c r="F44" s="96"/>
      <c r="G44" s="96"/>
      <c r="H44" s="96"/>
      <c r="I44" s="96"/>
      <c r="J44" s="96"/>
      <c r="K44" s="96"/>
      <c r="L44" s="96"/>
      <c r="M44" s="96"/>
      <c r="N44" s="96"/>
      <c r="O44" s="96"/>
      <c r="P44" s="96"/>
      <c r="Q44" s="96"/>
      <c r="R44" s="148"/>
      <c r="S44" s="220"/>
      <c r="T44" s="96"/>
      <c r="U44" s="96"/>
      <c r="V44" s="96"/>
      <c r="W44" s="96"/>
      <c r="X44" s="96"/>
      <c r="Y44" s="96"/>
      <c r="Z44" s="96"/>
      <c r="AA44" s="148"/>
      <c r="AB44" s="220"/>
      <c r="AC44" s="96"/>
      <c r="AD44" s="96"/>
      <c r="AE44" s="96"/>
      <c r="AF44" s="96"/>
      <c r="AG44" s="96"/>
      <c r="AH44" s="96"/>
      <c r="AI44" s="96"/>
      <c r="AJ44" s="148"/>
      <c r="AK44" s="220"/>
      <c r="AL44" s="96"/>
      <c r="AM44" s="96"/>
      <c r="AN44" s="96"/>
      <c r="AO44" s="96"/>
      <c r="AP44" s="96"/>
      <c r="AQ44" s="96"/>
      <c r="AR44" s="96"/>
      <c r="AS44" s="148"/>
      <c r="AT44" s="220"/>
      <c r="AU44" s="96"/>
      <c r="AV44" s="96"/>
      <c r="AW44" s="96"/>
      <c r="AX44" s="96"/>
      <c r="AY44" s="96"/>
      <c r="AZ44" s="96"/>
      <c r="BA44" s="96"/>
      <c r="BB44" s="148"/>
      <c r="BC44" s="220"/>
      <c r="BD44" s="96"/>
      <c r="BE44" s="96"/>
      <c r="BF44" s="96"/>
      <c r="BG44" s="96"/>
      <c r="BH44" s="96"/>
      <c r="BI44" s="96"/>
      <c r="BJ44" s="96"/>
      <c r="BK44" s="148"/>
      <c r="BL44" s="220"/>
      <c r="BM44" s="96"/>
      <c r="BN44" s="96"/>
      <c r="BO44" s="96"/>
      <c r="BP44" s="96"/>
      <c r="BQ44" s="96"/>
      <c r="BR44" s="96"/>
      <c r="BS44" s="96"/>
      <c r="BT44" s="148"/>
      <c r="BU44" s="220"/>
      <c r="BV44" s="96"/>
      <c r="BW44" s="96"/>
      <c r="BX44" s="96"/>
      <c r="BY44" s="96"/>
      <c r="BZ44" s="96"/>
      <c r="CA44" s="96"/>
      <c r="CB44" s="96"/>
      <c r="CC44" s="96"/>
      <c r="CD44" s="19"/>
    </row>
    <row r="45" spans="2:82" ht="15" customHeight="1" x14ac:dyDescent="0.25">
      <c r="B45" s="18"/>
      <c r="C45" s="96"/>
      <c r="D45" s="96"/>
      <c r="E45" s="96"/>
      <c r="F45" s="96"/>
      <c r="G45" s="96"/>
      <c r="H45" s="96"/>
      <c r="I45" s="96"/>
      <c r="J45" s="96"/>
      <c r="K45" s="96"/>
      <c r="L45" s="96"/>
      <c r="M45" s="96"/>
      <c r="N45" s="96"/>
      <c r="O45" s="96"/>
      <c r="P45" s="96"/>
      <c r="Q45" s="96"/>
      <c r="R45" s="148"/>
      <c r="S45" s="220"/>
      <c r="T45" s="96"/>
      <c r="U45" s="96"/>
      <c r="V45" s="96"/>
      <c r="W45" s="96"/>
      <c r="X45" s="96"/>
      <c r="Y45" s="96"/>
      <c r="Z45" s="96"/>
      <c r="AA45" s="148"/>
      <c r="AB45" s="220"/>
      <c r="AC45" s="96"/>
      <c r="AD45" s="96"/>
      <c r="AE45" s="96"/>
      <c r="AF45" s="96"/>
      <c r="AG45" s="96"/>
      <c r="AH45" s="96"/>
      <c r="AI45" s="96"/>
      <c r="AJ45" s="148"/>
      <c r="AK45" s="220"/>
      <c r="AL45" s="96"/>
      <c r="AM45" s="96"/>
      <c r="AN45" s="96"/>
      <c r="AO45" s="96"/>
      <c r="AP45" s="96"/>
      <c r="AQ45" s="96"/>
      <c r="AR45" s="96"/>
      <c r="AS45" s="148"/>
      <c r="AT45" s="220"/>
      <c r="AU45" s="96"/>
      <c r="AV45" s="96"/>
      <c r="AW45" s="96"/>
      <c r="AX45" s="96"/>
      <c r="AY45" s="96"/>
      <c r="AZ45" s="96"/>
      <c r="BA45" s="96"/>
      <c r="BB45" s="148"/>
      <c r="BC45" s="220"/>
      <c r="BD45" s="96"/>
      <c r="BE45" s="96"/>
      <c r="BF45" s="96"/>
      <c r="BG45" s="96"/>
      <c r="BH45" s="96"/>
      <c r="BI45" s="96"/>
      <c r="BJ45" s="96"/>
      <c r="BK45" s="148"/>
      <c r="BL45" s="220"/>
      <c r="BM45" s="96"/>
      <c r="BN45" s="96"/>
      <c r="BO45" s="96"/>
      <c r="BP45" s="96"/>
      <c r="BQ45" s="96"/>
      <c r="BR45" s="96"/>
      <c r="BS45" s="96"/>
      <c r="BT45" s="148"/>
      <c r="BU45" s="220"/>
      <c r="BV45" s="96"/>
      <c r="BW45" s="96"/>
      <c r="BX45" s="96"/>
      <c r="BY45" s="96"/>
      <c r="BZ45" s="96"/>
      <c r="CA45" s="96"/>
      <c r="CB45" s="96"/>
      <c r="CC45" s="96"/>
      <c r="CD45" s="19"/>
    </row>
    <row r="46" spans="2:82" ht="15" customHeight="1" x14ac:dyDescent="0.25">
      <c r="B46" s="18"/>
      <c r="C46" s="109"/>
      <c r="D46" s="109"/>
      <c r="E46" s="109"/>
      <c r="F46" s="109"/>
      <c r="G46" s="109"/>
      <c r="H46" s="109"/>
      <c r="I46" s="109"/>
      <c r="J46" s="109"/>
      <c r="K46" s="109"/>
      <c r="L46" s="109"/>
      <c r="M46" s="109"/>
      <c r="N46" s="109"/>
      <c r="O46" s="109"/>
      <c r="P46" s="109"/>
      <c r="Q46" s="109"/>
      <c r="R46" s="215"/>
      <c r="S46" s="214"/>
      <c r="T46" s="109"/>
      <c r="U46" s="109"/>
      <c r="V46" s="109"/>
      <c r="W46" s="109"/>
      <c r="X46" s="109"/>
      <c r="Y46" s="109"/>
      <c r="Z46" s="109"/>
      <c r="AA46" s="215"/>
      <c r="AB46" s="214"/>
      <c r="AC46" s="109"/>
      <c r="AD46" s="109"/>
      <c r="AE46" s="109"/>
      <c r="AF46" s="109"/>
      <c r="AG46" s="109"/>
      <c r="AH46" s="109"/>
      <c r="AI46" s="109"/>
      <c r="AJ46" s="215"/>
      <c r="AK46" s="214"/>
      <c r="AL46" s="109"/>
      <c r="AM46" s="109"/>
      <c r="AN46" s="109"/>
      <c r="AO46" s="109"/>
      <c r="AP46" s="109"/>
      <c r="AQ46" s="109"/>
      <c r="AR46" s="109"/>
      <c r="AS46" s="215"/>
      <c r="AT46" s="214"/>
      <c r="AU46" s="109"/>
      <c r="AV46" s="109"/>
      <c r="AW46" s="109"/>
      <c r="AX46" s="109"/>
      <c r="AY46" s="109"/>
      <c r="AZ46" s="109"/>
      <c r="BA46" s="109"/>
      <c r="BB46" s="215"/>
      <c r="BC46" s="214"/>
      <c r="BD46" s="109"/>
      <c r="BE46" s="109"/>
      <c r="BF46" s="109"/>
      <c r="BG46" s="109"/>
      <c r="BH46" s="109"/>
      <c r="BI46" s="109"/>
      <c r="BJ46" s="109"/>
      <c r="BK46" s="215"/>
      <c r="BL46" s="214"/>
      <c r="BM46" s="109"/>
      <c r="BN46" s="109"/>
      <c r="BO46" s="109"/>
      <c r="BP46" s="109"/>
      <c r="BQ46" s="109"/>
      <c r="BR46" s="109"/>
      <c r="BS46" s="109"/>
      <c r="BT46" s="215"/>
      <c r="BU46" s="214"/>
      <c r="BV46" s="109"/>
      <c r="BW46" s="109"/>
      <c r="BX46" s="109"/>
      <c r="BY46" s="109"/>
      <c r="BZ46" s="109"/>
      <c r="CA46" s="109"/>
      <c r="CB46" s="109"/>
      <c r="CC46" s="109"/>
      <c r="CD46" s="19"/>
    </row>
    <row r="47" spans="2:82" ht="15" customHeight="1" x14ac:dyDescent="0.25">
      <c r="B47" s="18"/>
      <c r="C47" s="230" t="s">
        <v>41</v>
      </c>
      <c r="D47" s="108"/>
      <c r="E47" s="108"/>
      <c r="F47" s="108"/>
      <c r="G47" s="108"/>
      <c r="H47" s="108"/>
      <c r="I47" s="108"/>
      <c r="J47" s="108"/>
      <c r="K47" s="108"/>
      <c r="L47" s="108"/>
      <c r="M47" s="108"/>
      <c r="N47" s="108"/>
      <c r="O47" s="108"/>
      <c r="P47" s="108"/>
      <c r="Q47" s="108"/>
      <c r="R47" s="147"/>
      <c r="S47" s="232" t="s">
        <v>104</v>
      </c>
      <c r="T47" s="108"/>
      <c r="U47" s="108"/>
      <c r="V47" s="108"/>
      <c r="W47" s="108"/>
      <c r="X47" s="108"/>
      <c r="Y47" s="108"/>
      <c r="Z47" s="108"/>
      <c r="AA47" s="147"/>
      <c r="AB47" s="229">
        <v>1</v>
      </c>
      <c r="AC47" s="108"/>
      <c r="AD47" s="108"/>
      <c r="AE47" s="108"/>
      <c r="AF47" s="108"/>
      <c r="AG47" s="108"/>
      <c r="AH47" s="108"/>
      <c r="AI47" s="108"/>
      <c r="AJ47" s="147"/>
      <c r="AK47" s="235">
        <v>10</v>
      </c>
      <c r="AL47" s="108"/>
      <c r="AM47" s="108"/>
      <c r="AN47" s="108"/>
      <c r="AO47" s="108"/>
      <c r="AP47" s="108"/>
      <c r="AQ47" s="108"/>
      <c r="AR47" s="108"/>
      <c r="AS47" s="147"/>
      <c r="AT47" s="229">
        <v>250</v>
      </c>
      <c r="AU47" s="108"/>
      <c r="AV47" s="108"/>
      <c r="AW47" s="108"/>
      <c r="AX47" s="108"/>
      <c r="AY47" s="108"/>
      <c r="AZ47" s="108"/>
      <c r="BA47" s="108"/>
      <c r="BB47" s="147"/>
      <c r="BC47" s="229">
        <f>AB47*AK47*AT47</f>
        <v>2500</v>
      </c>
      <c r="BD47" s="108"/>
      <c r="BE47" s="108"/>
      <c r="BF47" s="108"/>
      <c r="BG47" s="108"/>
      <c r="BH47" s="108"/>
      <c r="BI47" s="108"/>
      <c r="BJ47" s="108"/>
      <c r="BK47" s="147"/>
      <c r="BL47" s="237">
        <f>svs34nacht</f>
        <v>0</v>
      </c>
      <c r="BM47" s="108"/>
      <c r="BN47" s="108"/>
      <c r="BO47" s="108"/>
      <c r="BP47" s="108"/>
      <c r="BQ47" s="108"/>
      <c r="BR47" s="108"/>
      <c r="BS47" s="108"/>
      <c r="BT47" s="147"/>
      <c r="BU47" s="236">
        <f>BC47*BL47</f>
        <v>0</v>
      </c>
      <c r="BV47" s="108"/>
      <c r="BW47" s="108"/>
      <c r="BX47" s="108"/>
      <c r="BY47" s="108"/>
      <c r="BZ47" s="108"/>
      <c r="CA47" s="108"/>
      <c r="CB47" s="108"/>
      <c r="CC47" s="108"/>
      <c r="CD47" s="19"/>
    </row>
    <row r="48" spans="2:82" ht="15" customHeight="1" x14ac:dyDescent="0.25">
      <c r="B48" s="18"/>
      <c r="C48" s="96"/>
      <c r="D48" s="96"/>
      <c r="E48" s="96"/>
      <c r="F48" s="96"/>
      <c r="G48" s="96"/>
      <c r="H48" s="96"/>
      <c r="I48" s="96"/>
      <c r="J48" s="96"/>
      <c r="K48" s="96"/>
      <c r="L48" s="96"/>
      <c r="M48" s="96"/>
      <c r="N48" s="96"/>
      <c r="O48" s="96"/>
      <c r="P48" s="96"/>
      <c r="Q48" s="96"/>
      <c r="R48" s="148"/>
      <c r="S48" s="220"/>
      <c r="T48" s="96"/>
      <c r="U48" s="96"/>
      <c r="V48" s="96"/>
      <c r="W48" s="96"/>
      <c r="X48" s="96"/>
      <c r="Y48" s="96"/>
      <c r="Z48" s="96"/>
      <c r="AA48" s="148"/>
      <c r="AB48" s="220"/>
      <c r="AC48" s="96"/>
      <c r="AD48" s="96"/>
      <c r="AE48" s="96"/>
      <c r="AF48" s="96"/>
      <c r="AG48" s="96"/>
      <c r="AH48" s="96"/>
      <c r="AI48" s="96"/>
      <c r="AJ48" s="148"/>
      <c r="AK48" s="220"/>
      <c r="AL48" s="96"/>
      <c r="AM48" s="96"/>
      <c r="AN48" s="96"/>
      <c r="AO48" s="96"/>
      <c r="AP48" s="96"/>
      <c r="AQ48" s="96"/>
      <c r="AR48" s="96"/>
      <c r="AS48" s="148"/>
      <c r="AT48" s="220"/>
      <c r="AU48" s="96"/>
      <c r="AV48" s="96"/>
      <c r="AW48" s="96"/>
      <c r="AX48" s="96"/>
      <c r="AY48" s="96"/>
      <c r="AZ48" s="96"/>
      <c r="BA48" s="96"/>
      <c r="BB48" s="148"/>
      <c r="BC48" s="220"/>
      <c r="BD48" s="96"/>
      <c r="BE48" s="96"/>
      <c r="BF48" s="96"/>
      <c r="BG48" s="96"/>
      <c r="BH48" s="96"/>
      <c r="BI48" s="96"/>
      <c r="BJ48" s="96"/>
      <c r="BK48" s="148"/>
      <c r="BL48" s="220"/>
      <c r="BM48" s="96"/>
      <c r="BN48" s="96"/>
      <c r="BO48" s="96"/>
      <c r="BP48" s="96"/>
      <c r="BQ48" s="96"/>
      <c r="BR48" s="96"/>
      <c r="BS48" s="96"/>
      <c r="BT48" s="148"/>
      <c r="BU48" s="220"/>
      <c r="BV48" s="96"/>
      <c r="BW48" s="96"/>
      <c r="BX48" s="96"/>
      <c r="BY48" s="96"/>
      <c r="BZ48" s="96"/>
      <c r="CA48" s="96"/>
      <c r="CB48" s="96"/>
      <c r="CC48" s="96"/>
      <c r="CD48" s="19"/>
    </row>
    <row r="49" spans="2:82" ht="15" customHeight="1" x14ac:dyDescent="0.25">
      <c r="B49" s="18"/>
      <c r="C49" s="96"/>
      <c r="D49" s="96"/>
      <c r="E49" s="96"/>
      <c r="F49" s="96"/>
      <c r="G49" s="96"/>
      <c r="H49" s="96"/>
      <c r="I49" s="96"/>
      <c r="J49" s="96"/>
      <c r="K49" s="96"/>
      <c r="L49" s="96"/>
      <c r="M49" s="96"/>
      <c r="N49" s="96"/>
      <c r="O49" s="96"/>
      <c r="P49" s="96"/>
      <c r="Q49" s="96"/>
      <c r="R49" s="148"/>
      <c r="S49" s="220"/>
      <c r="T49" s="96"/>
      <c r="U49" s="96"/>
      <c r="V49" s="96"/>
      <c r="W49" s="96"/>
      <c r="X49" s="96"/>
      <c r="Y49" s="96"/>
      <c r="Z49" s="96"/>
      <c r="AA49" s="148"/>
      <c r="AB49" s="220"/>
      <c r="AC49" s="96"/>
      <c r="AD49" s="96"/>
      <c r="AE49" s="96"/>
      <c r="AF49" s="96"/>
      <c r="AG49" s="96"/>
      <c r="AH49" s="96"/>
      <c r="AI49" s="96"/>
      <c r="AJ49" s="148"/>
      <c r="AK49" s="220"/>
      <c r="AL49" s="96"/>
      <c r="AM49" s="96"/>
      <c r="AN49" s="96"/>
      <c r="AO49" s="96"/>
      <c r="AP49" s="96"/>
      <c r="AQ49" s="96"/>
      <c r="AR49" s="96"/>
      <c r="AS49" s="148"/>
      <c r="AT49" s="220"/>
      <c r="AU49" s="96"/>
      <c r="AV49" s="96"/>
      <c r="AW49" s="96"/>
      <c r="AX49" s="96"/>
      <c r="AY49" s="96"/>
      <c r="AZ49" s="96"/>
      <c r="BA49" s="96"/>
      <c r="BB49" s="148"/>
      <c r="BC49" s="220"/>
      <c r="BD49" s="96"/>
      <c r="BE49" s="96"/>
      <c r="BF49" s="96"/>
      <c r="BG49" s="96"/>
      <c r="BH49" s="96"/>
      <c r="BI49" s="96"/>
      <c r="BJ49" s="96"/>
      <c r="BK49" s="148"/>
      <c r="BL49" s="220"/>
      <c r="BM49" s="96"/>
      <c r="BN49" s="96"/>
      <c r="BO49" s="96"/>
      <c r="BP49" s="96"/>
      <c r="BQ49" s="96"/>
      <c r="BR49" s="96"/>
      <c r="BS49" s="96"/>
      <c r="BT49" s="148"/>
      <c r="BU49" s="220"/>
      <c r="BV49" s="96"/>
      <c r="BW49" s="96"/>
      <c r="BX49" s="96"/>
      <c r="BY49" s="96"/>
      <c r="BZ49" s="96"/>
      <c r="CA49" s="96"/>
      <c r="CB49" s="96"/>
      <c r="CC49" s="96"/>
      <c r="CD49" s="19"/>
    </row>
    <row r="50" spans="2:82" ht="15" customHeight="1" x14ac:dyDescent="0.25">
      <c r="B50" s="18"/>
      <c r="C50" s="96"/>
      <c r="D50" s="96"/>
      <c r="E50" s="96"/>
      <c r="F50" s="96"/>
      <c r="G50" s="96"/>
      <c r="H50" s="96"/>
      <c r="I50" s="96"/>
      <c r="J50" s="96"/>
      <c r="K50" s="96"/>
      <c r="L50" s="96"/>
      <c r="M50" s="96"/>
      <c r="N50" s="96"/>
      <c r="O50" s="96"/>
      <c r="P50" s="96"/>
      <c r="Q50" s="96"/>
      <c r="R50" s="148"/>
      <c r="S50" s="220"/>
      <c r="T50" s="96"/>
      <c r="U50" s="96"/>
      <c r="V50" s="96"/>
      <c r="W50" s="96"/>
      <c r="X50" s="96"/>
      <c r="Y50" s="96"/>
      <c r="Z50" s="96"/>
      <c r="AA50" s="148"/>
      <c r="AB50" s="220"/>
      <c r="AC50" s="96"/>
      <c r="AD50" s="96"/>
      <c r="AE50" s="96"/>
      <c r="AF50" s="96"/>
      <c r="AG50" s="96"/>
      <c r="AH50" s="96"/>
      <c r="AI50" s="96"/>
      <c r="AJ50" s="148"/>
      <c r="AK50" s="220"/>
      <c r="AL50" s="96"/>
      <c r="AM50" s="96"/>
      <c r="AN50" s="96"/>
      <c r="AO50" s="96"/>
      <c r="AP50" s="96"/>
      <c r="AQ50" s="96"/>
      <c r="AR50" s="96"/>
      <c r="AS50" s="148"/>
      <c r="AT50" s="220"/>
      <c r="AU50" s="96"/>
      <c r="AV50" s="96"/>
      <c r="AW50" s="96"/>
      <c r="AX50" s="96"/>
      <c r="AY50" s="96"/>
      <c r="AZ50" s="96"/>
      <c r="BA50" s="96"/>
      <c r="BB50" s="148"/>
      <c r="BC50" s="220"/>
      <c r="BD50" s="96"/>
      <c r="BE50" s="96"/>
      <c r="BF50" s="96"/>
      <c r="BG50" s="96"/>
      <c r="BH50" s="96"/>
      <c r="BI50" s="96"/>
      <c r="BJ50" s="96"/>
      <c r="BK50" s="148"/>
      <c r="BL50" s="220"/>
      <c r="BM50" s="96"/>
      <c r="BN50" s="96"/>
      <c r="BO50" s="96"/>
      <c r="BP50" s="96"/>
      <c r="BQ50" s="96"/>
      <c r="BR50" s="96"/>
      <c r="BS50" s="96"/>
      <c r="BT50" s="148"/>
      <c r="BU50" s="220"/>
      <c r="BV50" s="96"/>
      <c r="BW50" s="96"/>
      <c r="BX50" s="96"/>
      <c r="BY50" s="96"/>
      <c r="BZ50" s="96"/>
      <c r="CA50" s="96"/>
      <c r="CB50" s="96"/>
      <c r="CC50" s="96"/>
      <c r="CD50" s="19"/>
    </row>
    <row r="51" spans="2:82" ht="15" customHeight="1" x14ac:dyDescent="0.25">
      <c r="B51" s="18"/>
      <c r="C51" s="96"/>
      <c r="D51" s="96"/>
      <c r="E51" s="96"/>
      <c r="F51" s="96"/>
      <c r="G51" s="96"/>
      <c r="H51" s="96"/>
      <c r="I51" s="96"/>
      <c r="J51" s="96"/>
      <c r="K51" s="96"/>
      <c r="L51" s="96"/>
      <c r="M51" s="96"/>
      <c r="N51" s="96"/>
      <c r="O51" s="96"/>
      <c r="P51" s="96"/>
      <c r="Q51" s="96"/>
      <c r="R51" s="148"/>
      <c r="S51" s="220"/>
      <c r="T51" s="96"/>
      <c r="U51" s="96"/>
      <c r="V51" s="96"/>
      <c r="W51" s="96"/>
      <c r="X51" s="96"/>
      <c r="Y51" s="96"/>
      <c r="Z51" s="96"/>
      <c r="AA51" s="148"/>
      <c r="AB51" s="220"/>
      <c r="AC51" s="96"/>
      <c r="AD51" s="96"/>
      <c r="AE51" s="96"/>
      <c r="AF51" s="96"/>
      <c r="AG51" s="96"/>
      <c r="AH51" s="96"/>
      <c r="AI51" s="96"/>
      <c r="AJ51" s="148"/>
      <c r="AK51" s="220"/>
      <c r="AL51" s="96"/>
      <c r="AM51" s="96"/>
      <c r="AN51" s="96"/>
      <c r="AO51" s="96"/>
      <c r="AP51" s="96"/>
      <c r="AQ51" s="96"/>
      <c r="AR51" s="96"/>
      <c r="AS51" s="148"/>
      <c r="AT51" s="220"/>
      <c r="AU51" s="96"/>
      <c r="AV51" s="96"/>
      <c r="AW51" s="96"/>
      <c r="AX51" s="96"/>
      <c r="AY51" s="96"/>
      <c r="AZ51" s="96"/>
      <c r="BA51" s="96"/>
      <c r="BB51" s="148"/>
      <c r="BC51" s="220"/>
      <c r="BD51" s="96"/>
      <c r="BE51" s="96"/>
      <c r="BF51" s="96"/>
      <c r="BG51" s="96"/>
      <c r="BH51" s="96"/>
      <c r="BI51" s="96"/>
      <c r="BJ51" s="96"/>
      <c r="BK51" s="148"/>
      <c r="BL51" s="220"/>
      <c r="BM51" s="96"/>
      <c r="BN51" s="96"/>
      <c r="BO51" s="96"/>
      <c r="BP51" s="96"/>
      <c r="BQ51" s="96"/>
      <c r="BR51" s="96"/>
      <c r="BS51" s="96"/>
      <c r="BT51" s="148"/>
      <c r="BU51" s="220"/>
      <c r="BV51" s="96"/>
      <c r="BW51" s="96"/>
      <c r="BX51" s="96"/>
      <c r="BY51" s="96"/>
      <c r="BZ51" s="96"/>
      <c r="CA51" s="96"/>
      <c r="CB51" s="96"/>
      <c r="CC51" s="96"/>
      <c r="CD51" s="19"/>
    </row>
    <row r="52" spans="2:82" ht="15" customHeight="1" x14ac:dyDescent="0.25">
      <c r="B52" s="18"/>
      <c r="C52" s="109"/>
      <c r="D52" s="109"/>
      <c r="E52" s="109"/>
      <c r="F52" s="109"/>
      <c r="G52" s="109"/>
      <c r="H52" s="109"/>
      <c r="I52" s="109"/>
      <c r="J52" s="109"/>
      <c r="K52" s="109"/>
      <c r="L52" s="109"/>
      <c r="M52" s="109"/>
      <c r="N52" s="109"/>
      <c r="O52" s="109"/>
      <c r="P52" s="109"/>
      <c r="Q52" s="109"/>
      <c r="R52" s="215"/>
      <c r="S52" s="214"/>
      <c r="T52" s="109"/>
      <c r="U52" s="109"/>
      <c r="V52" s="109"/>
      <c r="W52" s="109"/>
      <c r="X52" s="109"/>
      <c r="Y52" s="109"/>
      <c r="Z52" s="109"/>
      <c r="AA52" s="215"/>
      <c r="AB52" s="214"/>
      <c r="AC52" s="109"/>
      <c r="AD52" s="109"/>
      <c r="AE52" s="109"/>
      <c r="AF52" s="109"/>
      <c r="AG52" s="109"/>
      <c r="AH52" s="109"/>
      <c r="AI52" s="109"/>
      <c r="AJ52" s="215"/>
      <c r="AK52" s="214"/>
      <c r="AL52" s="109"/>
      <c r="AM52" s="109"/>
      <c r="AN52" s="109"/>
      <c r="AO52" s="109"/>
      <c r="AP52" s="109"/>
      <c r="AQ52" s="109"/>
      <c r="AR52" s="109"/>
      <c r="AS52" s="215"/>
      <c r="AT52" s="214"/>
      <c r="AU52" s="109"/>
      <c r="AV52" s="109"/>
      <c r="AW52" s="109"/>
      <c r="AX52" s="109"/>
      <c r="AY52" s="109"/>
      <c r="AZ52" s="109"/>
      <c r="BA52" s="109"/>
      <c r="BB52" s="215"/>
      <c r="BC52" s="214"/>
      <c r="BD52" s="109"/>
      <c r="BE52" s="109"/>
      <c r="BF52" s="109"/>
      <c r="BG52" s="109"/>
      <c r="BH52" s="109"/>
      <c r="BI52" s="109"/>
      <c r="BJ52" s="109"/>
      <c r="BK52" s="215"/>
      <c r="BL52" s="214"/>
      <c r="BM52" s="109"/>
      <c r="BN52" s="109"/>
      <c r="BO52" s="109"/>
      <c r="BP52" s="109"/>
      <c r="BQ52" s="109"/>
      <c r="BR52" s="109"/>
      <c r="BS52" s="109"/>
      <c r="BT52" s="215"/>
      <c r="BU52" s="214"/>
      <c r="BV52" s="109"/>
      <c r="BW52" s="109"/>
      <c r="BX52" s="109"/>
      <c r="BY52" s="109"/>
      <c r="BZ52" s="109"/>
      <c r="CA52" s="109"/>
      <c r="CB52" s="109"/>
      <c r="CC52" s="109"/>
      <c r="CD52" s="19"/>
    </row>
    <row r="53" spans="2:82" ht="15" customHeight="1" x14ac:dyDescent="0.25">
      <c r="B53" s="18"/>
      <c r="C53" s="230" t="s">
        <v>40</v>
      </c>
      <c r="D53" s="108"/>
      <c r="E53" s="108"/>
      <c r="F53" s="108"/>
      <c r="G53" s="108"/>
      <c r="H53" s="108"/>
      <c r="I53" s="108"/>
      <c r="J53" s="108"/>
      <c r="K53" s="108"/>
      <c r="L53" s="108"/>
      <c r="M53" s="108"/>
      <c r="N53" s="108"/>
      <c r="O53" s="108"/>
      <c r="P53" s="108"/>
      <c r="Q53" s="108"/>
      <c r="R53" s="147"/>
      <c r="S53" s="238" t="s">
        <v>105</v>
      </c>
      <c r="T53" s="108"/>
      <c r="U53" s="108"/>
      <c r="V53" s="108"/>
      <c r="W53" s="108"/>
      <c r="X53" s="108"/>
      <c r="Y53" s="108"/>
      <c r="Z53" s="108"/>
      <c r="AA53" s="147"/>
      <c r="AB53" s="229">
        <v>1</v>
      </c>
      <c r="AC53" s="108"/>
      <c r="AD53" s="108"/>
      <c r="AE53" s="108"/>
      <c r="AF53" s="108"/>
      <c r="AG53" s="108"/>
      <c r="AH53" s="108"/>
      <c r="AI53" s="108"/>
      <c r="AJ53" s="147"/>
      <c r="AK53" s="235">
        <v>14</v>
      </c>
      <c r="AL53" s="108"/>
      <c r="AM53" s="108"/>
      <c r="AN53" s="108"/>
      <c r="AO53" s="108"/>
      <c r="AP53" s="108"/>
      <c r="AQ53" s="108"/>
      <c r="AR53" s="108"/>
      <c r="AS53" s="147"/>
      <c r="AT53" s="229">
        <v>52</v>
      </c>
      <c r="AU53" s="108"/>
      <c r="AV53" s="108"/>
      <c r="AW53" s="108"/>
      <c r="AX53" s="108"/>
      <c r="AY53" s="108"/>
      <c r="AZ53" s="108"/>
      <c r="BA53" s="108"/>
      <c r="BB53" s="147"/>
      <c r="BC53" s="229">
        <f>AB53*AK53*AT53</f>
        <v>728</v>
      </c>
      <c r="BD53" s="108"/>
      <c r="BE53" s="108"/>
      <c r="BF53" s="108"/>
      <c r="BG53" s="108"/>
      <c r="BH53" s="108"/>
      <c r="BI53" s="108"/>
      <c r="BJ53" s="108"/>
      <c r="BK53" s="147"/>
      <c r="BL53" s="237">
        <f>svs33tag</f>
        <v>0</v>
      </c>
      <c r="BM53" s="108"/>
      <c r="BN53" s="108"/>
      <c r="BO53" s="108"/>
      <c r="BP53" s="108"/>
      <c r="BQ53" s="108"/>
      <c r="BR53" s="108"/>
      <c r="BS53" s="108"/>
      <c r="BT53" s="147"/>
      <c r="BU53" s="236">
        <f>BC53*BL53</f>
        <v>0</v>
      </c>
      <c r="BV53" s="108"/>
      <c r="BW53" s="108"/>
      <c r="BX53" s="108"/>
      <c r="BY53" s="108"/>
      <c r="BZ53" s="108"/>
      <c r="CA53" s="108"/>
      <c r="CB53" s="108"/>
      <c r="CC53" s="108"/>
      <c r="CD53" s="19"/>
    </row>
    <row r="54" spans="2:82" ht="15" customHeight="1" x14ac:dyDescent="0.25">
      <c r="B54" s="18"/>
      <c r="C54" s="96"/>
      <c r="D54" s="96"/>
      <c r="E54" s="96"/>
      <c r="F54" s="96"/>
      <c r="G54" s="96"/>
      <c r="H54" s="96"/>
      <c r="I54" s="96"/>
      <c r="J54" s="96"/>
      <c r="K54" s="96"/>
      <c r="L54" s="96"/>
      <c r="M54" s="96"/>
      <c r="N54" s="96"/>
      <c r="O54" s="96"/>
      <c r="P54" s="96"/>
      <c r="Q54" s="96"/>
      <c r="R54" s="148"/>
      <c r="S54" s="220"/>
      <c r="T54" s="96"/>
      <c r="U54" s="96"/>
      <c r="V54" s="96"/>
      <c r="W54" s="96"/>
      <c r="X54" s="96"/>
      <c r="Y54" s="96"/>
      <c r="Z54" s="96"/>
      <c r="AA54" s="148"/>
      <c r="AB54" s="220"/>
      <c r="AC54" s="96"/>
      <c r="AD54" s="96"/>
      <c r="AE54" s="96"/>
      <c r="AF54" s="96"/>
      <c r="AG54" s="96"/>
      <c r="AH54" s="96"/>
      <c r="AI54" s="96"/>
      <c r="AJ54" s="148"/>
      <c r="AK54" s="220"/>
      <c r="AL54" s="96"/>
      <c r="AM54" s="96"/>
      <c r="AN54" s="96"/>
      <c r="AO54" s="96"/>
      <c r="AP54" s="96"/>
      <c r="AQ54" s="96"/>
      <c r="AR54" s="96"/>
      <c r="AS54" s="148"/>
      <c r="AT54" s="220"/>
      <c r="AU54" s="96"/>
      <c r="AV54" s="96"/>
      <c r="AW54" s="96"/>
      <c r="AX54" s="96"/>
      <c r="AY54" s="96"/>
      <c r="AZ54" s="96"/>
      <c r="BA54" s="96"/>
      <c r="BB54" s="148"/>
      <c r="BC54" s="220"/>
      <c r="BD54" s="96"/>
      <c r="BE54" s="96"/>
      <c r="BF54" s="96"/>
      <c r="BG54" s="96"/>
      <c r="BH54" s="96"/>
      <c r="BI54" s="96"/>
      <c r="BJ54" s="96"/>
      <c r="BK54" s="148"/>
      <c r="BL54" s="220"/>
      <c r="BM54" s="96"/>
      <c r="BN54" s="96"/>
      <c r="BO54" s="96"/>
      <c r="BP54" s="96"/>
      <c r="BQ54" s="96"/>
      <c r="BR54" s="96"/>
      <c r="BS54" s="96"/>
      <c r="BT54" s="148"/>
      <c r="BU54" s="220"/>
      <c r="BV54" s="96"/>
      <c r="BW54" s="96"/>
      <c r="BX54" s="96"/>
      <c r="BY54" s="96"/>
      <c r="BZ54" s="96"/>
      <c r="CA54" s="96"/>
      <c r="CB54" s="96"/>
      <c r="CC54" s="96"/>
      <c r="CD54" s="19"/>
    </row>
    <row r="55" spans="2:82" ht="15" customHeight="1" x14ac:dyDescent="0.25">
      <c r="B55" s="18"/>
      <c r="C55" s="96"/>
      <c r="D55" s="96"/>
      <c r="E55" s="96"/>
      <c r="F55" s="96"/>
      <c r="G55" s="96"/>
      <c r="H55" s="96"/>
      <c r="I55" s="96"/>
      <c r="J55" s="96"/>
      <c r="K55" s="96"/>
      <c r="L55" s="96"/>
      <c r="M55" s="96"/>
      <c r="N55" s="96"/>
      <c r="O55" s="96"/>
      <c r="P55" s="96"/>
      <c r="Q55" s="96"/>
      <c r="R55" s="148"/>
      <c r="S55" s="220"/>
      <c r="T55" s="96"/>
      <c r="U55" s="96"/>
      <c r="V55" s="96"/>
      <c r="W55" s="96"/>
      <c r="X55" s="96"/>
      <c r="Y55" s="96"/>
      <c r="Z55" s="96"/>
      <c r="AA55" s="148"/>
      <c r="AB55" s="220"/>
      <c r="AC55" s="96"/>
      <c r="AD55" s="96"/>
      <c r="AE55" s="96"/>
      <c r="AF55" s="96"/>
      <c r="AG55" s="96"/>
      <c r="AH55" s="96"/>
      <c r="AI55" s="96"/>
      <c r="AJ55" s="148"/>
      <c r="AK55" s="220"/>
      <c r="AL55" s="96"/>
      <c r="AM55" s="96"/>
      <c r="AN55" s="96"/>
      <c r="AO55" s="96"/>
      <c r="AP55" s="96"/>
      <c r="AQ55" s="96"/>
      <c r="AR55" s="96"/>
      <c r="AS55" s="148"/>
      <c r="AT55" s="220"/>
      <c r="AU55" s="96"/>
      <c r="AV55" s="96"/>
      <c r="AW55" s="96"/>
      <c r="AX55" s="96"/>
      <c r="AY55" s="96"/>
      <c r="AZ55" s="96"/>
      <c r="BA55" s="96"/>
      <c r="BB55" s="148"/>
      <c r="BC55" s="220"/>
      <c r="BD55" s="96"/>
      <c r="BE55" s="96"/>
      <c r="BF55" s="96"/>
      <c r="BG55" s="96"/>
      <c r="BH55" s="96"/>
      <c r="BI55" s="96"/>
      <c r="BJ55" s="96"/>
      <c r="BK55" s="148"/>
      <c r="BL55" s="220"/>
      <c r="BM55" s="96"/>
      <c r="BN55" s="96"/>
      <c r="BO55" s="96"/>
      <c r="BP55" s="96"/>
      <c r="BQ55" s="96"/>
      <c r="BR55" s="96"/>
      <c r="BS55" s="96"/>
      <c r="BT55" s="148"/>
      <c r="BU55" s="220"/>
      <c r="BV55" s="96"/>
      <c r="BW55" s="96"/>
      <c r="BX55" s="96"/>
      <c r="BY55" s="96"/>
      <c r="BZ55" s="96"/>
      <c r="CA55" s="96"/>
      <c r="CB55" s="96"/>
      <c r="CC55" s="96"/>
      <c r="CD55" s="19"/>
    </row>
    <row r="56" spans="2:82" ht="15" customHeight="1" x14ac:dyDescent="0.25">
      <c r="B56" s="18"/>
      <c r="C56" s="96"/>
      <c r="D56" s="96"/>
      <c r="E56" s="96"/>
      <c r="F56" s="96"/>
      <c r="G56" s="96"/>
      <c r="H56" s="96"/>
      <c r="I56" s="96"/>
      <c r="J56" s="96"/>
      <c r="K56" s="96"/>
      <c r="L56" s="96"/>
      <c r="M56" s="96"/>
      <c r="N56" s="96"/>
      <c r="O56" s="96"/>
      <c r="P56" s="96"/>
      <c r="Q56" s="96"/>
      <c r="R56" s="148"/>
      <c r="S56" s="220"/>
      <c r="T56" s="96"/>
      <c r="U56" s="96"/>
      <c r="V56" s="96"/>
      <c r="W56" s="96"/>
      <c r="X56" s="96"/>
      <c r="Y56" s="96"/>
      <c r="Z56" s="96"/>
      <c r="AA56" s="148"/>
      <c r="AB56" s="220"/>
      <c r="AC56" s="96"/>
      <c r="AD56" s="96"/>
      <c r="AE56" s="96"/>
      <c r="AF56" s="96"/>
      <c r="AG56" s="96"/>
      <c r="AH56" s="96"/>
      <c r="AI56" s="96"/>
      <c r="AJ56" s="148"/>
      <c r="AK56" s="220"/>
      <c r="AL56" s="96"/>
      <c r="AM56" s="96"/>
      <c r="AN56" s="96"/>
      <c r="AO56" s="96"/>
      <c r="AP56" s="96"/>
      <c r="AQ56" s="96"/>
      <c r="AR56" s="96"/>
      <c r="AS56" s="148"/>
      <c r="AT56" s="220"/>
      <c r="AU56" s="96"/>
      <c r="AV56" s="96"/>
      <c r="AW56" s="96"/>
      <c r="AX56" s="96"/>
      <c r="AY56" s="96"/>
      <c r="AZ56" s="96"/>
      <c r="BA56" s="96"/>
      <c r="BB56" s="148"/>
      <c r="BC56" s="220"/>
      <c r="BD56" s="96"/>
      <c r="BE56" s="96"/>
      <c r="BF56" s="96"/>
      <c r="BG56" s="96"/>
      <c r="BH56" s="96"/>
      <c r="BI56" s="96"/>
      <c r="BJ56" s="96"/>
      <c r="BK56" s="148"/>
      <c r="BL56" s="220"/>
      <c r="BM56" s="96"/>
      <c r="BN56" s="96"/>
      <c r="BO56" s="96"/>
      <c r="BP56" s="96"/>
      <c r="BQ56" s="96"/>
      <c r="BR56" s="96"/>
      <c r="BS56" s="96"/>
      <c r="BT56" s="148"/>
      <c r="BU56" s="220"/>
      <c r="BV56" s="96"/>
      <c r="BW56" s="96"/>
      <c r="BX56" s="96"/>
      <c r="BY56" s="96"/>
      <c r="BZ56" s="96"/>
      <c r="CA56" s="96"/>
      <c r="CB56" s="96"/>
      <c r="CC56" s="96"/>
      <c r="CD56" s="19"/>
    </row>
    <row r="57" spans="2:82" ht="15" customHeight="1" x14ac:dyDescent="0.25">
      <c r="B57" s="18"/>
      <c r="C57" s="96"/>
      <c r="D57" s="96"/>
      <c r="E57" s="96"/>
      <c r="F57" s="96"/>
      <c r="G57" s="96"/>
      <c r="H57" s="96"/>
      <c r="I57" s="96"/>
      <c r="J57" s="96"/>
      <c r="K57" s="96"/>
      <c r="L57" s="96"/>
      <c r="M57" s="96"/>
      <c r="N57" s="96"/>
      <c r="O57" s="96"/>
      <c r="P57" s="96"/>
      <c r="Q57" s="96"/>
      <c r="R57" s="148"/>
      <c r="S57" s="220"/>
      <c r="T57" s="96"/>
      <c r="U57" s="96"/>
      <c r="V57" s="96"/>
      <c r="W57" s="96"/>
      <c r="X57" s="96"/>
      <c r="Y57" s="96"/>
      <c r="Z57" s="96"/>
      <c r="AA57" s="148"/>
      <c r="AB57" s="220"/>
      <c r="AC57" s="96"/>
      <c r="AD57" s="96"/>
      <c r="AE57" s="96"/>
      <c r="AF57" s="96"/>
      <c r="AG57" s="96"/>
      <c r="AH57" s="96"/>
      <c r="AI57" s="96"/>
      <c r="AJ57" s="148"/>
      <c r="AK57" s="220"/>
      <c r="AL57" s="96"/>
      <c r="AM57" s="96"/>
      <c r="AN57" s="96"/>
      <c r="AO57" s="96"/>
      <c r="AP57" s="96"/>
      <c r="AQ57" s="96"/>
      <c r="AR57" s="96"/>
      <c r="AS57" s="148"/>
      <c r="AT57" s="220"/>
      <c r="AU57" s="96"/>
      <c r="AV57" s="96"/>
      <c r="AW57" s="96"/>
      <c r="AX57" s="96"/>
      <c r="AY57" s="96"/>
      <c r="AZ57" s="96"/>
      <c r="BA57" s="96"/>
      <c r="BB57" s="148"/>
      <c r="BC57" s="220"/>
      <c r="BD57" s="96"/>
      <c r="BE57" s="96"/>
      <c r="BF57" s="96"/>
      <c r="BG57" s="96"/>
      <c r="BH57" s="96"/>
      <c r="BI57" s="96"/>
      <c r="BJ57" s="96"/>
      <c r="BK57" s="148"/>
      <c r="BL57" s="220"/>
      <c r="BM57" s="96"/>
      <c r="BN57" s="96"/>
      <c r="BO57" s="96"/>
      <c r="BP57" s="96"/>
      <c r="BQ57" s="96"/>
      <c r="BR57" s="96"/>
      <c r="BS57" s="96"/>
      <c r="BT57" s="148"/>
      <c r="BU57" s="220"/>
      <c r="BV57" s="96"/>
      <c r="BW57" s="96"/>
      <c r="BX57" s="96"/>
      <c r="BY57" s="96"/>
      <c r="BZ57" s="96"/>
      <c r="CA57" s="96"/>
      <c r="CB57" s="96"/>
      <c r="CC57" s="96"/>
      <c r="CD57" s="19"/>
    </row>
    <row r="58" spans="2:82" ht="15" customHeight="1" x14ac:dyDescent="0.25">
      <c r="B58" s="18"/>
      <c r="C58" s="109"/>
      <c r="D58" s="109"/>
      <c r="E58" s="109"/>
      <c r="F58" s="109"/>
      <c r="G58" s="109"/>
      <c r="H58" s="109"/>
      <c r="I58" s="109"/>
      <c r="J58" s="109"/>
      <c r="K58" s="109"/>
      <c r="L58" s="109"/>
      <c r="M58" s="109"/>
      <c r="N58" s="109"/>
      <c r="O58" s="109"/>
      <c r="P58" s="109"/>
      <c r="Q58" s="109"/>
      <c r="R58" s="215"/>
      <c r="S58" s="214"/>
      <c r="T58" s="109"/>
      <c r="U58" s="109"/>
      <c r="V58" s="109"/>
      <c r="W58" s="109"/>
      <c r="X58" s="109"/>
      <c r="Y58" s="109"/>
      <c r="Z58" s="109"/>
      <c r="AA58" s="215"/>
      <c r="AB58" s="214"/>
      <c r="AC58" s="109"/>
      <c r="AD58" s="109"/>
      <c r="AE58" s="109"/>
      <c r="AF58" s="109"/>
      <c r="AG58" s="109"/>
      <c r="AH58" s="109"/>
      <c r="AI58" s="109"/>
      <c r="AJ58" s="215"/>
      <c r="AK58" s="214"/>
      <c r="AL58" s="109"/>
      <c r="AM58" s="109"/>
      <c r="AN58" s="109"/>
      <c r="AO58" s="109"/>
      <c r="AP58" s="109"/>
      <c r="AQ58" s="109"/>
      <c r="AR58" s="109"/>
      <c r="AS58" s="215"/>
      <c r="AT58" s="214"/>
      <c r="AU58" s="109"/>
      <c r="AV58" s="109"/>
      <c r="AW58" s="109"/>
      <c r="AX58" s="109"/>
      <c r="AY58" s="109"/>
      <c r="AZ58" s="109"/>
      <c r="BA58" s="109"/>
      <c r="BB58" s="215"/>
      <c r="BC58" s="214"/>
      <c r="BD58" s="109"/>
      <c r="BE58" s="109"/>
      <c r="BF58" s="109"/>
      <c r="BG58" s="109"/>
      <c r="BH58" s="109"/>
      <c r="BI58" s="109"/>
      <c r="BJ58" s="109"/>
      <c r="BK58" s="215"/>
      <c r="BL58" s="214"/>
      <c r="BM58" s="109"/>
      <c r="BN58" s="109"/>
      <c r="BO58" s="109"/>
      <c r="BP58" s="109"/>
      <c r="BQ58" s="109"/>
      <c r="BR58" s="109"/>
      <c r="BS58" s="109"/>
      <c r="BT58" s="215"/>
      <c r="BU58" s="214"/>
      <c r="BV58" s="109"/>
      <c r="BW58" s="109"/>
      <c r="BX58" s="109"/>
      <c r="BY58" s="109"/>
      <c r="BZ58" s="109"/>
      <c r="CA58" s="109"/>
      <c r="CB58" s="109"/>
      <c r="CC58" s="109"/>
      <c r="CD58" s="19"/>
    </row>
    <row r="59" spans="2:82" ht="15" customHeight="1" x14ac:dyDescent="0.25">
      <c r="B59" s="18"/>
      <c r="C59" s="230" t="s">
        <v>41</v>
      </c>
      <c r="D59" s="108"/>
      <c r="E59" s="108"/>
      <c r="F59" s="108"/>
      <c r="G59" s="108"/>
      <c r="H59" s="108"/>
      <c r="I59" s="108"/>
      <c r="J59" s="108"/>
      <c r="K59" s="108"/>
      <c r="L59" s="108"/>
      <c r="M59" s="108"/>
      <c r="N59" s="108"/>
      <c r="O59" s="108"/>
      <c r="P59" s="108"/>
      <c r="Q59" s="108"/>
      <c r="R59" s="147"/>
      <c r="S59" s="238" t="s">
        <v>105</v>
      </c>
      <c r="T59" s="108"/>
      <c r="U59" s="108"/>
      <c r="V59" s="108"/>
      <c r="W59" s="108"/>
      <c r="X59" s="108"/>
      <c r="Y59" s="108"/>
      <c r="Z59" s="108"/>
      <c r="AA59" s="147"/>
      <c r="AB59" s="229">
        <v>1</v>
      </c>
      <c r="AC59" s="108"/>
      <c r="AD59" s="108"/>
      <c r="AE59" s="108"/>
      <c r="AF59" s="108"/>
      <c r="AG59" s="108"/>
      <c r="AH59" s="108"/>
      <c r="AI59" s="108"/>
      <c r="AJ59" s="147"/>
      <c r="AK59" s="235">
        <v>14</v>
      </c>
      <c r="AL59" s="108"/>
      <c r="AM59" s="108"/>
      <c r="AN59" s="108"/>
      <c r="AO59" s="108"/>
      <c r="AP59" s="108"/>
      <c r="AQ59" s="108"/>
      <c r="AR59" s="108"/>
      <c r="AS59" s="147"/>
      <c r="AT59" s="229">
        <v>52</v>
      </c>
      <c r="AU59" s="108"/>
      <c r="AV59" s="108"/>
      <c r="AW59" s="108"/>
      <c r="AX59" s="108"/>
      <c r="AY59" s="108"/>
      <c r="AZ59" s="108"/>
      <c r="BA59" s="108"/>
      <c r="BB59" s="147"/>
      <c r="BC59" s="229">
        <f>AB59*AK59*AT59</f>
        <v>728</v>
      </c>
      <c r="BD59" s="108"/>
      <c r="BE59" s="108"/>
      <c r="BF59" s="108"/>
      <c r="BG59" s="108"/>
      <c r="BH59" s="108"/>
      <c r="BI59" s="108"/>
      <c r="BJ59" s="108"/>
      <c r="BK59" s="147"/>
      <c r="BL59" s="237">
        <f>svs34tag</f>
        <v>0</v>
      </c>
      <c r="BM59" s="108"/>
      <c r="BN59" s="108"/>
      <c r="BO59" s="108"/>
      <c r="BP59" s="108"/>
      <c r="BQ59" s="108"/>
      <c r="BR59" s="108"/>
      <c r="BS59" s="108"/>
      <c r="BT59" s="147"/>
      <c r="BU59" s="236">
        <f>BC59*BL59</f>
        <v>0</v>
      </c>
      <c r="BV59" s="108"/>
      <c r="BW59" s="108"/>
      <c r="BX59" s="108"/>
      <c r="BY59" s="108"/>
      <c r="BZ59" s="108"/>
      <c r="CA59" s="108"/>
      <c r="CB59" s="108"/>
      <c r="CC59" s="108"/>
      <c r="CD59" s="19"/>
    </row>
    <row r="60" spans="2:82" ht="15" customHeight="1" x14ac:dyDescent="0.25">
      <c r="B60" s="18"/>
      <c r="C60" s="96"/>
      <c r="D60" s="96"/>
      <c r="E60" s="96"/>
      <c r="F60" s="96"/>
      <c r="G60" s="96"/>
      <c r="H60" s="96"/>
      <c r="I60" s="96"/>
      <c r="J60" s="96"/>
      <c r="K60" s="96"/>
      <c r="L60" s="96"/>
      <c r="M60" s="96"/>
      <c r="N60" s="96"/>
      <c r="O60" s="96"/>
      <c r="P60" s="96"/>
      <c r="Q60" s="96"/>
      <c r="R60" s="148"/>
      <c r="S60" s="220"/>
      <c r="T60" s="96"/>
      <c r="U60" s="96"/>
      <c r="V60" s="96"/>
      <c r="W60" s="96"/>
      <c r="X60" s="96"/>
      <c r="Y60" s="96"/>
      <c r="Z60" s="96"/>
      <c r="AA60" s="148"/>
      <c r="AB60" s="220"/>
      <c r="AC60" s="96"/>
      <c r="AD60" s="96"/>
      <c r="AE60" s="96"/>
      <c r="AF60" s="96"/>
      <c r="AG60" s="96"/>
      <c r="AH60" s="96"/>
      <c r="AI60" s="96"/>
      <c r="AJ60" s="148"/>
      <c r="AK60" s="220"/>
      <c r="AL60" s="96"/>
      <c r="AM60" s="96"/>
      <c r="AN60" s="96"/>
      <c r="AO60" s="96"/>
      <c r="AP60" s="96"/>
      <c r="AQ60" s="96"/>
      <c r="AR60" s="96"/>
      <c r="AS60" s="148"/>
      <c r="AT60" s="220"/>
      <c r="AU60" s="96"/>
      <c r="AV60" s="96"/>
      <c r="AW60" s="96"/>
      <c r="AX60" s="96"/>
      <c r="AY60" s="96"/>
      <c r="AZ60" s="96"/>
      <c r="BA60" s="96"/>
      <c r="BB60" s="148"/>
      <c r="BC60" s="220"/>
      <c r="BD60" s="96"/>
      <c r="BE60" s="96"/>
      <c r="BF60" s="96"/>
      <c r="BG60" s="96"/>
      <c r="BH60" s="96"/>
      <c r="BI60" s="96"/>
      <c r="BJ60" s="96"/>
      <c r="BK60" s="148"/>
      <c r="BL60" s="220"/>
      <c r="BM60" s="96"/>
      <c r="BN60" s="96"/>
      <c r="BO60" s="96"/>
      <c r="BP60" s="96"/>
      <c r="BQ60" s="96"/>
      <c r="BR60" s="96"/>
      <c r="BS60" s="96"/>
      <c r="BT60" s="148"/>
      <c r="BU60" s="220"/>
      <c r="BV60" s="96"/>
      <c r="BW60" s="96"/>
      <c r="BX60" s="96"/>
      <c r="BY60" s="96"/>
      <c r="BZ60" s="96"/>
      <c r="CA60" s="96"/>
      <c r="CB60" s="96"/>
      <c r="CC60" s="96"/>
      <c r="CD60" s="19"/>
    </row>
    <row r="61" spans="2:82" ht="15" customHeight="1" x14ac:dyDescent="0.25">
      <c r="B61" s="18"/>
      <c r="C61" s="96"/>
      <c r="D61" s="96"/>
      <c r="E61" s="96"/>
      <c r="F61" s="96"/>
      <c r="G61" s="96"/>
      <c r="H61" s="96"/>
      <c r="I61" s="96"/>
      <c r="J61" s="96"/>
      <c r="K61" s="96"/>
      <c r="L61" s="96"/>
      <c r="M61" s="96"/>
      <c r="N61" s="96"/>
      <c r="O61" s="96"/>
      <c r="P61" s="96"/>
      <c r="Q61" s="96"/>
      <c r="R61" s="148"/>
      <c r="S61" s="220"/>
      <c r="T61" s="96"/>
      <c r="U61" s="96"/>
      <c r="V61" s="96"/>
      <c r="W61" s="96"/>
      <c r="X61" s="96"/>
      <c r="Y61" s="96"/>
      <c r="Z61" s="96"/>
      <c r="AA61" s="148"/>
      <c r="AB61" s="220"/>
      <c r="AC61" s="96"/>
      <c r="AD61" s="96"/>
      <c r="AE61" s="96"/>
      <c r="AF61" s="96"/>
      <c r="AG61" s="96"/>
      <c r="AH61" s="96"/>
      <c r="AI61" s="96"/>
      <c r="AJ61" s="148"/>
      <c r="AK61" s="220"/>
      <c r="AL61" s="96"/>
      <c r="AM61" s="96"/>
      <c r="AN61" s="96"/>
      <c r="AO61" s="96"/>
      <c r="AP61" s="96"/>
      <c r="AQ61" s="96"/>
      <c r="AR61" s="96"/>
      <c r="AS61" s="148"/>
      <c r="AT61" s="220"/>
      <c r="AU61" s="96"/>
      <c r="AV61" s="96"/>
      <c r="AW61" s="96"/>
      <c r="AX61" s="96"/>
      <c r="AY61" s="96"/>
      <c r="AZ61" s="96"/>
      <c r="BA61" s="96"/>
      <c r="BB61" s="148"/>
      <c r="BC61" s="220"/>
      <c r="BD61" s="96"/>
      <c r="BE61" s="96"/>
      <c r="BF61" s="96"/>
      <c r="BG61" s="96"/>
      <c r="BH61" s="96"/>
      <c r="BI61" s="96"/>
      <c r="BJ61" s="96"/>
      <c r="BK61" s="148"/>
      <c r="BL61" s="220"/>
      <c r="BM61" s="96"/>
      <c r="BN61" s="96"/>
      <c r="BO61" s="96"/>
      <c r="BP61" s="96"/>
      <c r="BQ61" s="96"/>
      <c r="BR61" s="96"/>
      <c r="BS61" s="96"/>
      <c r="BT61" s="148"/>
      <c r="BU61" s="220"/>
      <c r="BV61" s="96"/>
      <c r="BW61" s="96"/>
      <c r="BX61" s="96"/>
      <c r="BY61" s="96"/>
      <c r="BZ61" s="96"/>
      <c r="CA61" s="96"/>
      <c r="CB61" s="96"/>
      <c r="CC61" s="96"/>
      <c r="CD61" s="19"/>
    </row>
    <row r="62" spans="2:82" ht="15" customHeight="1" x14ac:dyDescent="0.25">
      <c r="B62" s="18"/>
      <c r="C62" s="96"/>
      <c r="D62" s="96"/>
      <c r="E62" s="96"/>
      <c r="F62" s="96"/>
      <c r="G62" s="96"/>
      <c r="H62" s="96"/>
      <c r="I62" s="96"/>
      <c r="J62" s="96"/>
      <c r="K62" s="96"/>
      <c r="L62" s="96"/>
      <c r="M62" s="96"/>
      <c r="N62" s="96"/>
      <c r="O62" s="96"/>
      <c r="P62" s="96"/>
      <c r="Q62" s="96"/>
      <c r="R62" s="148"/>
      <c r="S62" s="220"/>
      <c r="T62" s="96"/>
      <c r="U62" s="96"/>
      <c r="V62" s="96"/>
      <c r="W62" s="96"/>
      <c r="X62" s="96"/>
      <c r="Y62" s="96"/>
      <c r="Z62" s="96"/>
      <c r="AA62" s="148"/>
      <c r="AB62" s="220"/>
      <c r="AC62" s="96"/>
      <c r="AD62" s="96"/>
      <c r="AE62" s="96"/>
      <c r="AF62" s="96"/>
      <c r="AG62" s="96"/>
      <c r="AH62" s="96"/>
      <c r="AI62" s="96"/>
      <c r="AJ62" s="148"/>
      <c r="AK62" s="220"/>
      <c r="AL62" s="96"/>
      <c r="AM62" s="96"/>
      <c r="AN62" s="96"/>
      <c r="AO62" s="96"/>
      <c r="AP62" s="96"/>
      <c r="AQ62" s="96"/>
      <c r="AR62" s="96"/>
      <c r="AS62" s="148"/>
      <c r="AT62" s="220"/>
      <c r="AU62" s="96"/>
      <c r="AV62" s="96"/>
      <c r="AW62" s="96"/>
      <c r="AX62" s="96"/>
      <c r="AY62" s="96"/>
      <c r="AZ62" s="96"/>
      <c r="BA62" s="96"/>
      <c r="BB62" s="148"/>
      <c r="BC62" s="220"/>
      <c r="BD62" s="96"/>
      <c r="BE62" s="96"/>
      <c r="BF62" s="96"/>
      <c r="BG62" s="96"/>
      <c r="BH62" s="96"/>
      <c r="BI62" s="96"/>
      <c r="BJ62" s="96"/>
      <c r="BK62" s="148"/>
      <c r="BL62" s="220"/>
      <c r="BM62" s="96"/>
      <c r="BN62" s="96"/>
      <c r="BO62" s="96"/>
      <c r="BP62" s="96"/>
      <c r="BQ62" s="96"/>
      <c r="BR62" s="96"/>
      <c r="BS62" s="96"/>
      <c r="BT62" s="148"/>
      <c r="BU62" s="220"/>
      <c r="BV62" s="96"/>
      <c r="BW62" s="96"/>
      <c r="BX62" s="96"/>
      <c r="BY62" s="96"/>
      <c r="BZ62" s="96"/>
      <c r="CA62" s="96"/>
      <c r="CB62" s="96"/>
      <c r="CC62" s="96"/>
      <c r="CD62" s="19"/>
    </row>
    <row r="63" spans="2:82" ht="15" customHeight="1" x14ac:dyDescent="0.25">
      <c r="B63" s="18"/>
      <c r="C63" s="96"/>
      <c r="D63" s="96"/>
      <c r="E63" s="96"/>
      <c r="F63" s="96"/>
      <c r="G63" s="96"/>
      <c r="H63" s="96"/>
      <c r="I63" s="96"/>
      <c r="J63" s="96"/>
      <c r="K63" s="96"/>
      <c r="L63" s="96"/>
      <c r="M63" s="96"/>
      <c r="N63" s="96"/>
      <c r="O63" s="96"/>
      <c r="P63" s="96"/>
      <c r="Q63" s="96"/>
      <c r="R63" s="148"/>
      <c r="S63" s="220"/>
      <c r="T63" s="96"/>
      <c r="U63" s="96"/>
      <c r="V63" s="96"/>
      <c r="W63" s="96"/>
      <c r="X63" s="96"/>
      <c r="Y63" s="96"/>
      <c r="Z63" s="96"/>
      <c r="AA63" s="148"/>
      <c r="AB63" s="220"/>
      <c r="AC63" s="96"/>
      <c r="AD63" s="96"/>
      <c r="AE63" s="96"/>
      <c r="AF63" s="96"/>
      <c r="AG63" s="96"/>
      <c r="AH63" s="96"/>
      <c r="AI63" s="96"/>
      <c r="AJ63" s="148"/>
      <c r="AK63" s="220"/>
      <c r="AL63" s="96"/>
      <c r="AM63" s="96"/>
      <c r="AN63" s="96"/>
      <c r="AO63" s="96"/>
      <c r="AP63" s="96"/>
      <c r="AQ63" s="96"/>
      <c r="AR63" s="96"/>
      <c r="AS63" s="148"/>
      <c r="AT63" s="220"/>
      <c r="AU63" s="96"/>
      <c r="AV63" s="96"/>
      <c r="AW63" s="96"/>
      <c r="AX63" s="96"/>
      <c r="AY63" s="96"/>
      <c r="AZ63" s="96"/>
      <c r="BA63" s="96"/>
      <c r="BB63" s="148"/>
      <c r="BC63" s="220"/>
      <c r="BD63" s="96"/>
      <c r="BE63" s="96"/>
      <c r="BF63" s="96"/>
      <c r="BG63" s="96"/>
      <c r="BH63" s="96"/>
      <c r="BI63" s="96"/>
      <c r="BJ63" s="96"/>
      <c r="BK63" s="148"/>
      <c r="BL63" s="220"/>
      <c r="BM63" s="96"/>
      <c r="BN63" s="96"/>
      <c r="BO63" s="96"/>
      <c r="BP63" s="96"/>
      <c r="BQ63" s="96"/>
      <c r="BR63" s="96"/>
      <c r="BS63" s="96"/>
      <c r="BT63" s="148"/>
      <c r="BU63" s="220"/>
      <c r="BV63" s="96"/>
      <c r="BW63" s="96"/>
      <c r="BX63" s="96"/>
      <c r="BY63" s="96"/>
      <c r="BZ63" s="96"/>
      <c r="CA63" s="96"/>
      <c r="CB63" s="96"/>
      <c r="CC63" s="96"/>
      <c r="CD63" s="19"/>
    </row>
    <row r="64" spans="2:82" ht="15" customHeight="1" x14ac:dyDescent="0.25">
      <c r="B64" s="18"/>
      <c r="C64" s="109"/>
      <c r="D64" s="109"/>
      <c r="E64" s="109"/>
      <c r="F64" s="109"/>
      <c r="G64" s="109"/>
      <c r="H64" s="109"/>
      <c r="I64" s="109"/>
      <c r="J64" s="109"/>
      <c r="K64" s="109"/>
      <c r="L64" s="109"/>
      <c r="M64" s="109"/>
      <c r="N64" s="109"/>
      <c r="O64" s="109"/>
      <c r="P64" s="109"/>
      <c r="Q64" s="109"/>
      <c r="R64" s="215"/>
      <c r="S64" s="214"/>
      <c r="T64" s="109"/>
      <c r="U64" s="109"/>
      <c r="V64" s="109"/>
      <c r="W64" s="109"/>
      <c r="X64" s="109"/>
      <c r="Y64" s="109"/>
      <c r="Z64" s="109"/>
      <c r="AA64" s="215"/>
      <c r="AB64" s="214"/>
      <c r="AC64" s="109"/>
      <c r="AD64" s="109"/>
      <c r="AE64" s="109"/>
      <c r="AF64" s="109"/>
      <c r="AG64" s="109"/>
      <c r="AH64" s="109"/>
      <c r="AI64" s="109"/>
      <c r="AJ64" s="215"/>
      <c r="AK64" s="214"/>
      <c r="AL64" s="109"/>
      <c r="AM64" s="109"/>
      <c r="AN64" s="109"/>
      <c r="AO64" s="109"/>
      <c r="AP64" s="109"/>
      <c r="AQ64" s="109"/>
      <c r="AR64" s="109"/>
      <c r="AS64" s="215"/>
      <c r="AT64" s="214"/>
      <c r="AU64" s="109"/>
      <c r="AV64" s="109"/>
      <c r="AW64" s="109"/>
      <c r="AX64" s="109"/>
      <c r="AY64" s="109"/>
      <c r="AZ64" s="109"/>
      <c r="BA64" s="109"/>
      <c r="BB64" s="215"/>
      <c r="BC64" s="214"/>
      <c r="BD64" s="109"/>
      <c r="BE64" s="109"/>
      <c r="BF64" s="109"/>
      <c r="BG64" s="109"/>
      <c r="BH64" s="109"/>
      <c r="BI64" s="109"/>
      <c r="BJ64" s="109"/>
      <c r="BK64" s="215"/>
      <c r="BL64" s="214"/>
      <c r="BM64" s="109"/>
      <c r="BN64" s="109"/>
      <c r="BO64" s="109"/>
      <c r="BP64" s="109"/>
      <c r="BQ64" s="109"/>
      <c r="BR64" s="109"/>
      <c r="BS64" s="109"/>
      <c r="BT64" s="215"/>
      <c r="BU64" s="214"/>
      <c r="BV64" s="109"/>
      <c r="BW64" s="109"/>
      <c r="BX64" s="109"/>
      <c r="BY64" s="109"/>
      <c r="BZ64" s="109"/>
      <c r="CA64" s="109"/>
      <c r="CB64" s="109"/>
      <c r="CC64" s="109"/>
      <c r="CD64" s="19"/>
    </row>
    <row r="65" spans="2:82" ht="15" customHeight="1" x14ac:dyDescent="0.25">
      <c r="B65" s="18"/>
      <c r="C65" s="230" t="s">
        <v>40</v>
      </c>
      <c r="D65" s="108"/>
      <c r="E65" s="108"/>
      <c r="F65" s="108"/>
      <c r="G65" s="108"/>
      <c r="H65" s="108"/>
      <c r="I65" s="108"/>
      <c r="J65" s="108"/>
      <c r="K65" s="108"/>
      <c r="L65" s="108"/>
      <c r="M65" s="108"/>
      <c r="N65" s="108"/>
      <c r="O65" s="108"/>
      <c r="P65" s="108"/>
      <c r="Q65" s="108"/>
      <c r="R65" s="147"/>
      <c r="S65" s="232" t="s">
        <v>106</v>
      </c>
      <c r="T65" s="108"/>
      <c r="U65" s="108"/>
      <c r="V65" s="108"/>
      <c r="W65" s="108"/>
      <c r="X65" s="108"/>
      <c r="Y65" s="108"/>
      <c r="Z65" s="108"/>
      <c r="AA65" s="147"/>
      <c r="AB65" s="229">
        <v>1</v>
      </c>
      <c r="AC65" s="108"/>
      <c r="AD65" s="108"/>
      <c r="AE65" s="108"/>
      <c r="AF65" s="108"/>
      <c r="AG65" s="108"/>
      <c r="AH65" s="108"/>
      <c r="AI65" s="108"/>
      <c r="AJ65" s="147"/>
      <c r="AK65" s="235">
        <v>10</v>
      </c>
      <c r="AL65" s="108"/>
      <c r="AM65" s="108"/>
      <c r="AN65" s="108"/>
      <c r="AO65" s="108"/>
      <c r="AP65" s="108"/>
      <c r="AQ65" s="108"/>
      <c r="AR65" s="108"/>
      <c r="AS65" s="147"/>
      <c r="AT65" s="229">
        <v>52</v>
      </c>
      <c r="AU65" s="108"/>
      <c r="AV65" s="108"/>
      <c r="AW65" s="108"/>
      <c r="AX65" s="108"/>
      <c r="AY65" s="108"/>
      <c r="AZ65" s="108"/>
      <c r="BA65" s="108"/>
      <c r="BB65" s="147"/>
      <c r="BC65" s="229">
        <f>AB65*AK65*AT65</f>
        <v>520</v>
      </c>
      <c r="BD65" s="108"/>
      <c r="BE65" s="108"/>
      <c r="BF65" s="108"/>
      <c r="BG65" s="108"/>
      <c r="BH65" s="108"/>
      <c r="BI65" s="108"/>
      <c r="BJ65" s="108"/>
      <c r="BK65" s="147"/>
      <c r="BL65" s="237">
        <f>svs33nacht</f>
        <v>0</v>
      </c>
      <c r="BM65" s="108"/>
      <c r="BN65" s="108"/>
      <c r="BO65" s="108"/>
      <c r="BP65" s="108"/>
      <c r="BQ65" s="108"/>
      <c r="BR65" s="108"/>
      <c r="BS65" s="108"/>
      <c r="BT65" s="147"/>
      <c r="BU65" s="236">
        <f>BC65*BL65</f>
        <v>0</v>
      </c>
      <c r="BV65" s="108"/>
      <c r="BW65" s="108"/>
      <c r="BX65" s="108"/>
      <c r="BY65" s="108"/>
      <c r="BZ65" s="108"/>
      <c r="CA65" s="108"/>
      <c r="CB65" s="108"/>
      <c r="CC65" s="108"/>
      <c r="CD65" s="19"/>
    </row>
    <row r="66" spans="2:82" ht="15" customHeight="1" x14ac:dyDescent="0.25">
      <c r="B66" s="18"/>
      <c r="C66" s="96"/>
      <c r="D66" s="96"/>
      <c r="E66" s="96"/>
      <c r="F66" s="96"/>
      <c r="G66" s="96"/>
      <c r="H66" s="96"/>
      <c r="I66" s="96"/>
      <c r="J66" s="96"/>
      <c r="K66" s="96"/>
      <c r="L66" s="96"/>
      <c r="M66" s="96"/>
      <c r="N66" s="96"/>
      <c r="O66" s="96"/>
      <c r="P66" s="96"/>
      <c r="Q66" s="96"/>
      <c r="R66" s="148"/>
      <c r="S66" s="220"/>
      <c r="T66" s="96"/>
      <c r="U66" s="96"/>
      <c r="V66" s="96"/>
      <c r="W66" s="96"/>
      <c r="X66" s="96"/>
      <c r="Y66" s="96"/>
      <c r="Z66" s="96"/>
      <c r="AA66" s="148"/>
      <c r="AB66" s="220"/>
      <c r="AC66" s="96"/>
      <c r="AD66" s="96"/>
      <c r="AE66" s="96"/>
      <c r="AF66" s="96"/>
      <c r="AG66" s="96"/>
      <c r="AH66" s="96"/>
      <c r="AI66" s="96"/>
      <c r="AJ66" s="148"/>
      <c r="AK66" s="220"/>
      <c r="AL66" s="96"/>
      <c r="AM66" s="96"/>
      <c r="AN66" s="96"/>
      <c r="AO66" s="96"/>
      <c r="AP66" s="96"/>
      <c r="AQ66" s="96"/>
      <c r="AR66" s="96"/>
      <c r="AS66" s="148"/>
      <c r="AT66" s="220"/>
      <c r="AU66" s="96"/>
      <c r="AV66" s="96"/>
      <c r="AW66" s="96"/>
      <c r="AX66" s="96"/>
      <c r="AY66" s="96"/>
      <c r="AZ66" s="96"/>
      <c r="BA66" s="96"/>
      <c r="BB66" s="148"/>
      <c r="BC66" s="220"/>
      <c r="BD66" s="96"/>
      <c r="BE66" s="96"/>
      <c r="BF66" s="96"/>
      <c r="BG66" s="96"/>
      <c r="BH66" s="96"/>
      <c r="BI66" s="96"/>
      <c r="BJ66" s="96"/>
      <c r="BK66" s="148"/>
      <c r="BL66" s="220"/>
      <c r="BM66" s="96"/>
      <c r="BN66" s="96"/>
      <c r="BO66" s="96"/>
      <c r="BP66" s="96"/>
      <c r="BQ66" s="96"/>
      <c r="BR66" s="96"/>
      <c r="BS66" s="96"/>
      <c r="BT66" s="148"/>
      <c r="BU66" s="220"/>
      <c r="BV66" s="96"/>
      <c r="BW66" s="96"/>
      <c r="BX66" s="96"/>
      <c r="BY66" s="96"/>
      <c r="BZ66" s="96"/>
      <c r="CA66" s="96"/>
      <c r="CB66" s="96"/>
      <c r="CC66" s="96"/>
      <c r="CD66" s="19"/>
    </row>
    <row r="67" spans="2:82" ht="15" customHeight="1" x14ac:dyDescent="0.25">
      <c r="B67" s="18"/>
      <c r="C67" s="96"/>
      <c r="D67" s="96"/>
      <c r="E67" s="96"/>
      <c r="F67" s="96"/>
      <c r="G67" s="96"/>
      <c r="H67" s="96"/>
      <c r="I67" s="96"/>
      <c r="J67" s="96"/>
      <c r="K67" s="96"/>
      <c r="L67" s="96"/>
      <c r="M67" s="96"/>
      <c r="N67" s="96"/>
      <c r="O67" s="96"/>
      <c r="P67" s="96"/>
      <c r="Q67" s="96"/>
      <c r="R67" s="148"/>
      <c r="S67" s="220"/>
      <c r="T67" s="96"/>
      <c r="U67" s="96"/>
      <c r="V67" s="96"/>
      <c r="W67" s="96"/>
      <c r="X67" s="96"/>
      <c r="Y67" s="96"/>
      <c r="Z67" s="96"/>
      <c r="AA67" s="148"/>
      <c r="AB67" s="220"/>
      <c r="AC67" s="96"/>
      <c r="AD67" s="96"/>
      <c r="AE67" s="96"/>
      <c r="AF67" s="96"/>
      <c r="AG67" s="96"/>
      <c r="AH67" s="96"/>
      <c r="AI67" s="96"/>
      <c r="AJ67" s="148"/>
      <c r="AK67" s="220"/>
      <c r="AL67" s="96"/>
      <c r="AM67" s="96"/>
      <c r="AN67" s="96"/>
      <c r="AO67" s="96"/>
      <c r="AP67" s="96"/>
      <c r="AQ67" s="96"/>
      <c r="AR67" s="96"/>
      <c r="AS67" s="148"/>
      <c r="AT67" s="220"/>
      <c r="AU67" s="96"/>
      <c r="AV67" s="96"/>
      <c r="AW67" s="96"/>
      <c r="AX67" s="96"/>
      <c r="AY67" s="96"/>
      <c r="AZ67" s="96"/>
      <c r="BA67" s="96"/>
      <c r="BB67" s="148"/>
      <c r="BC67" s="220"/>
      <c r="BD67" s="96"/>
      <c r="BE67" s="96"/>
      <c r="BF67" s="96"/>
      <c r="BG67" s="96"/>
      <c r="BH67" s="96"/>
      <c r="BI67" s="96"/>
      <c r="BJ67" s="96"/>
      <c r="BK67" s="148"/>
      <c r="BL67" s="220"/>
      <c r="BM67" s="96"/>
      <c r="BN67" s="96"/>
      <c r="BO67" s="96"/>
      <c r="BP67" s="96"/>
      <c r="BQ67" s="96"/>
      <c r="BR67" s="96"/>
      <c r="BS67" s="96"/>
      <c r="BT67" s="148"/>
      <c r="BU67" s="220"/>
      <c r="BV67" s="96"/>
      <c r="BW67" s="96"/>
      <c r="BX67" s="96"/>
      <c r="BY67" s="96"/>
      <c r="BZ67" s="96"/>
      <c r="CA67" s="96"/>
      <c r="CB67" s="96"/>
      <c r="CC67" s="96"/>
      <c r="CD67" s="19"/>
    </row>
    <row r="68" spans="2:82" ht="15" customHeight="1" x14ac:dyDescent="0.25">
      <c r="B68" s="18"/>
      <c r="C68" s="96"/>
      <c r="D68" s="96"/>
      <c r="E68" s="96"/>
      <c r="F68" s="96"/>
      <c r="G68" s="96"/>
      <c r="H68" s="96"/>
      <c r="I68" s="96"/>
      <c r="J68" s="96"/>
      <c r="K68" s="96"/>
      <c r="L68" s="96"/>
      <c r="M68" s="96"/>
      <c r="N68" s="96"/>
      <c r="O68" s="96"/>
      <c r="P68" s="96"/>
      <c r="Q68" s="96"/>
      <c r="R68" s="148"/>
      <c r="S68" s="220"/>
      <c r="T68" s="96"/>
      <c r="U68" s="96"/>
      <c r="V68" s="96"/>
      <c r="W68" s="96"/>
      <c r="X68" s="96"/>
      <c r="Y68" s="96"/>
      <c r="Z68" s="96"/>
      <c r="AA68" s="148"/>
      <c r="AB68" s="220"/>
      <c r="AC68" s="96"/>
      <c r="AD68" s="96"/>
      <c r="AE68" s="96"/>
      <c r="AF68" s="96"/>
      <c r="AG68" s="96"/>
      <c r="AH68" s="96"/>
      <c r="AI68" s="96"/>
      <c r="AJ68" s="148"/>
      <c r="AK68" s="220"/>
      <c r="AL68" s="96"/>
      <c r="AM68" s="96"/>
      <c r="AN68" s="96"/>
      <c r="AO68" s="96"/>
      <c r="AP68" s="96"/>
      <c r="AQ68" s="96"/>
      <c r="AR68" s="96"/>
      <c r="AS68" s="148"/>
      <c r="AT68" s="220"/>
      <c r="AU68" s="96"/>
      <c r="AV68" s="96"/>
      <c r="AW68" s="96"/>
      <c r="AX68" s="96"/>
      <c r="AY68" s="96"/>
      <c r="AZ68" s="96"/>
      <c r="BA68" s="96"/>
      <c r="BB68" s="148"/>
      <c r="BC68" s="220"/>
      <c r="BD68" s="96"/>
      <c r="BE68" s="96"/>
      <c r="BF68" s="96"/>
      <c r="BG68" s="96"/>
      <c r="BH68" s="96"/>
      <c r="BI68" s="96"/>
      <c r="BJ68" s="96"/>
      <c r="BK68" s="148"/>
      <c r="BL68" s="220"/>
      <c r="BM68" s="96"/>
      <c r="BN68" s="96"/>
      <c r="BO68" s="96"/>
      <c r="BP68" s="96"/>
      <c r="BQ68" s="96"/>
      <c r="BR68" s="96"/>
      <c r="BS68" s="96"/>
      <c r="BT68" s="148"/>
      <c r="BU68" s="220"/>
      <c r="BV68" s="96"/>
      <c r="BW68" s="96"/>
      <c r="BX68" s="96"/>
      <c r="BY68" s="96"/>
      <c r="BZ68" s="96"/>
      <c r="CA68" s="96"/>
      <c r="CB68" s="96"/>
      <c r="CC68" s="96"/>
      <c r="CD68" s="19"/>
    </row>
    <row r="69" spans="2:82" ht="15" customHeight="1" x14ac:dyDescent="0.25">
      <c r="B69" s="18"/>
      <c r="C69" s="96"/>
      <c r="D69" s="96"/>
      <c r="E69" s="96"/>
      <c r="F69" s="96"/>
      <c r="G69" s="96"/>
      <c r="H69" s="96"/>
      <c r="I69" s="96"/>
      <c r="J69" s="96"/>
      <c r="K69" s="96"/>
      <c r="L69" s="96"/>
      <c r="M69" s="96"/>
      <c r="N69" s="96"/>
      <c r="O69" s="96"/>
      <c r="P69" s="96"/>
      <c r="Q69" s="96"/>
      <c r="R69" s="148"/>
      <c r="S69" s="220"/>
      <c r="T69" s="96"/>
      <c r="U69" s="96"/>
      <c r="V69" s="96"/>
      <c r="W69" s="96"/>
      <c r="X69" s="96"/>
      <c r="Y69" s="96"/>
      <c r="Z69" s="96"/>
      <c r="AA69" s="148"/>
      <c r="AB69" s="220"/>
      <c r="AC69" s="96"/>
      <c r="AD69" s="96"/>
      <c r="AE69" s="96"/>
      <c r="AF69" s="96"/>
      <c r="AG69" s="96"/>
      <c r="AH69" s="96"/>
      <c r="AI69" s="96"/>
      <c r="AJ69" s="148"/>
      <c r="AK69" s="220"/>
      <c r="AL69" s="96"/>
      <c r="AM69" s="96"/>
      <c r="AN69" s="96"/>
      <c r="AO69" s="96"/>
      <c r="AP69" s="96"/>
      <c r="AQ69" s="96"/>
      <c r="AR69" s="96"/>
      <c r="AS69" s="148"/>
      <c r="AT69" s="220"/>
      <c r="AU69" s="96"/>
      <c r="AV69" s="96"/>
      <c r="AW69" s="96"/>
      <c r="AX69" s="96"/>
      <c r="AY69" s="96"/>
      <c r="AZ69" s="96"/>
      <c r="BA69" s="96"/>
      <c r="BB69" s="148"/>
      <c r="BC69" s="220"/>
      <c r="BD69" s="96"/>
      <c r="BE69" s="96"/>
      <c r="BF69" s="96"/>
      <c r="BG69" s="96"/>
      <c r="BH69" s="96"/>
      <c r="BI69" s="96"/>
      <c r="BJ69" s="96"/>
      <c r="BK69" s="148"/>
      <c r="BL69" s="220"/>
      <c r="BM69" s="96"/>
      <c r="BN69" s="96"/>
      <c r="BO69" s="96"/>
      <c r="BP69" s="96"/>
      <c r="BQ69" s="96"/>
      <c r="BR69" s="96"/>
      <c r="BS69" s="96"/>
      <c r="BT69" s="148"/>
      <c r="BU69" s="220"/>
      <c r="BV69" s="96"/>
      <c r="BW69" s="96"/>
      <c r="BX69" s="96"/>
      <c r="BY69" s="96"/>
      <c r="BZ69" s="96"/>
      <c r="CA69" s="96"/>
      <c r="CB69" s="96"/>
      <c r="CC69" s="96"/>
      <c r="CD69" s="19"/>
    </row>
    <row r="70" spans="2:82" ht="15" customHeight="1" x14ac:dyDescent="0.25">
      <c r="B70" s="18"/>
      <c r="C70" s="109"/>
      <c r="D70" s="109"/>
      <c r="E70" s="109"/>
      <c r="F70" s="109"/>
      <c r="G70" s="109"/>
      <c r="H70" s="109"/>
      <c r="I70" s="109"/>
      <c r="J70" s="109"/>
      <c r="K70" s="109"/>
      <c r="L70" s="109"/>
      <c r="M70" s="109"/>
      <c r="N70" s="109"/>
      <c r="O70" s="109"/>
      <c r="P70" s="109"/>
      <c r="Q70" s="109"/>
      <c r="R70" s="215"/>
      <c r="S70" s="214"/>
      <c r="T70" s="109"/>
      <c r="U70" s="109"/>
      <c r="V70" s="109"/>
      <c r="W70" s="109"/>
      <c r="X70" s="109"/>
      <c r="Y70" s="109"/>
      <c r="Z70" s="109"/>
      <c r="AA70" s="215"/>
      <c r="AB70" s="214"/>
      <c r="AC70" s="109"/>
      <c r="AD70" s="109"/>
      <c r="AE70" s="109"/>
      <c r="AF70" s="109"/>
      <c r="AG70" s="109"/>
      <c r="AH70" s="109"/>
      <c r="AI70" s="109"/>
      <c r="AJ70" s="215"/>
      <c r="AK70" s="214"/>
      <c r="AL70" s="109"/>
      <c r="AM70" s="109"/>
      <c r="AN70" s="109"/>
      <c r="AO70" s="109"/>
      <c r="AP70" s="109"/>
      <c r="AQ70" s="109"/>
      <c r="AR70" s="109"/>
      <c r="AS70" s="215"/>
      <c r="AT70" s="214"/>
      <c r="AU70" s="109"/>
      <c r="AV70" s="109"/>
      <c r="AW70" s="109"/>
      <c r="AX70" s="109"/>
      <c r="AY70" s="109"/>
      <c r="AZ70" s="109"/>
      <c r="BA70" s="109"/>
      <c r="BB70" s="215"/>
      <c r="BC70" s="214"/>
      <c r="BD70" s="109"/>
      <c r="BE70" s="109"/>
      <c r="BF70" s="109"/>
      <c r="BG70" s="109"/>
      <c r="BH70" s="109"/>
      <c r="BI70" s="109"/>
      <c r="BJ70" s="109"/>
      <c r="BK70" s="215"/>
      <c r="BL70" s="214"/>
      <c r="BM70" s="109"/>
      <c r="BN70" s="109"/>
      <c r="BO70" s="109"/>
      <c r="BP70" s="109"/>
      <c r="BQ70" s="109"/>
      <c r="BR70" s="109"/>
      <c r="BS70" s="109"/>
      <c r="BT70" s="215"/>
      <c r="BU70" s="214"/>
      <c r="BV70" s="109"/>
      <c r="BW70" s="109"/>
      <c r="BX70" s="109"/>
      <c r="BY70" s="109"/>
      <c r="BZ70" s="109"/>
      <c r="CA70" s="109"/>
      <c r="CB70" s="109"/>
      <c r="CC70" s="109"/>
      <c r="CD70" s="19"/>
    </row>
    <row r="71" spans="2:82" ht="15" customHeight="1" x14ac:dyDescent="0.25">
      <c r="B71" s="18"/>
      <c r="C71" s="230" t="s">
        <v>41</v>
      </c>
      <c r="D71" s="108"/>
      <c r="E71" s="108"/>
      <c r="F71" s="108"/>
      <c r="G71" s="108"/>
      <c r="H71" s="108"/>
      <c r="I71" s="108"/>
      <c r="J71" s="108"/>
      <c r="K71" s="108"/>
      <c r="L71" s="108"/>
      <c r="M71" s="108"/>
      <c r="N71" s="108"/>
      <c r="O71" s="108"/>
      <c r="P71" s="108"/>
      <c r="Q71" s="108"/>
      <c r="R71" s="147"/>
      <c r="S71" s="232" t="s">
        <v>106</v>
      </c>
      <c r="T71" s="108"/>
      <c r="U71" s="108"/>
      <c r="V71" s="108"/>
      <c r="W71" s="108"/>
      <c r="X71" s="108"/>
      <c r="Y71" s="108"/>
      <c r="Z71" s="108"/>
      <c r="AA71" s="147"/>
      <c r="AB71" s="229">
        <v>1</v>
      </c>
      <c r="AC71" s="108"/>
      <c r="AD71" s="108"/>
      <c r="AE71" s="108"/>
      <c r="AF71" s="108"/>
      <c r="AG71" s="108"/>
      <c r="AH71" s="108"/>
      <c r="AI71" s="108"/>
      <c r="AJ71" s="147"/>
      <c r="AK71" s="235">
        <v>10</v>
      </c>
      <c r="AL71" s="108"/>
      <c r="AM71" s="108"/>
      <c r="AN71" s="108"/>
      <c r="AO71" s="108"/>
      <c r="AP71" s="108"/>
      <c r="AQ71" s="108"/>
      <c r="AR71" s="108"/>
      <c r="AS71" s="147"/>
      <c r="AT71" s="229">
        <v>52</v>
      </c>
      <c r="AU71" s="108"/>
      <c r="AV71" s="108"/>
      <c r="AW71" s="108"/>
      <c r="AX71" s="108"/>
      <c r="AY71" s="108"/>
      <c r="AZ71" s="108"/>
      <c r="BA71" s="108"/>
      <c r="BB71" s="147"/>
      <c r="BC71" s="229">
        <f>AB71*AK71*AT71</f>
        <v>520</v>
      </c>
      <c r="BD71" s="108"/>
      <c r="BE71" s="108"/>
      <c r="BF71" s="108"/>
      <c r="BG71" s="108"/>
      <c r="BH71" s="108"/>
      <c r="BI71" s="108"/>
      <c r="BJ71" s="108"/>
      <c r="BK71" s="147"/>
      <c r="BL71" s="237">
        <f>svs34nacht</f>
        <v>0</v>
      </c>
      <c r="BM71" s="108"/>
      <c r="BN71" s="108"/>
      <c r="BO71" s="108"/>
      <c r="BP71" s="108"/>
      <c r="BQ71" s="108"/>
      <c r="BR71" s="108"/>
      <c r="BS71" s="108"/>
      <c r="BT71" s="147"/>
      <c r="BU71" s="236">
        <f>BC71*BL71</f>
        <v>0</v>
      </c>
      <c r="BV71" s="108"/>
      <c r="BW71" s="108"/>
      <c r="BX71" s="108"/>
      <c r="BY71" s="108"/>
      <c r="BZ71" s="108"/>
      <c r="CA71" s="108"/>
      <c r="CB71" s="108"/>
      <c r="CC71" s="108"/>
      <c r="CD71" s="19"/>
    </row>
    <row r="72" spans="2:82" ht="15" customHeight="1" x14ac:dyDescent="0.25">
      <c r="B72" s="18"/>
      <c r="C72" s="96"/>
      <c r="D72" s="96"/>
      <c r="E72" s="96"/>
      <c r="F72" s="96"/>
      <c r="G72" s="96"/>
      <c r="H72" s="96"/>
      <c r="I72" s="96"/>
      <c r="J72" s="96"/>
      <c r="K72" s="96"/>
      <c r="L72" s="96"/>
      <c r="M72" s="96"/>
      <c r="N72" s="96"/>
      <c r="O72" s="96"/>
      <c r="P72" s="96"/>
      <c r="Q72" s="96"/>
      <c r="R72" s="148"/>
      <c r="S72" s="220"/>
      <c r="T72" s="96"/>
      <c r="U72" s="96"/>
      <c r="V72" s="96"/>
      <c r="W72" s="96"/>
      <c r="X72" s="96"/>
      <c r="Y72" s="96"/>
      <c r="Z72" s="96"/>
      <c r="AA72" s="148"/>
      <c r="AB72" s="220"/>
      <c r="AC72" s="96"/>
      <c r="AD72" s="96"/>
      <c r="AE72" s="96"/>
      <c r="AF72" s="96"/>
      <c r="AG72" s="96"/>
      <c r="AH72" s="96"/>
      <c r="AI72" s="96"/>
      <c r="AJ72" s="148"/>
      <c r="AK72" s="220"/>
      <c r="AL72" s="96"/>
      <c r="AM72" s="96"/>
      <c r="AN72" s="96"/>
      <c r="AO72" s="96"/>
      <c r="AP72" s="96"/>
      <c r="AQ72" s="96"/>
      <c r="AR72" s="96"/>
      <c r="AS72" s="148"/>
      <c r="AT72" s="220"/>
      <c r="AU72" s="96"/>
      <c r="AV72" s="96"/>
      <c r="AW72" s="96"/>
      <c r="AX72" s="96"/>
      <c r="AY72" s="96"/>
      <c r="AZ72" s="96"/>
      <c r="BA72" s="96"/>
      <c r="BB72" s="148"/>
      <c r="BC72" s="220"/>
      <c r="BD72" s="96"/>
      <c r="BE72" s="96"/>
      <c r="BF72" s="96"/>
      <c r="BG72" s="96"/>
      <c r="BH72" s="96"/>
      <c r="BI72" s="96"/>
      <c r="BJ72" s="96"/>
      <c r="BK72" s="148"/>
      <c r="BL72" s="220"/>
      <c r="BM72" s="96"/>
      <c r="BN72" s="96"/>
      <c r="BO72" s="96"/>
      <c r="BP72" s="96"/>
      <c r="BQ72" s="96"/>
      <c r="BR72" s="96"/>
      <c r="BS72" s="96"/>
      <c r="BT72" s="148"/>
      <c r="BU72" s="220"/>
      <c r="BV72" s="96"/>
      <c r="BW72" s="96"/>
      <c r="BX72" s="96"/>
      <c r="BY72" s="96"/>
      <c r="BZ72" s="96"/>
      <c r="CA72" s="96"/>
      <c r="CB72" s="96"/>
      <c r="CC72" s="96"/>
      <c r="CD72" s="19"/>
    </row>
    <row r="73" spans="2:82" ht="15" customHeight="1" x14ac:dyDescent="0.25">
      <c r="B73" s="18"/>
      <c r="C73" s="96"/>
      <c r="D73" s="96"/>
      <c r="E73" s="96"/>
      <c r="F73" s="96"/>
      <c r="G73" s="96"/>
      <c r="H73" s="96"/>
      <c r="I73" s="96"/>
      <c r="J73" s="96"/>
      <c r="K73" s="96"/>
      <c r="L73" s="96"/>
      <c r="M73" s="96"/>
      <c r="N73" s="96"/>
      <c r="O73" s="96"/>
      <c r="P73" s="96"/>
      <c r="Q73" s="96"/>
      <c r="R73" s="148"/>
      <c r="S73" s="220"/>
      <c r="T73" s="96"/>
      <c r="U73" s="96"/>
      <c r="V73" s="96"/>
      <c r="W73" s="96"/>
      <c r="X73" s="96"/>
      <c r="Y73" s="96"/>
      <c r="Z73" s="96"/>
      <c r="AA73" s="148"/>
      <c r="AB73" s="220"/>
      <c r="AC73" s="96"/>
      <c r="AD73" s="96"/>
      <c r="AE73" s="96"/>
      <c r="AF73" s="96"/>
      <c r="AG73" s="96"/>
      <c r="AH73" s="96"/>
      <c r="AI73" s="96"/>
      <c r="AJ73" s="148"/>
      <c r="AK73" s="220"/>
      <c r="AL73" s="96"/>
      <c r="AM73" s="96"/>
      <c r="AN73" s="96"/>
      <c r="AO73" s="96"/>
      <c r="AP73" s="96"/>
      <c r="AQ73" s="96"/>
      <c r="AR73" s="96"/>
      <c r="AS73" s="148"/>
      <c r="AT73" s="220"/>
      <c r="AU73" s="96"/>
      <c r="AV73" s="96"/>
      <c r="AW73" s="96"/>
      <c r="AX73" s="96"/>
      <c r="AY73" s="96"/>
      <c r="AZ73" s="96"/>
      <c r="BA73" s="96"/>
      <c r="BB73" s="148"/>
      <c r="BC73" s="220"/>
      <c r="BD73" s="96"/>
      <c r="BE73" s="96"/>
      <c r="BF73" s="96"/>
      <c r="BG73" s="96"/>
      <c r="BH73" s="96"/>
      <c r="BI73" s="96"/>
      <c r="BJ73" s="96"/>
      <c r="BK73" s="148"/>
      <c r="BL73" s="220"/>
      <c r="BM73" s="96"/>
      <c r="BN73" s="96"/>
      <c r="BO73" s="96"/>
      <c r="BP73" s="96"/>
      <c r="BQ73" s="96"/>
      <c r="BR73" s="96"/>
      <c r="BS73" s="96"/>
      <c r="BT73" s="148"/>
      <c r="BU73" s="220"/>
      <c r="BV73" s="96"/>
      <c r="BW73" s="96"/>
      <c r="BX73" s="96"/>
      <c r="BY73" s="96"/>
      <c r="BZ73" s="96"/>
      <c r="CA73" s="96"/>
      <c r="CB73" s="96"/>
      <c r="CC73" s="96"/>
      <c r="CD73" s="19"/>
    </row>
    <row r="74" spans="2:82" ht="15" customHeight="1" x14ac:dyDescent="0.25">
      <c r="B74" s="18"/>
      <c r="C74" s="96"/>
      <c r="D74" s="96"/>
      <c r="E74" s="96"/>
      <c r="F74" s="96"/>
      <c r="G74" s="96"/>
      <c r="H74" s="96"/>
      <c r="I74" s="96"/>
      <c r="J74" s="96"/>
      <c r="K74" s="96"/>
      <c r="L74" s="96"/>
      <c r="M74" s="96"/>
      <c r="N74" s="96"/>
      <c r="O74" s="96"/>
      <c r="P74" s="96"/>
      <c r="Q74" s="96"/>
      <c r="R74" s="148"/>
      <c r="S74" s="220"/>
      <c r="T74" s="96"/>
      <c r="U74" s="96"/>
      <c r="V74" s="96"/>
      <c r="W74" s="96"/>
      <c r="X74" s="96"/>
      <c r="Y74" s="96"/>
      <c r="Z74" s="96"/>
      <c r="AA74" s="148"/>
      <c r="AB74" s="220"/>
      <c r="AC74" s="96"/>
      <c r="AD74" s="96"/>
      <c r="AE74" s="96"/>
      <c r="AF74" s="96"/>
      <c r="AG74" s="96"/>
      <c r="AH74" s="96"/>
      <c r="AI74" s="96"/>
      <c r="AJ74" s="148"/>
      <c r="AK74" s="220"/>
      <c r="AL74" s="96"/>
      <c r="AM74" s="96"/>
      <c r="AN74" s="96"/>
      <c r="AO74" s="96"/>
      <c r="AP74" s="96"/>
      <c r="AQ74" s="96"/>
      <c r="AR74" s="96"/>
      <c r="AS74" s="148"/>
      <c r="AT74" s="220"/>
      <c r="AU74" s="96"/>
      <c r="AV74" s="96"/>
      <c r="AW74" s="96"/>
      <c r="AX74" s="96"/>
      <c r="AY74" s="96"/>
      <c r="AZ74" s="96"/>
      <c r="BA74" s="96"/>
      <c r="BB74" s="148"/>
      <c r="BC74" s="220"/>
      <c r="BD74" s="96"/>
      <c r="BE74" s="96"/>
      <c r="BF74" s="96"/>
      <c r="BG74" s="96"/>
      <c r="BH74" s="96"/>
      <c r="BI74" s="96"/>
      <c r="BJ74" s="96"/>
      <c r="BK74" s="148"/>
      <c r="BL74" s="220"/>
      <c r="BM74" s="96"/>
      <c r="BN74" s="96"/>
      <c r="BO74" s="96"/>
      <c r="BP74" s="96"/>
      <c r="BQ74" s="96"/>
      <c r="BR74" s="96"/>
      <c r="BS74" s="96"/>
      <c r="BT74" s="148"/>
      <c r="BU74" s="220"/>
      <c r="BV74" s="96"/>
      <c r="BW74" s="96"/>
      <c r="BX74" s="96"/>
      <c r="BY74" s="96"/>
      <c r="BZ74" s="96"/>
      <c r="CA74" s="96"/>
      <c r="CB74" s="96"/>
      <c r="CC74" s="96"/>
      <c r="CD74" s="19"/>
    </row>
    <row r="75" spans="2:82" ht="15" customHeight="1" x14ac:dyDescent="0.25">
      <c r="B75" s="18"/>
      <c r="C75" s="96"/>
      <c r="D75" s="96"/>
      <c r="E75" s="96"/>
      <c r="F75" s="96"/>
      <c r="G75" s="96"/>
      <c r="H75" s="96"/>
      <c r="I75" s="96"/>
      <c r="J75" s="96"/>
      <c r="K75" s="96"/>
      <c r="L75" s="96"/>
      <c r="M75" s="96"/>
      <c r="N75" s="96"/>
      <c r="O75" s="96"/>
      <c r="P75" s="96"/>
      <c r="Q75" s="96"/>
      <c r="R75" s="148"/>
      <c r="S75" s="220"/>
      <c r="T75" s="96"/>
      <c r="U75" s="96"/>
      <c r="V75" s="96"/>
      <c r="W75" s="96"/>
      <c r="X75" s="96"/>
      <c r="Y75" s="96"/>
      <c r="Z75" s="96"/>
      <c r="AA75" s="148"/>
      <c r="AB75" s="220"/>
      <c r="AC75" s="96"/>
      <c r="AD75" s="96"/>
      <c r="AE75" s="96"/>
      <c r="AF75" s="96"/>
      <c r="AG75" s="96"/>
      <c r="AH75" s="96"/>
      <c r="AI75" s="96"/>
      <c r="AJ75" s="148"/>
      <c r="AK75" s="220"/>
      <c r="AL75" s="96"/>
      <c r="AM75" s="96"/>
      <c r="AN75" s="96"/>
      <c r="AO75" s="96"/>
      <c r="AP75" s="96"/>
      <c r="AQ75" s="96"/>
      <c r="AR75" s="96"/>
      <c r="AS75" s="148"/>
      <c r="AT75" s="220"/>
      <c r="AU75" s="96"/>
      <c r="AV75" s="96"/>
      <c r="AW75" s="96"/>
      <c r="AX75" s="96"/>
      <c r="AY75" s="96"/>
      <c r="AZ75" s="96"/>
      <c r="BA75" s="96"/>
      <c r="BB75" s="148"/>
      <c r="BC75" s="220"/>
      <c r="BD75" s="96"/>
      <c r="BE75" s="96"/>
      <c r="BF75" s="96"/>
      <c r="BG75" s="96"/>
      <c r="BH75" s="96"/>
      <c r="BI75" s="96"/>
      <c r="BJ75" s="96"/>
      <c r="BK75" s="148"/>
      <c r="BL75" s="220"/>
      <c r="BM75" s="96"/>
      <c r="BN75" s="96"/>
      <c r="BO75" s="96"/>
      <c r="BP75" s="96"/>
      <c r="BQ75" s="96"/>
      <c r="BR75" s="96"/>
      <c r="BS75" s="96"/>
      <c r="BT75" s="148"/>
      <c r="BU75" s="220"/>
      <c r="BV75" s="96"/>
      <c r="BW75" s="96"/>
      <c r="BX75" s="96"/>
      <c r="BY75" s="96"/>
      <c r="BZ75" s="96"/>
      <c r="CA75" s="96"/>
      <c r="CB75" s="96"/>
      <c r="CC75" s="96"/>
      <c r="CD75" s="19"/>
    </row>
    <row r="76" spans="2:82" ht="15" customHeight="1" x14ac:dyDescent="0.25">
      <c r="B76" s="18"/>
      <c r="C76" s="109"/>
      <c r="D76" s="109"/>
      <c r="E76" s="109"/>
      <c r="F76" s="109"/>
      <c r="G76" s="109"/>
      <c r="H76" s="109"/>
      <c r="I76" s="109"/>
      <c r="J76" s="109"/>
      <c r="K76" s="109"/>
      <c r="L76" s="109"/>
      <c r="M76" s="109"/>
      <c r="N76" s="109"/>
      <c r="O76" s="109"/>
      <c r="P76" s="109"/>
      <c r="Q76" s="109"/>
      <c r="R76" s="215"/>
      <c r="S76" s="214"/>
      <c r="T76" s="109"/>
      <c r="U76" s="109"/>
      <c r="V76" s="109"/>
      <c r="W76" s="109"/>
      <c r="X76" s="109"/>
      <c r="Y76" s="109"/>
      <c r="Z76" s="109"/>
      <c r="AA76" s="215"/>
      <c r="AB76" s="214"/>
      <c r="AC76" s="109"/>
      <c r="AD76" s="109"/>
      <c r="AE76" s="109"/>
      <c r="AF76" s="109"/>
      <c r="AG76" s="109"/>
      <c r="AH76" s="109"/>
      <c r="AI76" s="109"/>
      <c r="AJ76" s="215"/>
      <c r="AK76" s="214"/>
      <c r="AL76" s="109"/>
      <c r="AM76" s="109"/>
      <c r="AN76" s="109"/>
      <c r="AO76" s="109"/>
      <c r="AP76" s="109"/>
      <c r="AQ76" s="109"/>
      <c r="AR76" s="109"/>
      <c r="AS76" s="215"/>
      <c r="AT76" s="214"/>
      <c r="AU76" s="109"/>
      <c r="AV76" s="109"/>
      <c r="AW76" s="109"/>
      <c r="AX76" s="109"/>
      <c r="AY76" s="109"/>
      <c r="AZ76" s="109"/>
      <c r="BA76" s="109"/>
      <c r="BB76" s="215"/>
      <c r="BC76" s="214"/>
      <c r="BD76" s="109"/>
      <c r="BE76" s="109"/>
      <c r="BF76" s="109"/>
      <c r="BG76" s="109"/>
      <c r="BH76" s="109"/>
      <c r="BI76" s="109"/>
      <c r="BJ76" s="109"/>
      <c r="BK76" s="215"/>
      <c r="BL76" s="214"/>
      <c r="BM76" s="109"/>
      <c r="BN76" s="109"/>
      <c r="BO76" s="109"/>
      <c r="BP76" s="109"/>
      <c r="BQ76" s="109"/>
      <c r="BR76" s="109"/>
      <c r="BS76" s="109"/>
      <c r="BT76" s="215"/>
      <c r="BU76" s="214"/>
      <c r="BV76" s="109"/>
      <c r="BW76" s="109"/>
      <c r="BX76" s="109"/>
      <c r="BY76" s="109"/>
      <c r="BZ76" s="109"/>
      <c r="CA76" s="109"/>
      <c r="CB76" s="109"/>
      <c r="CC76" s="109"/>
      <c r="CD76" s="19"/>
    </row>
    <row r="77" spans="2:82" ht="15" customHeight="1" x14ac:dyDescent="0.25">
      <c r="B77" s="18"/>
      <c r="C77" s="230" t="s">
        <v>40</v>
      </c>
      <c r="D77" s="108"/>
      <c r="E77" s="108"/>
      <c r="F77" s="108"/>
      <c r="G77" s="108"/>
      <c r="H77" s="108"/>
      <c r="I77" s="108"/>
      <c r="J77" s="108"/>
      <c r="K77" s="108"/>
      <c r="L77" s="108"/>
      <c r="M77" s="108"/>
      <c r="N77" s="108"/>
      <c r="O77" s="108"/>
      <c r="P77" s="108"/>
      <c r="Q77" s="108"/>
      <c r="R77" s="147"/>
      <c r="S77" s="238" t="s">
        <v>107</v>
      </c>
      <c r="T77" s="108"/>
      <c r="U77" s="108"/>
      <c r="V77" s="108"/>
      <c r="W77" s="108"/>
      <c r="X77" s="108"/>
      <c r="Y77" s="108"/>
      <c r="Z77" s="108"/>
      <c r="AA77" s="147"/>
      <c r="AB77" s="229">
        <v>1</v>
      </c>
      <c r="AC77" s="108"/>
      <c r="AD77" s="108"/>
      <c r="AE77" s="108"/>
      <c r="AF77" s="108"/>
      <c r="AG77" s="108"/>
      <c r="AH77" s="108"/>
      <c r="AI77" s="108"/>
      <c r="AJ77" s="147"/>
      <c r="AK77" s="235">
        <v>14</v>
      </c>
      <c r="AL77" s="108"/>
      <c r="AM77" s="108"/>
      <c r="AN77" s="108"/>
      <c r="AO77" s="108"/>
      <c r="AP77" s="108"/>
      <c r="AQ77" s="108"/>
      <c r="AR77" s="108"/>
      <c r="AS77" s="147"/>
      <c r="AT77" s="229">
        <v>52</v>
      </c>
      <c r="AU77" s="108"/>
      <c r="AV77" s="108"/>
      <c r="AW77" s="108"/>
      <c r="AX77" s="108"/>
      <c r="AY77" s="108"/>
      <c r="AZ77" s="108"/>
      <c r="BA77" s="108"/>
      <c r="BB77" s="147"/>
      <c r="BC77" s="229">
        <f>AB77*AK77*AT77</f>
        <v>728</v>
      </c>
      <c r="BD77" s="108"/>
      <c r="BE77" s="108"/>
      <c r="BF77" s="108"/>
      <c r="BG77" s="108"/>
      <c r="BH77" s="108"/>
      <c r="BI77" s="108"/>
      <c r="BJ77" s="108"/>
      <c r="BK77" s="147"/>
      <c r="BL77" s="237">
        <f>svs33sonn</f>
        <v>0</v>
      </c>
      <c r="BM77" s="108"/>
      <c r="BN77" s="108"/>
      <c r="BO77" s="108"/>
      <c r="BP77" s="108"/>
      <c r="BQ77" s="108"/>
      <c r="BR77" s="108"/>
      <c r="BS77" s="108"/>
      <c r="BT77" s="147"/>
      <c r="BU77" s="236">
        <f>BC77*BL77</f>
        <v>0</v>
      </c>
      <c r="BV77" s="108"/>
      <c r="BW77" s="108"/>
      <c r="BX77" s="108"/>
      <c r="BY77" s="108"/>
      <c r="BZ77" s="108"/>
      <c r="CA77" s="108"/>
      <c r="CB77" s="108"/>
      <c r="CC77" s="108"/>
      <c r="CD77" s="19"/>
    </row>
    <row r="78" spans="2:82" ht="15" customHeight="1" x14ac:dyDescent="0.25">
      <c r="B78" s="18"/>
      <c r="C78" s="96"/>
      <c r="D78" s="96"/>
      <c r="E78" s="96"/>
      <c r="F78" s="96"/>
      <c r="G78" s="96"/>
      <c r="H78" s="96"/>
      <c r="I78" s="96"/>
      <c r="J78" s="96"/>
      <c r="K78" s="96"/>
      <c r="L78" s="96"/>
      <c r="M78" s="96"/>
      <c r="N78" s="96"/>
      <c r="O78" s="96"/>
      <c r="P78" s="96"/>
      <c r="Q78" s="96"/>
      <c r="R78" s="148"/>
      <c r="S78" s="220"/>
      <c r="T78" s="96"/>
      <c r="U78" s="96"/>
      <c r="V78" s="96"/>
      <c r="W78" s="96"/>
      <c r="X78" s="96"/>
      <c r="Y78" s="96"/>
      <c r="Z78" s="96"/>
      <c r="AA78" s="148"/>
      <c r="AB78" s="220"/>
      <c r="AC78" s="96"/>
      <c r="AD78" s="96"/>
      <c r="AE78" s="96"/>
      <c r="AF78" s="96"/>
      <c r="AG78" s="96"/>
      <c r="AH78" s="96"/>
      <c r="AI78" s="96"/>
      <c r="AJ78" s="148"/>
      <c r="AK78" s="220"/>
      <c r="AL78" s="96"/>
      <c r="AM78" s="96"/>
      <c r="AN78" s="96"/>
      <c r="AO78" s="96"/>
      <c r="AP78" s="96"/>
      <c r="AQ78" s="96"/>
      <c r="AR78" s="96"/>
      <c r="AS78" s="148"/>
      <c r="AT78" s="220"/>
      <c r="AU78" s="96"/>
      <c r="AV78" s="96"/>
      <c r="AW78" s="96"/>
      <c r="AX78" s="96"/>
      <c r="AY78" s="96"/>
      <c r="AZ78" s="96"/>
      <c r="BA78" s="96"/>
      <c r="BB78" s="148"/>
      <c r="BC78" s="220"/>
      <c r="BD78" s="96"/>
      <c r="BE78" s="96"/>
      <c r="BF78" s="96"/>
      <c r="BG78" s="96"/>
      <c r="BH78" s="96"/>
      <c r="BI78" s="96"/>
      <c r="BJ78" s="96"/>
      <c r="BK78" s="148"/>
      <c r="BL78" s="220"/>
      <c r="BM78" s="96"/>
      <c r="BN78" s="96"/>
      <c r="BO78" s="96"/>
      <c r="BP78" s="96"/>
      <c r="BQ78" s="96"/>
      <c r="BR78" s="96"/>
      <c r="BS78" s="96"/>
      <c r="BT78" s="148"/>
      <c r="BU78" s="220"/>
      <c r="BV78" s="96"/>
      <c r="BW78" s="96"/>
      <c r="BX78" s="96"/>
      <c r="BY78" s="96"/>
      <c r="BZ78" s="96"/>
      <c r="CA78" s="96"/>
      <c r="CB78" s="96"/>
      <c r="CC78" s="96"/>
      <c r="CD78" s="19"/>
    </row>
    <row r="79" spans="2:82" ht="15" customHeight="1" x14ac:dyDescent="0.25">
      <c r="B79" s="18"/>
      <c r="C79" s="96"/>
      <c r="D79" s="96"/>
      <c r="E79" s="96"/>
      <c r="F79" s="96"/>
      <c r="G79" s="96"/>
      <c r="H79" s="96"/>
      <c r="I79" s="96"/>
      <c r="J79" s="96"/>
      <c r="K79" s="96"/>
      <c r="L79" s="96"/>
      <c r="M79" s="96"/>
      <c r="N79" s="96"/>
      <c r="O79" s="96"/>
      <c r="P79" s="96"/>
      <c r="Q79" s="96"/>
      <c r="R79" s="148"/>
      <c r="S79" s="220"/>
      <c r="T79" s="96"/>
      <c r="U79" s="96"/>
      <c r="V79" s="96"/>
      <c r="W79" s="96"/>
      <c r="X79" s="96"/>
      <c r="Y79" s="96"/>
      <c r="Z79" s="96"/>
      <c r="AA79" s="148"/>
      <c r="AB79" s="220"/>
      <c r="AC79" s="96"/>
      <c r="AD79" s="96"/>
      <c r="AE79" s="96"/>
      <c r="AF79" s="96"/>
      <c r="AG79" s="96"/>
      <c r="AH79" s="96"/>
      <c r="AI79" s="96"/>
      <c r="AJ79" s="148"/>
      <c r="AK79" s="220"/>
      <c r="AL79" s="96"/>
      <c r="AM79" s="96"/>
      <c r="AN79" s="96"/>
      <c r="AO79" s="96"/>
      <c r="AP79" s="96"/>
      <c r="AQ79" s="96"/>
      <c r="AR79" s="96"/>
      <c r="AS79" s="148"/>
      <c r="AT79" s="220"/>
      <c r="AU79" s="96"/>
      <c r="AV79" s="96"/>
      <c r="AW79" s="96"/>
      <c r="AX79" s="96"/>
      <c r="AY79" s="96"/>
      <c r="AZ79" s="96"/>
      <c r="BA79" s="96"/>
      <c r="BB79" s="148"/>
      <c r="BC79" s="220"/>
      <c r="BD79" s="96"/>
      <c r="BE79" s="96"/>
      <c r="BF79" s="96"/>
      <c r="BG79" s="96"/>
      <c r="BH79" s="96"/>
      <c r="BI79" s="96"/>
      <c r="BJ79" s="96"/>
      <c r="BK79" s="148"/>
      <c r="BL79" s="220"/>
      <c r="BM79" s="96"/>
      <c r="BN79" s="96"/>
      <c r="BO79" s="96"/>
      <c r="BP79" s="96"/>
      <c r="BQ79" s="96"/>
      <c r="BR79" s="96"/>
      <c r="BS79" s="96"/>
      <c r="BT79" s="148"/>
      <c r="BU79" s="220"/>
      <c r="BV79" s="96"/>
      <c r="BW79" s="96"/>
      <c r="BX79" s="96"/>
      <c r="BY79" s="96"/>
      <c r="BZ79" s="96"/>
      <c r="CA79" s="96"/>
      <c r="CB79" s="96"/>
      <c r="CC79" s="96"/>
      <c r="CD79" s="19"/>
    </row>
    <row r="80" spans="2:82" ht="15" customHeight="1" x14ac:dyDescent="0.25">
      <c r="B80" s="18"/>
      <c r="C80" s="96"/>
      <c r="D80" s="96"/>
      <c r="E80" s="96"/>
      <c r="F80" s="96"/>
      <c r="G80" s="96"/>
      <c r="H80" s="96"/>
      <c r="I80" s="96"/>
      <c r="J80" s="96"/>
      <c r="K80" s="96"/>
      <c r="L80" s="96"/>
      <c r="M80" s="96"/>
      <c r="N80" s="96"/>
      <c r="O80" s="96"/>
      <c r="P80" s="96"/>
      <c r="Q80" s="96"/>
      <c r="R80" s="148"/>
      <c r="S80" s="220"/>
      <c r="T80" s="96"/>
      <c r="U80" s="96"/>
      <c r="V80" s="96"/>
      <c r="W80" s="96"/>
      <c r="X80" s="96"/>
      <c r="Y80" s="96"/>
      <c r="Z80" s="96"/>
      <c r="AA80" s="148"/>
      <c r="AB80" s="220"/>
      <c r="AC80" s="96"/>
      <c r="AD80" s="96"/>
      <c r="AE80" s="96"/>
      <c r="AF80" s="96"/>
      <c r="AG80" s="96"/>
      <c r="AH80" s="96"/>
      <c r="AI80" s="96"/>
      <c r="AJ80" s="148"/>
      <c r="AK80" s="220"/>
      <c r="AL80" s="96"/>
      <c r="AM80" s="96"/>
      <c r="AN80" s="96"/>
      <c r="AO80" s="96"/>
      <c r="AP80" s="96"/>
      <c r="AQ80" s="96"/>
      <c r="AR80" s="96"/>
      <c r="AS80" s="148"/>
      <c r="AT80" s="220"/>
      <c r="AU80" s="96"/>
      <c r="AV80" s="96"/>
      <c r="AW80" s="96"/>
      <c r="AX80" s="96"/>
      <c r="AY80" s="96"/>
      <c r="AZ80" s="96"/>
      <c r="BA80" s="96"/>
      <c r="BB80" s="148"/>
      <c r="BC80" s="220"/>
      <c r="BD80" s="96"/>
      <c r="BE80" s="96"/>
      <c r="BF80" s="96"/>
      <c r="BG80" s="96"/>
      <c r="BH80" s="96"/>
      <c r="BI80" s="96"/>
      <c r="BJ80" s="96"/>
      <c r="BK80" s="148"/>
      <c r="BL80" s="220"/>
      <c r="BM80" s="96"/>
      <c r="BN80" s="96"/>
      <c r="BO80" s="96"/>
      <c r="BP80" s="96"/>
      <c r="BQ80" s="96"/>
      <c r="BR80" s="96"/>
      <c r="BS80" s="96"/>
      <c r="BT80" s="148"/>
      <c r="BU80" s="220"/>
      <c r="BV80" s="96"/>
      <c r="BW80" s="96"/>
      <c r="BX80" s="96"/>
      <c r="BY80" s="96"/>
      <c r="BZ80" s="96"/>
      <c r="CA80" s="96"/>
      <c r="CB80" s="96"/>
      <c r="CC80" s="96"/>
      <c r="CD80" s="19"/>
    </row>
    <row r="81" spans="2:82" ht="15" customHeight="1" x14ac:dyDescent="0.25">
      <c r="B81" s="18"/>
      <c r="C81" s="96"/>
      <c r="D81" s="96"/>
      <c r="E81" s="96"/>
      <c r="F81" s="96"/>
      <c r="G81" s="96"/>
      <c r="H81" s="96"/>
      <c r="I81" s="96"/>
      <c r="J81" s="96"/>
      <c r="K81" s="96"/>
      <c r="L81" s="96"/>
      <c r="M81" s="96"/>
      <c r="N81" s="96"/>
      <c r="O81" s="96"/>
      <c r="P81" s="96"/>
      <c r="Q81" s="96"/>
      <c r="R81" s="148"/>
      <c r="S81" s="220"/>
      <c r="T81" s="96"/>
      <c r="U81" s="96"/>
      <c r="V81" s="96"/>
      <c r="W81" s="96"/>
      <c r="X81" s="96"/>
      <c r="Y81" s="96"/>
      <c r="Z81" s="96"/>
      <c r="AA81" s="148"/>
      <c r="AB81" s="220"/>
      <c r="AC81" s="96"/>
      <c r="AD81" s="96"/>
      <c r="AE81" s="96"/>
      <c r="AF81" s="96"/>
      <c r="AG81" s="96"/>
      <c r="AH81" s="96"/>
      <c r="AI81" s="96"/>
      <c r="AJ81" s="148"/>
      <c r="AK81" s="220"/>
      <c r="AL81" s="96"/>
      <c r="AM81" s="96"/>
      <c r="AN81" s="96"/>
      <c r="AO81" s="96"/>
      <c r="AP81" s="96"/>
      <c r="AQ81" s="96"/>
      <c r="AR81" s="96"/>
      <c r="AS81" s="148"/>
      <c r="AT81" s="220"/>
      <c r="AU81" s="96"/>
      <c r="AV81" s="96"/>
      <c r="AW81" s="96"/>
      <c r="AX81" s="96"/>
      <c r="AY81" s="96"/>
      <c r="AZ81" s="96"/>
      <c r="BA81" s="96"/>
      <c r="BB81" s="148"/>
      <c r="BC81" s="220"/>
      <c r="BD81" s="96"/>
      <c r="BE81" s="96"/>
      <c r="BF81" s="96"/>
      <c r="BG81" s="96"/>
      <c r="BH81" s="96"/>
      <c r="BI81" s="96"/>
      <c r="BJ81" s="96"/>
      <c r="BK81" s="148"/>
      <c r="BL81" s="220"/>
      <c r="BM81" s="96"/>
      <c r="BN81" s="96"/>
      <c r="BO81" s="96"/>
      <c r="BP81" s="96"/>
      <c r="BQ81" s="96"/>
      <c r="BR81" s="96"/>
      <c r="BS81" s="96"/>
      <c r="BT81" s="148"/>
      <c r="BU81" s="220"/>
      <c r="BV81" s="96"/>
      <c r="BW81" s="96"/>
      <c r="BX81" s="96"/>
      <c r="BY81" s="96"/>
      <c r="BZ81" s="96"/>
      <c r="CA81" s="96"/>
      <c r="CB81" s="96"/>
      <c r="CC81" s="96"/>
      <c r="CD81" s="19"/>
    </row>
    <row r="82" spans="2:82" ht="15" customHeight="1" x14ac:dyDescent="0.25">
      <c r="B82" s="18"/>
      <c r="C82" s="109"/>
      <c r="D82" s="109"/>
      <c r="E82" s="109"/>
      <c r="F82" s="109"/>
      <c r="G82" s="109"/>
      <c r="H82" s="109"/>
      <c r="I82" s="109"/>
      <c r="J82" s="109"/>
      <c r="K82" s="109"/>
      <c r="L82" s="109"/>
      <c r="M82" s="109"/>
      <c r="N82" s="109"/>
      <c r="O82" s="109"/>
      <c r="P82" s="109"/>
      <c r="Q82" s="109"/>
      <c r="R82" s="215"/>
      <c r="S82" s="214"/>
      <c r="T82" s="109"/>
      <c r="U82" s="109"/>
      <c r="V82" s="109"/>
      <c r="W82" s="109"/>
      <c r="X82" s="109"/>
      <c r="Y82" s="109"/>
      <c r="Z82" s="109"/>
      <c r="AA82" s="215"/>
      <c r="AB82" s="214"/>
      <c r="AC82" s="109"/>
      <c r="AD82" s="109"/>
      <c r="AE82" s="109"/>
      <c r="AF82" s="109"/>
      <c r="AG82" s="109"/>
      <c r="AH82" s="109"/>
      <c r="AI82" s="109"/>
      <c r="AJ82" s="215"/>
      <c r="AK82" s="214"/>
      <c r="AL82" s="109"/>
      <c r="AM82" s="109"/>
      <c r="AN82" s="109"/>
      <c r="AO82" s="109"/>
      <c r="AP82" s="109"/>
      <c r="AQ82" s="109"/>
      <c r="AR82" s="109"/>
      <c r="AS82" s="215"/>
      <c r="AT82" s="214"/>
      <c r="AU82" s="109"/>
      <c r="AV82" s="109"/>
      <c r="AW82" s="109"/>
      <c r="AX82" s="109"/>
      <c r="AY82" s="109"/>
      <c r="AZ82" s="109"/>
      <c r="BA82" s="109"/>
      <c r="BB82" s="215"/>
      <c r="BC82" s="214"/>
      <c r="BD82" s="109"/>
      <c r="BE82" s="109"/>
      <c r="BF82" s="109"/>
      <c r="BG82" s="109"/>
      <c r="BH82" s="109"/>
      <c r="BI82" s="109"/>
      <c r="BJ82" s="109"/>
      <c r="BK82" s="215"/>
      <c r="BL82" s="214"/>
      <c r="BM82" s="109"/>
      <c r="BN82" s="109"/>
      <c r="BO82" s="109"/>
      <c r="BP82" s="109"/>
      <c r="BQ82" s="109"/>
      <c r="BR82" s="109"/>
      <c r="BS82" s="109"/>
      <c r="BT82" s="215"/>
      <c r="BU82" s="214"/>
      <c r="BV82" s="109"/>
      <c r="BW82" s="109"/>
      <c r="BX82" s="109"/>
      <c r="BY82" s="109"/>
      <c r="BZ82" s="109"/>
      <c r="CA82" s="109"/>
      <c r="CB82" s="109"/>
      <c r="CC82" s="109"/>
      <c r="CD82" s="19"/>
    </row>
    <row r="83" spans="2:82" ht="15" customHeight="1" x14ac:dyDescent="0.25">
      <c r="B83" s="18"/>
      <c r="C83" s="230" t="s">
        <v>41</v>
      </c>
      <c r="D83" s="108"/>
      <c r="E83" s="108"/>
      <c r="F83" s="108"/>
      <c r="G83" s="108"/>
      <c r="H83" s="108"/>
      <c r="I83" s="108"/>
      <c r="J83" s="108"/>
      <c r="K83" s="108"/>
      <c r="L83" s="108"/>
      <c r="M83" s="108"/>
      <c r="N83" s="108"/>
      <c r="O83" s="108"/>
      <c r="P83" s="108"/>
      <c r="Q83" s="108"/>
      <c r="R83" s="147"/>
      <c r="S83" s="238" t="s">
        <v>107</v>
      </c>
      <c r="T83" s="108"/>
      <c r="U83" s="108"/>
      <c r="V83" s="108"/>
      <c r="W83" s="108"/>
      <c r="X83" s="108"/>
      <c r="Y83" s="108"/>
      <c r="Z83" s="108"/>
      <c r="AA83" s="147"/>
      <c r="AB83" s="229">
        <v>1</v>
      </c>
      <c r="AC83" s="108"/>
      <c r="AD83" s="108"/>
      <c r="AE83" s="108"/>
      <c r="AF83" s="108"/>
      <c r="AG83" s="108"/>
      <c r="AH83" s="108"/>
      <c r="AI83" s="108"/>
      <c r="AJ83" s="147"/>
      <c r="AK83" s="235">
        <v>14</v>
      </c>
      <c r="AL83" s="108"/>
      <c r="AM83" s="108"/>
      <c r="AN83" s="108"/>
      <c r="AO83" s="108"/>
      <c r="AP83" s="108"/>
      <c r="AQ83" s="108"/>
      <c r="AR83" s="108"/>
      <c r="AS83" s="147"/>
      <c r="AT83" s="229">
        <v>52</v>
      </c>
      <c r="AU83" s="108"/>
      <c r="AV83" s="108"/>
      <c r="AW83" s="108"/>
      <c r="AX83" s="108"/>
      <c r="AY83" s="108"/>
      <c r="AZ83" s="108"/>
      <c r="BA83" s="108"/>
      <c r="BB83" s="147"/>
      <c r="BC83" s="229">
        <f>AB83*AK83*AT83</f>
        <v>728</v>
      </c>
      <c r="BD83" s="108"/>
      <c r="BE83" s="108"/>
      <c r="BF83" s="108"/>
      <c r="BG83" s="108"/>
      <c r="BH83" s="108"/>
      <c r="BI83" s="108"/>
      <c r="BJ83" s="108"/>
      <c r="BK83" s="147"/>
      <c r="BL83" s="237">
        <f>svs34sonn</f>
        <v>0</v>
      </c>
      <c r="BM83" s="108"/>
      <c r="BN83" s="108"/>
      <c r="BO83" s="108"/>
      <c r="BP83" s="108"/>
      <c r="BQ83" s="108"/>
      <c r="BR83" s="108"/>
      <c r="BS83" s="108"/>
      <c r="BT83" s="147"/>
      <c r="BU83" s="236">
        <f>BC83*BL83</f>
        <v>0</v>
      </c>
      <c r="BV83" s="108"/>
      <c r="BW83" s="108"/>
      <c r="BX83" s="108"/>
      <c r="BY83" s="108"/>
      <c r="BZ83" s="108"/>
      <c r="CA83" s="108"/>
      <c r="CB83" s="108"/>
      <c r="CC83" s="108"/>
      <c r="CD83" s="19"/>
    </row>
    <row r="84" spans="2:82" ht="15" customHeight="1" x14ac:dyDescent="0.25">
      <c r="B84" s="18"/>
      <c r="C84" s="96"/>
      <c r="D84" s="96"/>
      <c r="E84" s="96"/>
      <c r="F84" s="96"/>
      <c r="G84" s="96"/>
      <c r="H84" s="96"/>
      <c r="I84" s="96"/>
      <c r="J84" s="96"/>
      <c r="K84" s="96"/>
      <c r="L84" s="96"/>
      <c r="M84" s="96"/>
      <c r="N84" s="96"/>
      <c r="O84" s="96"/>
      <c r="P84" s="96"/>
      <c r="Q84" s="96"/>
      <c r="R84" s="148"/>
      <c r="S84" s="220"/>
      <c r="T84" s="96"/>
      <c r="U84" s="96"/>
      <c r="V84" s="96"/>
      <c r="W84" s="96"/>
      <c r="X84" s="96"/>
      <c r="Y84" s="96"/>
      <c r="Z84" s="96"/>
      <c r="AA84" s="148"/>
      <c r="AB84" s="220"/>
      <c r="AC84" s="96"/>
      <c r="AD84" s="96"/>
      <c r="AE84" s="96"/>
      <c r="AF84" s="96"/>
      <c r="AG84" s="96"/>
      <c r="AH84" s="96"/>
      <c r="AI84" s="96"/>
      <c r="AJ84" s="148"/>
      <c r="AK84" s="220"/>
      <c r="AL84" s="96"/>
      <c r="AM84" s="96"/>
      <c r="AN84" s="96"/>
      <c r="AO84" s="96"/>
      <c r="AP84" s="96"/>
      <c r="AQ84" s="96"/>
      <c r="AR84" s="96"/>
      <c r="AS84" s="148"/>
      <c r="AT84" s="220"/>
      <c r="AU84" s="96"/>
      <c r="AV84" s="96"/>
      <c r="AW84" s="96"/>
      <c r="AX84" s="96"/>
      <c r="AY84" s="96"/>
      <c r="AZ84" s="96"/>
      <c r="BA84" s="96"/>
      <c r="BB84" s="148"/>
      <c r="BC84" s="220"/>
      <c r="BD84" s="96"/>
      <c r="BE84" s="96"/>
      <c r="BF84" s="96"/>
      <c r="BG84" s="96"/>
      <c r="BH84" s="96"/>
      <c r="BI84" s="96"/>
      <c r="BJ84" s="96"/>
      <c r="BK84" s="148"/>
      <c r="BL84" s="220"/>
      <c r="BM84" s="96"/>
      <c r="BN84" s="96"/>
      <c r="BO84" s="96"/>
      <c r="BP84" s="96"/>
      <c r="BQ84" s="96"/>
      <c r="BR84" s="96"/>
      <c r="BS84" s="96"/>
      <c r="BT84" s="148"/>
      <c r="BU84" s="220"/>
      <c r="BV84" s="96"/>
      <c r="BW84" s="96"/>
      <c r="BX84" s="96"/>
      <c r="BY84" s="96"/>
      <c r="BZ84" s="96"/>
      <c r="CA84" s="96"/>
      <c r="CB84" s="96"/>
      <c r="CC84" s="96"/>
      <c r="CD84" s="19"/>
    </row>
    <row r="85" spans="2:82" ht="15" customHeight="1" x14ac:dyDescent="0.25">
      <c r="B85" s="18"/>
      <c r="C85" s="96"/>
      <c r="D85" s="96"/>
      <c r="E85" s="96"/>
      <c r="F85" s="96"/>
      <c r="G85" s="96"/>
      <c r="H85" s="96"/>
      <c r="I85" s="96"/>
      <c r="J85" s="96"/>
      <c r="K85" s="96"/>
      <c r="L85" s="96"/>
      <c r="M85" s="96"/>
      <c r="N85" s="96"/>
      <c r="O85" s="96"/>
      <c r="P85" s="96"/>
      <c r="Q85" s="96"/>
      <c r="R85" s="148"/>
      <c r="S85" s="220"/>
      <c r="T85" s="96"/>
      <c r="U85" s="96"/>
      <c r="V85" s="96"/>
      <c r="W85" s="96"/>
      <c r="X85" s="96"/>
      <c r="Y85" s="96"/>
      <c r="Z85" s="96"/>
      <c r="AA85" s="148"/>
      <c r="AB85" s="220"/>
      <c r="AC85" s="96"/>
      <c r="AD85" s="96"/>
      <c r="AE85" s="96"/>
      <c r="AF85" s="96"/>
      <c r="AG85" s="96"/>
      <c r="AH85" s="96"/>
      <c r="AI85" s="96"/>
      <c r="AJ85" s="148"/>
      <c r="AK85" s="220"/>
      <c r="AL85" s="96"/>
      <c r="AM85" s="96"/>
      <c r="AN85" s="96"/>
      <c r="AO85" s="96"/>
      <c r="AP85" s="96"/>
      <c r="AQ85" s="96"/>
      <c r="AR85" s="96"/>
      <c r="AS85" s="148"/>
      <c r="AT85" s="220"/>
      <c r="AU85" s="96"/>
      <c r="AV85" s="96"/>
      <c r="AW85" s="96"/>
      <c r="AX85" s="96"/>
      <c r="AY85" s="96"/>
      <c r="AZ85" s="96"/>
      <c r="BA85" s="96"/>
      <c r="BB85" s="148"/>
      <c r="BC85" s="220"/>
      <c r="BD85" s="96"/>
      <c r="BE85" s="96"/>
      <c r="BF85" s="96"/>
      <c r="BG85" s="96"/>
      <c r="BH85" s="96"/>
      <c r="BI85" s="96"/>
      <c r="BJ85" s="96"/>
      <c r="BK85" s="148"/>
      <c r="BL85" s="220"/>
      <c r="BM85" s="96"/>
      <c r="BN85" s="96"/>
      <c r="BO85" s="96"/>
      <c r="BP85" s="96"/>
      <c r="BQ85" s="96"/>
      <c r="BR85" s="96"/>
      <c r="BS85" s="96"/>
      <c r="BT85" s="148"/>
      <c r="BU85" s="220"/>
      <c r="BV85" s="96"/>
      <c r="BW85" s="96"/>
      <c r="BX85" s="96"/>
      <c r="BY85" s="96"/>
      <c r="BZ85" s="96"/>
      <c r="CA85" s="96"/>
      <c r="CB85" s="96"/>
      <c r="CC85" s="96"/>
      <c r="CD85" s="19"/>
    </row>
    <row r="86" spans="2:82" ht="15" customHeight="1" x14ac:dyDescent="0.25">
      <c r="B86" s="18"/>
      <c r="C86" s="96"/>
      <c r="D86" s="96"/>
      <c r="E86" s="96"/>
      <c r="F86" s="96"/>
      <c r="G86" s="96"/>
      <c r="H86" s="96"/>
      <c r="I86" s="96"/>
      <c r="J86" s="96"/>
      <c r="K86" s="96"/>
      <c r="L86" s="96"/>
      <c r="M86" s="96"/>
      <c r="N86" s="96"/>
      <c r="O86" s="96"/>
      <c r="P86" s="96"/>
      <c r="Q86" s="96"/>
      <c r="R86" s="148"/>
      <c r="S86" s="220"/>
      <c r="T86" s="96"/>
      <c r="U86" s="96"/>
      <c r="V86" s="96"/>
      <c r="W86" s="96"/>
      <c r="X86" s="96"/>
      <c r="Y86" s="96"/>
      <c r="Z86" s="96"/>
      <c r="AA86" s="148"/>
      <c r="AB86" s="220"/>
      <c r="AC86" s="96"/>
      <c r="AD86" s="96"/>
      <c r="AE86" s="96"/>
      <c r="AF86" s="96"/>
      <c r="AG86" s="96"/>
      <c r="AH86" s="96"/>
      <c r="AI86" s="96"/>
      <c r="AJ86" s="148"/>
      <c r="AK86" s="220"/>
      <c r="AL86" s="96"/>
      <c r="AM86" s="96"/>
      <c r="AN86" s="96"/>
      <c r="AO86" s="96"/>
      <c r="AP86" s="96"/>
      <c r="AQ86" s="96"/>
      <c r="AR86" s="96"/>
      <c r="AS86" s="148"/>
      <c r="AT86" s="220"/>
      <c r="AU86" s="96"/>
      <c r="AV86" s="96"/>
      <c r="AW86" s="96"/>
      <c r="AX86" s="96"/>
      <c r="AY86" s="96"/>
      <c r="AZ86" s="96"/>
      <c r="BA86" s="96"/>
      <c r="BB86" s="148"/>
      <c r="BC86" s="220"/>
      <c r="BD86" s="96"/>
      <c r="BE86" s="96"/>
      <c r="BF86" s="96"/>
      <c r="BG86" s="96"/>
      <c r="BH86" s="96"/>
      <c r="BI86" s="96"/>
      <c r="BJ86" s="96"/>
      <c r="BK86" s="148"/>
      <c r="BL86" s="220"/>
      <c r="BM86" s="96"/>
      <c r="BN86" s="96"/>
      <c r="BO86" s="96"/>
      <c r="BP86" s="96"/>
      <c r="BQ86" s="96"/>
      <c r="BR86" s="96"/>
      <c r="BS86" s="96"/>
      <c r="BT86" s="148"/>
      <c r="BU86" s="220"/>
      <c r="BV86" s="96"/>
      <c r="BW86" s="96"/>
      <c r="BX86" s="96"/>
      <c r="BY86" s="96"/>
      <c r="BZ86" s="96"/>
      <c r="CA86" s="96"/>
      <c r="CB86" s="96"/>
      <c r="CC86" s="96"/>
      <c r="CD86" s="19"/>
    </row>
    <row r="87" spans="2:82" ht="15" customHeight="1" x14ac:dyDescent="0.25">
      <c r="B87" s="18"/>
      <c r="C87" s="96"/>
      <c r="D87" s="96"/>
      <c r="E87" s="96"/>
      <c r="F87" s="96"/>
      <c r="G87" s="96"/>
      <c r="H87" s="96"/>
      <c r="I87" s="96"/>
      <c r="J87" s="96"/>
      <c r="K87" s="96"/>
      <c r="L87" s="96"/>
      <c r="M87" s="96"/>
      <c r="N87" s="96"/>
      <c r="O87" s="96"/>
      <c r="P87" s="96"/>
      <c r="Q87" s="96"/>
      <c r="R87" s="148"/>
      <c r="S87" s="220"/>
      <c r="T87" s="96"/>
      <c r="U87" s="96"/>
      <c r="V87" s="96"/>
      <c r="W87" s="96"/>
      <c r="X87" s="96"/>
      <c r="Y87" s="96"/>
      <c r="Z87" s="96"/>
      <c r="AA87" s="148"/>
      <c r="AB87" s="220"/>
      <c r="AC87" s="96"/>
      <c r="AD87" s="96"/>
      <c r="AE87" s="96"/>
      <c r="AF87" s="96"/>
      <c r="AG87" s="96"/>
      <c r="AH87" s="96"/>
      <c r="AI87" s="96"/>
      <c r="AJ87" s="148"/>
      <c r="AK87" s="220"/>
      <c r="AL87" s="96"/>
      <c r="AM87" s="96"/>
      <c r="AN87" s="96"/>
      <c r="AO87" s="96"/>
      <c r="AP87" s="96"/>
      <c r="AQ87" s="96"/>
      <c r="AR87" s="96"/>
      <c r="AS87" s="148"/>
      <c r="AT87" s="220"/>
      <c r="AU87" s="96"/>
      <c r="AV87" s="96"/>
      <c r="AW87" s="96"/>
      <c r="AX87" s="96"/>
      <c r="AY87" s="96"/>
      <c r="AZ87" s="96"/>
      <c r="BA87" s="96"/>
      <c r="BB87" s="148"/>
      <c r="BC87" s="220"/>
      <c r="BD87" s="96"/>
      <c r="BE87" s="96"/>
      <c r="BF87" s="96"/>
      <c r="BG87" s="96"/>
      <c r="BH87" s="96"/>
      <c r="BI87" s="96"/>
      <c r="BJ87" s="96"/>
      <c r="BK87" s="148"/>
      <c r="BL87" s="220"/>
      <c r="BM87" s="96"/>
      <c r="BN87" s="96"/>
      <c r="BO87" s="96"/>
      <c r="BP87" s="96"/>
      <c r="BQ87" s="96"/>
      <c r="BR87" s="96"/>
      <c r="BS87" s="96"/>
      <c r="BT87" s="148"/>
      <c r="BU87" s="220"/>
      <c r="BV87" s="96"/>
      <c r="BW87" s="96"/>
      <c r="BX87" s="96"/>
      <c r="BY87" s="96"/>
      <c r="BZ87" s="96"/>
      <c r="CA87" s="96"/>
      <c r="CB87" s="96"/>
      <c r="CC87" s="96"/>
      <c r="CD87" s="19"/>
    </row>
    <row r="88" spans="2:82" ht="15" customHeight="1" x14ac:dyDescent="0.25">
      <c r="B88" s="18"/>
      <c r="C88" s="109"/>
      <c r="D88" s="109"/>
      <c r="E88" s="109"/>
      <c r="F88" s="109"/>
      <c r="G88" s="109"/>
      <c r="H88" s="109"/>
      <c r="I88" s="109"/>
      <c r="J88" s="109"/>
      <c r="K88" s="109"/>
      <c r="L88" s="109"/>
      <c r="M88" s="109"/>
      <c r="N88" s="109"/>
      <c r="O88" s="109"/>
      <c r="P88" s="109"/>
      <c r="Q88" s="109"/>
      <c r="R88" s="215"/>
      <c r="S88" s="214"/>
      <c r="T88" s="109"/>
      <c r="U88" s="109"/>
      <c r="V88" s="109"/>
      <c r="W88" s="109"/>
      <c r="X88" s="109"/>
      <c r="Y88" s="109"/>
      <c r="Z88" s="109"/>
      <c r="AA88" s="215"/>
      <c r="AB88" s="214"/>
      <c r="AC88" s="109"/>
      <c r="AD88" s="109"/>
      <c r="AE88" s="109"/>
      <c r="AF88" s="109"/>
      <c r="AG88" s="109"/>
      <c r="AH88" s="109"/>
      <c r="AI88" s="109"/>
      <c r="AJ88" s="215"/>
      <c r="AK88" s="214"/>
      <c r="AL88" s="109"/>
      <c r="AM88" s="109"/>
      <c r="AN88" s="109"/>
      <c r="AO88" s="109"/>
      <c r="AP88" s="109"/>
      <c r="AQ88" s="109"/>
      <c r="AR88" s="109"/>
      <c r="AS88" s="215"/>
      <c r="AT88" s="214"/>
      <c r="AU88" s="109"/>
      <c r="AV88" s="109"/>
      <c r="AW88" s="109"/>
      <c r="AX88" s="109"/>
      <c r="AY88" s="109"/>
      <c r="AZ88" s="109"/>
      <c r="BA88" s="109"/>
      <c r="BB88" s="215"/>
      <c r="BC88" s="214"/>
      <c r="BD88" s="109"/>
      <c r="BE88" s="109"/>
      <c r="BF88" s="109"/>
      <c r="BG88" s="109"/>
      <c r="BH88" s="109"/>
      <c r="BI88" s="109"/>
      <c r="BJ88" s="109"/>
      <c r="BK88" s="215"/>
      <c r="BL88" s="214"/>
      <c r="BM88" s="109"/>
      <c r="BN88" s="109"/>
      <c r="BO88" s="109"/>
      <c r="BP88" s="109"/>
      <c r="BQ88" s="109"/>
      <c r="BR88" s="109"/>
      <c r="BS88" s="109"/>
      <c r="BT88" s="215"/>
      <c r="BU88" s="214"/>
      <c r="BV88" s="109"/>
      <c r="BW88" s="109"/>
      <c r="BX88" s="109"/>
      <c r="BY88" s="109"/>
      <c r="BZ88" s="109"/>
      <c r="CA88" s="109"/>
      <c r="CB88" s="109"/>
      <c r="CC88" s="109"/>
      <c r="CD88" s="19"/>
    </row>
    <row r="89" spans="2:82" ht="15" customHeight="1" x14ac:dyDescent="0.25">
      <c r="B89" s="18"/>
      <c r="C89" s="230" t="s">
        <v>40</v>
      </c>
      <c r="D89" s="108"/>
      <c r="E89" s="108"/>
      <c r="F89" s="108"/>
      <c r="G89" s="108"/>
      <c r="H89" s="108"/>
      <c r="I89" s="108"/>
      <c r="J89" s="108"/>
      <c r="K89" s="108"/>
      <c r="L89" s="108"/>
      <c r="M89" s="108"/>
      <c r="N89" s="108"/>
      <c r="O89" s="108"/>
      <c r="P89" s="108"/>
      <c r="Q89" s="108"/>
      <c r="R89" s="147"/>
      <c r="S89" s="232" t="s">
        <v>108</v>
      </c>
      <c r="T89" s="108"/>
      <c r="U89" s="108"/>
      <c r="V89" s="108"/>
      <c r="W89" s="108"/>
      <c r="X89" s="108"/>
      <c r="Y89" s="108"/>
      <c r="Z89" s="108"/>
      <c r="AA89" s="147"/>
      <c r="AB89" s="229">
        <v>1</v>
      </c>
      <c r="AC89" s="108"/>
      <c r="AD89" s="108"/>
      <c r="AE89" s="108"/>
      <c r="AF89" s="108"/>
      <c r="AG89" s="108"/>
      <c r="AH89" s="108"/>
      <c r="AI89" s="108"/>
      <c r="AJ89" s="147"/>
      <c r="AK89" s="235">
        <v>10</v>
      </c>
      <c r="AL89" s="108"/>
      <c r="AM89" s="108"/>
      <c r="AN89" s="108"/>
      <c r="AO89" s="108"/>
      <c r="AP89" s="108"/>
      <c r="AQ89" s="108"/>
      <c r="AR89" s="108"/>
      <c r="AS89" s="147"/>
      <c r="AT89" s="229">
        <v>52</v>
      </c>
      <c r="AU89" s="108"/>
      <c r="AV89" s="108"/>
      <c r="AW89" s="108"/>
      <c r="AX89" s="108"/>
      <c r="AY89" s="108"/>
      <c r="AZ89" s="108"/>
      <c r="BA89" s="108"/>
      <c r="BB89" s="147"/>
      <c r="BC89" s="229">
        <f>AB89*AK89*AT89</f>
        <v>520</v>
      </c>
      <c r="BD89" s="108"/>
      <c r="BE89" s="108"/>
      <c r="BF89" s="108"/>
      <c r="BG89" s="108"/>
      <c r="BH89" s="108"/>
      <c r="BI89" s="108"/>
      <c r="BJ89" s="108"/>
      <c r="BK89" s="147"/>
      <c r="BL89" s="237">
        <f>svs33sonnnacht</f>
        <v>0</v>
      </c>
      <c r="BM89" s="108"/>
      <c r="BN89" s="108"/>
      <c r="BO89" s="108"/>
      <c r="BP89" s="108"/>
      <c r="BQ89" s="108"/>
      <c r="BR89" s="108"/>
      <c r="BS89" s="108"/>
      <c r="BT89" s="147"/>
      <c r="BU89" s="236">
        <f>BC89*BL89</f>
        <v>0</v>
      </c>
      <c r="BV89" s="108"/>
      <c r="BW89" s="108"/>
      <c r="BX89" s="108"/>
      <c r="BY89" s="108"/>
      <c r="BZ89" s="108"/>
      <c r="CA89" s="108"/>
      <c r="CB89" s="108"/>
      <c r="CC89" s="108"/>
      <c r="CD89" s="19"/>
    </row>
    <row r="90" spans="2:82" ht="15" customHeight="1" x14ac:dyDescent="0.25">
      <c r="B90" s="18"/>
      <c r="C90" s="96"/>
      <c r="D90" s="96"/>
      <c r="E90" s="96"/>
      <c r="F90" s="96"/>
      <c r="G90" s="96"/>
      <c r="H90" s="96"/>
      <c r="I90" s="96"/>
      <c r="J90" s="96"/>
      <c r="K90" s="96"/>
      <c r="L90" s="96"/>
      <c r="M90" s="96"/>
      <c r="N90" s="96"/>
      <c r="O90" s="96"/>
      <c r="P90" s="96"/>
      <c r="Q90" s="96"/>
      <c r="R90" s="148"/>
      <c r="S90" s="220"/>
      <c r="T90" s="96"/>
      <c r="U90" s="96"/>
      <c r="V90" s="96"/>
      <c r="W90" s="96"/>
      <c r="X90" s="96"/>
      <c r="Y90" s="96"/>
      <c r="Z90" s="96"/>
      <c r="AA90" s="148"/>
      <c r="AB90" s="220"/>
      <c r="AC90" s="96"/>
      <c r="AD90" s="96"/>
      <c r="AE90" s="96"/>
      <c r="AF90" s="96"/>
      <c r="AG90" s="96"/>
      <c r="AH90" s="96"/>
      <c r="AI90" s="96"/>
      <c r="AJ90" s="148"/>
      <c r="AK90" s="220"/>
      <c r="AL90" s="96"/>
      <c r="AM90" s="96"/>
      <c r="AN90" s="96"/>
      <c r="AO90" s="96"/>
      <c r="AP90" s="96"/>
      <c r="AQ90" s="96"/>
      <c r="AR90" s="96"/>
      <c r="AS90" s="148"/>
      <c r="AT90" s="220"/>
      <c r="AU90" s="96"/>
      <c r="AV90" s="96"/>
      <c r="AW90" s="96"/>
      <c r="AX90" s="96"/>
      <c r="AY90" s="96"/>
      <c r="AZ90" s="96"/>
      <c r="BA90" s="96"/>
      <c r="BB90" s="148"/>
      <c r="BC90" s="220"/>
      <c r="BD90" s="96"/>
      <c r="BE90" s="96"/>
      <c r="BF90" s="96"/>
      <c r="BG90" s="96"/>
      <c r="BH90" s="96"/>
      <c r="BI90" s="96"/>
      <c r="BJ90" s="96"/>
      <c r="BK90" s="148"/>
      <c r="BL90" s="220"/>
      <c r="BM90" s="96"/>
      <c r="BN90" s="96"/>
      <c r="BO90" s="96"/>
      <c r="BP90" s="96"/>
      <c r="BQ90" s="96"/>
      <c r="BR90" s="96"/>
      <c r="BS90" s="96"/>
      <c r="BT90" s="148"/>
      <c r="BU90" s="220"/>
      <c r="BV90" s="96"/>
      <c r="BW90" s="96"/>
      <c r="BX90" s="96"/>
      <c r="BY90" s="96"/>
      <c r="BZ90" s="96"/>
      <c r="CA90" s="96"/>
      <c r="CB90" s="96"/>
      <c r="CC90" s="96"/>
      <c r="CD90" s="19"/>
    </row>
    <row r="91" spans="2:82" ht="15" customHeight="1" x14ac:dyDescent="0.25">
      <c r="B91" s="18"/>
      <c r="C91" s="96"/>
      <c r="D91" s="96"/>
      <c r="E91" s="96"/>
      <c r="F91" s="96"/>
      <c r="G91" s="96"/>
      <c r="H91" s="96"/>
      <c r="I91" s="96"/>
      <c r="J91" s="96"/>
      <c r="K91" s="96"/>
      <c r="L91" s="96"/>
      <c r="M91" s="96"/>
      <c r="N91" s="96"/>
      <c r="O91" s="96"/>
      <c r="P91" s="96"/>
      <c r="Q91" s="96"/>
      <c r="R91" s="148"/>
      <c r="S91" s="220"/>
      <c r="T91" s="96"/>
      <c r="U91" s="96"/>
      <c r="V91" s="96"/>
      <c r="W91" s="96"/>
      <c r="X91" s="96"/>
      <c r="Y91" s="96"/>
      <c r="Z91" s="96"/>
      <c r="AA91" s="148"/>
      <c r="AB91" s="220"/>
      <c r="AC91" s="96"/>
      <c r="AD91" s="96"/>
      <c r="AE91" s="96"/>
      <c r="AF91" s="96"/>
      <c r="AG91" s="96"/>
      <c r="AH91" s="96"/>
      <c r="AI91" s="96"/>
      <c r="AJ91" s="148"/>
      <c r="AK91" s="220"/>
      <c r="AL91" s="96"/>
      <c r="AM91" s="96"/>
      <c r="AN91" s="96"/>
      <c r="AO91" s="96"/>
      <c r="AP91" s="96"/>
      <c r="AQ91" s="96"/>
      <c r="AR91" s="96"/>
      <c r="AS91" s="148"/>
      <c r="AT91" s="220"/>
      <c r="AU91" s="96"/>
      <c r="AV91" s="96"/>
      <c r="AW91" s="96"/>
      <c r="AX91" s="96"/>
      <c r="AY91" s="96"/>
      <c r="AZ91" s="96"/>
      <c r="BA91" s="96"/>
      <c r="BB91" s="148"/>
      <c r="BC91" s="220"/>
      <c r="BD91" s="96"/>
      <c r="BE91" s="96"/>
      <c r="BF91" s="96"/>
      <c r="BG91" s="96"/>
      <c r="BH91" s="96"/>
      <c r="BI91" s="96"/>
      <c r="BJ91" s="96"/>
      <c r="BK91" s="148"/>
      <c r="BL91" s="220"/>
      <c r="BM91" s="96"/>
      <c r="BN91" s="96"/>
      <c r="BO91" s="96"/>
      <c r="BP91" s="96"/>
      <c r="BQ91" s="96"/>
      <c r="BR91" s="96"/>
      <c r="BS91" s="96"/>
      <c r="BT91" s="148"/>
      <c r="BU91" s="220"/>
      <c r="BV91" s="96"/>
      <c r="BW91" s="96"/>
      <c r="BX91" s="96"/>
      <c r="BY91" s="96"/>
      <c r="BZ91" s="96"/>
      <c r="CA91" s="96"/>
      <c r="CB91" s="96"/>
      <c r="CC91" s="96"/>
      <c r="CD91" s="19"/>
    </row>
    <row r="92" spans="2:82" ht="15" customHeight="1" x14ac:dyDescent="0.25">
      <c r="B92" s="18"/>
      <c r="C92" s="96"/>
      <c r="D92" s="96"/>
      <c r="E92" s="96"/>
      <c r="F92" s="96"/>
      <c r="G92" s="96"/>
      <c r="H92" s="96"/>
      <c r="I92" s="96"/>
      <c r="J92" s="96"/>
      <c r="K92" s="96"/>
      <c r="L92" s="96"/>
      <c r="M92" s="96"/>
      <c r="N92" s="96"/>
      <c r="O92" s="96"/>
      <c r="P92" s="96"/>
      <c r="Q92" s="96"/>
      <c r="R92" s="148"/>
      <c r="S92" s="220"/>
      <c r="T92" s="96"/>
      <c r="U92" s="96"/>
      <c r="V92" s="96"/>
      <c r="W92" s="96"/>
      <c r="X92" s="96"/>
      <c r="Y92" s="96"/>
      <c r="Z92" s="96"/>
      <c r="AA92" s="148"/>
      <c r="AB92" s="220"/>
      <c r="AC92" s="96"/>
      <c r="AD92" s="96"/>
      <c r="AE92" s="96"/>
      <c r="AF92" s="96"/>
      <c r="AG92" s="96"/>
      <c r="AH92" s="96"/>
      <c r="AI92" s="96"/>
      <c r="AJ92" s="148"/>
      <c r="AK92" s="220"/>
      <c r="AL92" s="96"/>
      <c r="AM92" s="96"/>
      <c r="AN92" s="96"/>
      <c r="AO92" s="96"/>
      <c r="AP92" s="96"/>
      <c r="AQ92" s="96"/>
      <c r="AR92" s="96"/>
      <c r="AS92" s="148"/>
      <c r="AT92" s="220"/>
      <c r="AU92" s="96"/>
      <c r="AV92" s="96"/>
      <c r="AW92" s="96"/>
      <c r="AX92" s="96"/>
      <c r="AY92" s="96"/>
      <c r="AZ92" s="96"/>
      <c r="BA92" s="96"/>
      <c r="BB92" s="148"/>
      <c r="BC92" s="220"/>
      <c r="BD92" s="96"/>
      <c r="BE92" s="96"/>
      <c r="BF92" s="96"/>
      <c r="BG92" s="96"/>
      <c r="BH92" s="96"/>
      <c r="BI92" s="96"/>
      <c r="BJ92" s="96"/>
      <c r="BK92" s="148"/>
      <c r="BL92" s="220"/>
      <c r="BM92" s="96"/>
      <c r="BN92" s="96"/>
      <c r="BO92" s="96"/>
      <c r="BP92" s="96"/>
      <c r="BQ92" s="96"/>
      <c r="BR92" s="96"/>
      <c r="BS92" s="96"/>
      <c r="BT92" s="148"/>
      <c r="BU92" s="220"/>
      <c r="BV92" s="96"/>
      <c r="BW92" s="96"/>
      <c r="BX92" s="96"/>
      <c r="BY92" s="96"/>
      <c r="BZ92" s="96"/>
      <c r="CA92" s="96"/>
      <c r="CB92" s="96"/>
      <c r="CC92" s="96"/>
      <c r="CD92" s="19"/>
    </row>
    <row r="93" spans="2:82" ht="15" customHeight="1" x14ac:dyDescent="0.25">
      <c r="B93" s="18"/>
      <c r="C93" s="96"/>
      <c r="D93" s="96"/>
      <c r="E93" s="96"/>
      <c r="F93" s="96"/>
      <c r="G93" s="96"/>
      <c r="H93" s="96"/>
      <c r="I93" s="96"/>
      <c r="J93" s="96"/>
      <c r="K93" s="96"/>
      <c r="L93" s="96"/>
      <c r="M93" s="96"/>
      <c r="N93" s="96"/>
      <c r="O93" s="96"/>
      <c r="P93" s="96"/>
      <c r="Q93" s="96"/>
      <c r="R93" s="148"/>
      <c r="S93" s="220"/>
      <c r="T93" s="96"/>
      <c r="U93" s="96"/>
      <c r="V93" s="96"/>
      <c r="W93" s="96"/>
      <c r="X93" s="96"/>
      <c r="Y93" s="96"/>
      <c r="Z93" s="96"/>
      <c r="AA93" s="148"/>
      <c r="AB93" s="220"/>
      <c r="AC93" s="96"/>
      <c r="AD93" s="96"/>
      <c r="AE93" s="96"/>
      <c r="AF93" s="96"/>
      <c r="AG93" s="96"/>
      <c r="AH93" s="96"/>
      <c r="AI93" s="96"/>
      <c r="AJ93" s="148"/>
      <c r="AK93" s="220"/>
      <c r="AL93" s="96"/>
      <c r="AM93" s="96"/>
      <c r="AN93" s="96"/>
      <c r="AO93" s="96"/>
      <c r="AP93" s="96"/>
      <c r="AQ93" s="96"/>
      <c r="AR93" s="96"/>
      <c r="AS93" s="148"/>
      <c r="AT93" s="220"/>
      <c r="AU93" s="96"/>
      <c r="AV93" s="96"/>
      <c r="AW93" s="96"/>
      <c r="AX93" s="96"/>
      <c r="AY93" s="96"/>
      <c r="AZ93" s="96"/>
      <c r="BA93" s="96"/>
      <c r="BB93" s="148"/>
      <c r="BC93" s="220"/>
      <c r="BD93" s="96"/>
      <c r="BE93" s="96"/>
      <c r="BF93" s="96"/>
      <c r="BG93" s="96"/>
      <c r="BH93" s="96"/>
      <c r="BI93" s="96"/>
      <c r="BJ93" s="96"/>
      <c r="BK93" s="148"/>
      <c r="BL93" s="220"/>
      <c r="BM93" s="96"/>
      <c r="BN93" s="96"/>
      <c r="BO93" s="96"/>
      <c r="BP93" s="96"/>
      <c r="BQ93" s="96"/>
      <c r="BR93" s="96"/>
      <c r="BS93" s="96"/>
      <c r="BT93" s="148"/>
      <c r="BU93" s="220"/>
      <c r="BV93" s="96"/>
      <c r="BW93" s="96"/>
      <c r="BX93" s="96"/>
      <c r="BY93" s="96"/>
      <c r="BZ93" s="96"/>
      <c r="CA93" s="96"/>
      <c r="CB93" s="96"/>
      <c r="CC93" s="96"/>
      <c r="CD93" s="19"/>
    </row>
    <row r="94" spans="2:82" ht="15" customHeight="1" x14ac:dyDescent="0.25">
      <c r="B94" s="18"/>
      <c r="C94" s="109"/>
      <c r="D94" s="109"/>
      <c r="E94" s="109"/>
      <c r="F94" s="109"/>
      <c r="G94" s="109"/>
      <c r="H94" s="109"/>
      <c r="I94" s="109"/>
      <c r="J94" s="109"/>
      <c r="K94" s="109"/>
      <c r="L94" s="109"/>
      <c r="M94" s="109"/>
      <c r="N94" s="109"/>
      <c r="O94" s="109"/>
      <c r="P94" s="109"/>
      <c r="Q94" s="109"/>
      <c r="R94" s="215"/>
      <c r="S94" s="214"/>
      <c r="T94" s="109"/>
      <c r="U94" s="109"/>
      <c r="V94" s="109"/>
      <c r="W94" s="109"/>
      <c r="X94" s="109"/>
      <c r="Y94" s="109"/>
      <c r="Z94" s="109"/>
      <c r="AA94" s="215"/>
      <c r="AB94" s="214"/>
      <c r="AC94" s="109"/>
      <c r="AD94" s="109"/>
      <c r="AE94" s="109"/>
      <c r="AF94" s="109"/>
      <c r="AG94" s="109"/>
      <c r="AH94" s="109"/>
      <c r="AI94" s="109"/>
      <c r="AJ94" s="215"/>
      <c r="AK94" s="214"/>
      <c r="AL94" s="109"/>
      <c r="AM94" s="109"/>
      <c r="AN94" s="109"/>
      <c r="AO94" s="109"/>
      <c r="AP94" s="109"/>
      <c r="AQ94" s="109"/>
      <c r="AR94" s="109"/>
      <c r="AS94" s="215"/>
      <c r="AT94" s="214"/>
      <c r="AU94" s="109"/>
      <c r="AV94" s="109"/>
      <c r="AW94" s="109"/>
      <c r="AX94" s="109"/>
      <c r="AY94" s="109"/>
      <c r="AZ94" s="109"/>
      <c r="BA94" s="109"/>
      <c r="BB94" s="215"/>
      <c r="BC94" s="214"/>
      <c r="BD94" s="109"/>
      <c r="BE94" s="109"/>
      <c r="BF94" s="109"/>
      <c r="BG94" s="109"/>
      <c r="BH94" s="109"/>
      <c r="BI94" s="109"/>
      <c r="BJ94" s="109"/>
      <c r="BK94" s="215"/>
      <c r="BL94" s="214"/>
      <c r="BM94" s="109"/>
      <c r="BN94" s="109"/>
      <c r="BO94" s="109"/>
      <c r="BP94" s="109"/>
      <c r="BQ94" s="109"/>
      <c r="BR94" s="109"/>
      <c r="BS94" s="109"/>
      <c r="BT94" s="215"/>
      <c r="BU94" s="214"/>
      <c r="BV94" s="109"/>
      <c r="BW94" s="109"/>
      <c r="BX94" s="109"/>
      <c r="BY94" s="109"/>
      <c r="BZ94" s="109"/>
      <c r="CA94" s="109"/>
      <c r="CB94" s="109"/>
      <c r="CC94" s="109"/>
      <c r="CD94" s="19"/>
    </row>
    <row r="95" spans="2:82" ht="15" customHeight="1" x14ac:dyDescent="0.25">
      <c r="B95" s="18"/>
      <c r="C95" s="230" t="s">
        <v>41</v>
      </c>
      <c r="D95" s="108"/>
      <c r="E95" s="108"/>
      <c r="F95" s="108"/>
      <c r="G95" s="108"/>
      <c r="H95" s="108"/>
      <c r="I95" s="108"/>
      <c r="J95" s="108"/>
      <c r="K95" s="108"/>
      <c r="L95" s="108"/>
      <c r="M95" s="108"/>
      <c r="N95" s="108"/>
      <c r="O95" s="108"/>
      <c r="P95" s="108"/>
      <c r="Q95" s="108"/>
      <c r="R95" s="147"/>
      <c r="S95" s="232" t="s">
        <v>108</v>
      </c>
      <c r="T95" s="108"/>
      <c r="U95" s="108"/>
      <c r="V95" s="108"/>
      <c r="W95" s="108"/>
      <c r="X95" s="108"/>
      <c r="Y95" s="108"/>
      <c r="Z95" s="108"/>
      <c r="AA95" s="147"/>
      <c r="AB95" s="229">
        <v>1</v>
      </c>
      <c r="AC95" s="108"/>
      <c r="AD95" s="108"/>
      <c r="AE95" s="108"/>
      <c r="AF95" s="108"/>
      <c r="AG95" s="108"/>
      <c r="AH95" s="108"/>
      <c r="AI95" s="108"/>
      <c r="AJ95" s="147"/>
      <c r="AK95" s="235">
        <v>10</v>
      </c>
      <c r="AL95" s="108"/>
      <c r="AM95" s="108"/>
      <c r="AN95" s="108"/>
      <c r="AO95" s="108"/>
      <c r="AP95" s="108"/>
      <c r="AQ95" s="108"/>
      <c r="AR95" s="108"/>
      <c r="AS95" s="147"/>
      <c r="AT95" s="229">
        <v>52</v>
      </c>
      <c r="AU95" s="108"/>
      <c r="AV95" s="108"/>
      <c r="AW95" s="108"/>
      <c r="AX95" s="108"/>
      <c r="AY95" s="108"/>
      <c r="AZ95" s="108"/>
      <c r="BA95" s="108"/>
      <c r="BB95" s="147"/>
      <c r="BC95" s="229">
        <f>AB95*AK95*AT95</f>
        <v>520</v>
      </c>
      <c r="BD95" s="108"/>
      <c r="BE95" s="108"/>
      <c r="BF95" s="108"/>
      <c r="BG95" s="108"/>
      <c r="BH95" s="108"/>
      <c r="BI95" s="108"/>
      <c r="BJ95" s="108"/>
      <c r="BK95" s="147"/>
      <c r="BL95" s="237">
        <f>svs34sonnnacht</f>
        <v>0</v>
      </c>
      <c r="BM95" s="108"/>
      <c r="BN95" s="108"/>
      <c r="BO95" s="108"/>
      <c r="BP95" s="108"/>
      <c r="BQ95" s="108"/>
      <c r="BR95" s="108"/>
      <c r="BS95" s="108"/>
      <c r="BT95" s="147"/>
      <c r="BU95" s="236">
        <f>BC95*BL95</f>
        <v>0</v>
      </c>
      <c r="BV95" s="108"/>
      <c r="BW95" s="108"/>
      <c r="BX95" s="108"/>
      <c r="BY95" s="108"/>
      <c r="BZ95" s="108"/>
      <c r="CA95" s="108"/>
      <c r="CB95" s="108"/>
      <c r="CC95" s="108"/>
      <c r="CD95" s="19"/>
    </row>
    <row r="96" spans="2:82" ht="15" customHeight="1" x14ac:dyDescent="0.25">
      <c r="B96" s="18"/>
      <c r="C96" s="96"/>
      <c r="D96" s="96"/>
      <c r="E96" s="96"/>
      <c r="F96" s="96"/>
      <c r="G96" s="96"/>
      <c r="H96" s="96"/>
      <c r="I96" s="96"/>
      <c r="J96" s="96"/>
      <c r="K96" s="96"/>
      <c r="L96" s="96"/>
      <c r="M96" s="96"/>
      <c r="N96" s="96"/>
      <c r="O96" s="96"/>
      <c r="P96" s="96"/>
      <c r="Q96" s="96"/>
      <c r="R96" s="148"/>
      <c r="S96" s="220"/>
      <c r="T96" s="96"/>
      <c r="U96" s="96"/>
      <c r="V96" s="96"/>
      <c r="W96" s="96"/>
      <c r="X96" s="96"/>
      <c r="Y96" s="96"/>
      <c r="Z96" s="96"/>
      <c r="AA96" s="148"/>
      <c r="AB96" s="220"/>
      <c r="AC96" s="96"/>
      <c r="AD96" s="96"/>
      <c r="AE96" s="96"/>
      <c r="AF96" s="96"/>
      <c r="AG96" s="96"/>
      <c r="AH96" s="96"/>
      <c r="AI96" s="96"/>
      <c r="AJ96" s="148"/>
      <c r="AK96" s="220"/>
      <c r="AL96" s="96"/>
      <c r="AM96" s="96"/>
      <c r="AN96" s="96"/>
      <c r="AO96" s="96"/>
      <c r="AP96" s="96"/>
      <c r="AQ96" s="96"/>
      <c r="AR96" s="96"/>
      <c r="AS96" s="148"/>
      <c r="AT96" s="220"/>
      <c r="AU96" s="96"/>
      <c r="AV96" s="96"/>
      <c r="AW96" s="96"/>
      <c r="AX96" s="96"/>
      <c r="AY96" s="96"/>
      <c r="AZ96" s="96"/>
      <c r="BA96" s="96"/>
      <c r="BB96" s="148"/>
      <c r="BC96" s="220"/>
      <c r="BD96" s="96"/>
      <c r="BE96" s="96"/>
      <c r="BF96" s="96"/>
      <c r="BG96" s="96"/>
      <c r="BH96" s="96"/>
      <c r="BI96" s="96"/>
      <c r="BJ96" s="96"/>
      <c r="BK96" s="148"/>
      <c r="BL96" s="220"/>
      <c r="BM96" s="96"/>
      <c r="BN96" s="96"/>
      <c r="BO96" s="96"/>
      <c r="BP96" s="96"/>
      <c r="BQ96" s="96"/>
      <c r="BR96" s="96"/>
      <c r="BS96" s="96"/>
      <c r="BT96" s="148"/>
      <c r="BU96" s="220"/>
      <c r="BV96" s="96"/>
      <c r="BW96" s="96"/>
      <c r="BX96" s="96"/>
      <c r="BY96" s="96"/>
      <c r="BZ96" s="96"/>
      <c r="CA96" s="96"/>
      <c r="CB96" s="96"/>
      <c r="CC96" s="96"/>
      <c r="CD96" s="19"/>
    </row>
    <row r="97" spans="2:82" ht="15" customHeight="1" x14ac:dyDescent="0.25">
      <c r="B97" s="18"/>
      <c r="C97" s="96"/>
      <c r="D97" s="96"/>
      <c r="E97" s="96"/>
      <c r="F97" s="96"/>
      <c r="G97" s="96"/>
      <c r="H97" s="96"/>
      <c r="I97" s="96"/>
      <c r="J97" s="96"/>
      <c r="K97" s="96"/>
      <c r="L97" s="96"/>
      <c r="M97" s="96"/>
      <c r="N97" s="96"/>
      <c r="O97" s="96"/>
      <c r="P97" s="96"/>
      <c r="Q97" s="96"/>
      <c r="R97" s="148"/>
      <c r="S97" s="220"/>
      <c r="T97" s="96"/>
      <c r="U97" s="96"/>
      <c r="V97" s="96"/>
      <c r="W97" s="96"/>
      <c r="X97" s="96"/>
      <c r="Y97" s="96"/>
      <c r="Z97" s="96"/>
      <c r="AA97" s="148"/>
      <c r="AB97" s="220"/>
      <c r="AC97" s="96"/>
      <c r="AD97" s="96"/>
      <c r="AE97" s="96"/>
      <c r="AF97" s="96"/>
      <c r="AG97" s="96"/>
      <c r="AH97" s="96"/>
      <c r="AI97" s="96"/>
      <c r="AJ97" s="148"/>
      <c r="AK97" s="220"/>
      <c r="AL97" s="96"/>
      <c r="AM97" s="96"/>
      <c r="AN97" s="96"/>
      <c r="AO97" s="96"/>
      <c r="AP97" s="96"/>
      <c r="AQ97" s="96"/>
      <c r="AR97" s="96"/>
      <c r="AS97" s="148"/>
      <c r="AT97" s="220"/>
      <c r="AU97" s="96"/>
      <c r="AV97" s="96"/>
      <c r="AW97" s="96"/>
      <c r="AX97" s="96"/>
      <c r="AY97" s="96"/>
      <c r="AZ97" s="96"/>
      <c r="BA97" s="96"/>
      <c r="BB97" s="148"/>
      <c r="BC97" s="220"/>
      <c r="BD97" s="96"/>
      <c r="BE97" s="96"/>
      <c r="BF97" s="96"/>
      <c r="BG97" s="96"/>
      <c r="BH97" s="96"/>
      <c r="BI97" s="96"/>
      <c r="BJ97" s="96"/>
      <c r="BK97" s="148"/>
      <c r="BL97" s="220"/>
      <c r="BM97" s="96"/>
      <c r="BN97" s="96"/>
      <c r="BO97" s="96"/>
      <c r="BP97" s="96"/>
      <c r="BQ97" s="96"/>
      <c r="BR97" s="96"/>
      <c r="BS97" s="96"/>
      <c r="BT97" s="148"/>
      <c r="BU97" s="220"/>
      <c r="BV97" s="96"/>
      <c r="BW97" s="96"/>
      <c r="BX97" s="96"/>
      <c r="BY97" s="96"/>
      <c r="BZ97" s="96"/>
      <c r="CA97" s="96"/>
      <c r="CB97" s="96"/>
      <c r="CC97" s="96"/>
      <c r="CD97" s="19"/>
    </row>
    <row r="98" spans="2:82" ht="15" customHeight="1" x14ac:dyDescent="0.25">
      <c r="B98" s="18"/>
      <c r="C98" s="96"/>
      <c r="D98" s="96"/>
      <c r="E98" s="96"/>
      <c r="F98" s="96"/>
      <c r="G98" s="96"/>
      <c r="H98" s="96"/>
      <c r="I98" s="96"/>
      <c r="J98" s="96"/>
      <c r="K98" s="96"/>
      <c r="L98" s="96"/>
      <c r="M98" s="96"/>
      <c r="N98" s="96"/>
      <c r="O98" s="96"/>
      <c r="P98" s="96"/>
      <c r="Q98" s="96"/>
      <c r="R98" s="148"/>
      <c r="S98" s="220"/>
      <c r="T98" s="96"/>
      <c r="U98" s="96"/>
      <c r="V98" s="96"/>
      <c r="W98" s="96"/>
      <c r="X98" s="96"/>
      <c r="Y98" s="96"/>
      <c r="Z98" s="96"/>
      <c r="AA98" s="148"/>
      <c r="AB98" s="220"/>
      <c r="AC98" s="96"/>
      <c r="AD98" s="96"/>
      <c r="AE98" s="96"/>
      <c r="AF98" s="96"/>
      <c r="AG98" s="96"/>
      <c r="AH98" s="96"/>
      <c r="AI98" s="96"/>
      <c r="AJ98" s="148"/>
      <c r="AK98" s="220"/>
      <c r="AL98" s="96"/>
      <c r="AM98" s="96"/>
      <c r="AN98" s="96"/>
      <c r="AO98" s="96"/>
      <c r="AP98" s="96"/>
      <c r="AQ98" s="96"/>
      <c r="AR98" s="96"/>
      <c r="AS98" s="148"/>
      <c r="AT98" s="220"/>
      <c r="AU98" s="96"/>
      <c r="AV98" s="96"/>
      <c r="AW98" s="96"/>
      <c r="AX98" s="96"/>
      <c r="AY98" s="96"/>
      <c r="AZ98" s="96"/>
      <c r="BA98" s="96"/>
      <c r="BB98" s="148"/>
      <c r="BC98" s="220"/>
      <c r="BD98" s="96"/>
      <c r="BE98" s="96"/>
      <c r="BF98" s="96"/>
      <c r="BG98" s="96"/>
      <c r="BH98" s="96"/>
      <c r="BI98" s="96"/>
      <c r="BJ98" s="96"/>
      <c r="BK98" s="148"/>
      <c r="BL98" s="220"/>
      <c r="BM98" s="96"/>
      <c r="BN98" s="96"/>
      <c r="BO98" s="96"/>
      <c r="BP98" s="96"/>
      <c r="BQ98" s="96"/>
      <c r="BR98" s="96"/>
      <c r="BS98" s="96"/>
      <c r="BT98" s="148"/>
      <c r="BU98" s="220"/>
      <c r="BV98" s="96"/>
      <c r="BW98" s="96"/>
      <c r="BX98" s="96"/>
      <c r="BY98" s="96"/>
      <c r="BZ98" s="96"/>
      <c r="CA98" s="96"/>
      <c r="CB98" s="96"/>
      <c r="CC98" s="96"/>
      <c r="CD98" s="19"/>
    </row>
    <row r="99" spans="2:82" ht="15" customHeight="1" x14ac:dyDescent="0.25">
      <c r="B99" s="18"/>
      <c r="C99" s="96"/>
      <c r="D99" s="96"/>
      <c r="E99" s="96"/>
      <c r="F99" s="96"/>
      <c r="G99" s="96"/>
      <c r="H99" s="96"/>
      <c r="I99" s="96"/>
      <c r="J99" s="96"/>
      <c r="K99" s="96"/>
      <c r="L99" s="96"/>
      <c r="M99" s="96"/>
      <c r="N99" s="96"/>
      <c r="O99" s="96"/>
      <c r="P99" s="96"/>
      <c r="Q99" s="96"/>
      <c r="R99" s="148"/>
      <c r="S99" s="220"/>
      <c r="T99" s="96"/>
      <c r="U99" s="96"/>
      <c r="V99" s="96"/>
      <c r="W99" s="96"/>
      <c r="X99" s="96"/>
      <c r="Y99" s="96"/>
      <c r="Z99" s="96"/>
      <c r="AA99" s="148"/>
      <c r="AB99" s="220"/>
      <c r="AC99" s="96"/>
      <c r="AD99" s="96"/>
      <c r="AE99" s="96"/>
      <c r="AF99" s="96"/>
      <c r="AG99" s="96"/>
      <c r="AH99" s="96"/>
      <c r="AI99" s="96"/>
      <c r="AJ99" s="148"/>
      <c r="AK99" s="220"/>
      <c r="AL99" s="96"/>
      <c r="AM99" s="96"/>
      <c r="AN99" s="96"/>
      <c r="AO99" s="96"/>
      <c r="AP99" s="96"/>
      <c r="AQ99" s="96"/>
      <c r="AR99" s="96"/>
      <c r="AS99" s="148"/>
      <c r="AT99" s="220"/>
      <c r="AU99" s="96"/>
      <c r="AV99" s="96"/>
      <c r="AW99" s="96"/>
      <c r="AX99" s="96"/>
      <c r="AY99" s="96"/>
      <c r="AZ99" s="96"/>
      <c r="BA99" s="96"/>
      <c r="BB99" s="148"/>
      <c r="BC99" s="220"/>
      <c r="BD99" s="96"/>
      <c r="BE99" s="96"/>
      <c r="BF99" s="96"/>
      <c r="BG99" s="96"/>
      <c r="BH99" s="96"/>
      <c r="BI99" s="96"/>
      <c r="BJ99" s="96"/>
      <c r="BK99" s="148"/>
      <c r="BL99" s="220"/>
      <c r="BM99" s="96"/>
      <c r="BN99" s="96"/>
      <c r="BO99" s="96"/>
      <c r="BP99" s="96"/>
      <c r="BQ99" s="96"/>
      <c r="BR99" s="96"/>
      <c r="BS99" s="96"/>
      <c r="BT99" s="148"/>
      <c r="BU99" s="220"/>
      <c r="BV99" s="96"/>
      <c r="BW99" s="96"/>
      <c r="BX99" s="96"/>
      <c r="BY99" s="96"/>
      <c r="BZ99" s="96"/>
      <c r="CA99" s="96"/>
      <c r="CB99" s="96"/>
      <c r="CC99" s="96"/>
      <c r="CD99" s="19"/>
    </row>
    <row r="100" spans="2:82" ht="15" customHeight="1" x14ac:dyDescent="0.25">
      <c r="B100" s="18"/>
      <c r="C100" s="109"/>
      <c r="D100" s="109"/>
      <c r="E100" s="109"/>
      <c r="F100" s="109"/>
      <c r="G100" s="109"/>
      <c r="H100" s="109"/>
      <c r="I100" s="109"/>
      <c r="J100" s="109"/>
      <c r="K100" s="109"/>
      <c r="L100" s="109"/>
      <c r="M100" s="109"/>
      <c r="N100" s="109"/>
      <c r="O100" s="109"/>
      <c r="P100" s="109"/>
      <c r="Q100" s="109"/>
      <c r="R100" s="215"/>
      <c r="S100" s="214"/>
      <c r="T100" s="109"/>
      <c r="U100" s="109"/>
      <c r="V100" s="109"/>
      <c r="W100" s="109"/>
      <c r="X100" s="109"/>
      <c r="Y100" s="109"/>
      <c r="Z100" s="109"/>
      <c r="AA100" s="215"/>
      <c r="AB100" s="214"/>
      <c r="AC100" s="109"/>
      <c r="AD100" s="109"/>
      <c r="AE100" s="109"/>
      <c r="AF100" s="109"/>
      <c r="AG100" s="109"/>
      <c r="AH100" s="109"/>
      <c r="AI100" s="109"/>
      <c r="AJ100" s="215"/>
      <c r="AK100" s="214"/>
      <c r="AL100" s="109"/>
      <c r="AM100" s="109"/>
      <c r="AN100" s="109"/>
      <c r="AO100" s="109"/>
      <c r="AP100" s="109"/>
      <c r="AQ100" s="109"/>
      <c r="AR100" s="109"/>
      <c r="AS100" s="215"/>
      <c r="AT100" s="214"/>
      <c r="AU100" s="109"/>
      <c r="AV100" s="109"/>
      <c r="AW100" s="109"/>
      <c r="AX100" s="109"/>
      <c r="AY100" s="109"/>
      <c r="AZ100" s="109"/>
      <c r="BA100" s="109"/>
      <c r="BB100" s="215"/>
      <c r="BC100" s="214"/>
      <c r="BD100" s="109"/>
      <c r="BE100" s="109"/>
      <c r="BF100" s="109"/>
      <c r="BG100" s="109"/>
      <c r="BH100" s="109"/>
      <c r="BI100" s="109"/>
      <c r="BJ100" s="109"/>
      <c r="BK100" s="215"/>
      <c r="BL100" s="214"/>
      <c r="BM100" s="109"/>
      <c r="BN100" s="109"/>
      <c r="BO100" s="109"/>
      <c r="BP100" s="109"/>
      <c r="BQ100" s="109"/>
      <c r="BR100" s="109"/>
      <c r="BS100" s="109"/>
      <c r="BT100" s="215"/>
      <c r="BU100" s="214"/>
      <c r="BV100" s="109"/>
      <c r="BW100" s="109"/>
      <c r="BX100" s="109"/>
      <c r="BY100" s="109"/>
      <c r="BZ100" s="109"/>
      <c r="CA100" s="109"/>
      <c r="CB100" s="109"/>
      <c r="CC100" s="109"/>
      <c r="CD100" s="19"/>
    </row>
    <row r="101" spans="2:82" ht="15" customHeight="1" x14ac:dyDescent="0.25">
      <c r="B101" s="18"/>
      <c r="C101" s="230" t="s">
        <v>40</v>
      </c>
      <c r="D101" s="108"/>
      <c r="E101" s="108"/>
      <c r="F101" s="108"/>
      <c r="G101" s="108"/>
      <c r="H101" s="108"/>
      <c r="I101" s="108"/>
      <c r="J101" s="108"/>
      <c r="K101" s="108"/>
      <c r="L101" s="108"/>
      <c r="M101" s="108"/>
      <c r="N101" s="108"/>
      <c r="O101" s="108"/>
      <c r="P101" s="108"/>
      <c r="Q101" s="108"/>
      <c r="R101" s="147"/>
      <c r="S101" s="238" t="s">
        <v>109</v>
      </c>
      <c r="T101" s="108"/>
      <c r="U101" s="108"/>
      <c r="V101" s="108"/>
      <c r="W101" s="108"/>
      <c r="X101" s="108"/>
      <c r="Y101" s="108"/>
      <c r="Z101" s="108"/>
      <c r="AA101" s="147"/>
      <c r="AB101" s="229">
        <v>1</v>
      </c>
      <c r="AC101" s="108"/>
      <c r="AD101" s="108"/>
      <c r="AE101" s="108"/>
      <c r="AF101" s="108"/>
      <c r="AG101" s="108"/>
      <c r="AH101" s="108"/>
      <c r="AI101" s="108"/>
      <c r="AJ101" s="147"/>
      <c r="AK101" s="235">
        <v>14</v>
      </c>
      <c r="AL101" s="108"/>
      <c r="AM101" s="108"/>
      <c r="AN101" s="108"/>
      <c r="AO101" s="108"/>
      <c r="AP101" s="108"/>
      <c r="AQ101" s="108"/>
      <c r="AR101" s="108"/>
      <c r="AS101" s="147"/>
      <c r="AT101" s="229">
        <v>10</v>
      </c>
      <c r="AU101" s="108"/>
      <c r="AV101" s="108"/>
      <c r="AW101" s="108"/>
      <c r="AX101" s="108"/>
      <c r="AY101" s="108"/>
      <c r="AZ101" s="108"/>
      <c r="BA101" s="108"/>
      <c r="BB101" s="147"/>
      <c r="BC101" s="229">
        <f>AB101*AK101*AT101</f>
        <v>140</v>
      </c>
      <c r="BD101" s="108"/>
      <c r="BE101" s="108"/>
      <c r="BF101" s="108"/>
      <c r="BG101" s="108"/>
      <c r="BH101" s="108"/>
      <c r="BI101" s="108"/>
      <c r="BJ101" s="108"/>
      <c r="BK101" s="147"/>
      <c r="BL101" s="237">
        <f>svs33feier</f>
        <v>0</v>
      </c>
      <c r="BM101" s="108"/>
      <c r="BN101" s="108"/>
      <c r="BO101" s="108"/>
      <c r="BP101" s="108"/>
      <c r="BQ101" s="108"/>
      <c r="BR101" s="108"/>
      <c r="BS101" s="108"/>
      <c r="BT101" s="147"/>
      <c r="BU101" s="236">
        <f>BC101*BL101</f>
        <v>0</v>
      </c>
      <c r="BV101" s="108"/>
      <c r="BW101" s="108"/>
      <c r="BX101" s="108"/>
      <c r="BY101" s="108"/>
      <c r="BZ101" s="108"/>
      <c r="CA101" s="108"/>
      <c r="CB101" s="108"/>
      <c r="CC101" s="108"/>
      <c r="CD101" s="19"/>
    </row>
    <row r="102" spans="2:82" ht="15" customHeight="1" x14ac:dyDescent="0.25">
      <c r="B102" s="18"/>
      <c r="C102" s="96"/>
      <c r="D102" s="96"/>
      <c r="E102" s="96"/>
      <c r="F102" s="96"/>
      <c r="G102" s="96"/>
      <c r="H102" s="96"/>
      <c r="I102" s="96"/>
      <c r="J102" s="96"/>
      <c r="K102" s="96"/>
      <c r="L102" s="96"/>
      <c r="M102" s="96"/>
      <c r="N102" s="96"/>
      <c r="O102" s="96"/>
      <c r="P102" s="96"/>
      <c r="Q102" s="96"/>
      <c r="R102" s="148"/>
      <c r="S102" s="220"/>
      <c r="T102" s="96"/>
      <c r="U102" s="96"/>
      <c r="V102" s="96"/>
      <c r="W102" s="96"/>
      <c r="X102" s="96"/>
      <c r="Y102" s="96"/>
      <c r="Z102" s="96"/>
      <c r="AA102" s="148"/>
      <c r="AB102" s="220"/>
      <c r="AC102" s="96"/>
      <c r="AD102" s="96"/>
      <c r="AE102" s="96"/>
      <c r="AF102" s="96"/>
      <c r="AG102" s="96"/>
      <c r="AH102" s="96"/>
      <c r="AI102" s="96"/>
      <c r="AJ102" s="148"/>
      <c r="AK102" s="220"/>
      <c r="AL102" s="96"/>
      <c r="AM102" s="96"/>
      <c r="AN102" s="96"/>
      <c r="AO102" s="96"/>
      <c r="AP102" s="96"/>
      <c r="AQ102" s="96"/>
      <c r="AR102" s="96"/>
      <c r="AS102" s="148"/>
      <c r="AT102" s="220"/>
      <c r="AU102" s="96"/>
      <c r="AV102" s="96"/>
      <c r="AW102" s="96"/>
      <c r="AX102" s="96"/>
      <c r="AY102" s="96"/>
      <c r="AZ102" s="96"/>
      <c r="BA102" s="96"/>
      <c r="BB102" s="148"/>
      <c r="BC102" s="220"/>
      <c r="BD102" s="96"/>
      <c r="BE102" s="96"/>
      <c r="BF102" s="96"/>
      <c r="BG102" s="96"/>
      <c r="BH102" s="96"/>
      <c r="BI102" s="96"/>
      <c r="BJ102" s="96"/>
      <c r="BK102" s="148"/>
      <c r="BL102" s="220"/>
      <c r="BM102" s="96"/>
      <c r="BN102" s="96"/>
      <c r="BO102" s="96"/>
      <c r="BP102" s="96"/>
      <c r="BQ102" s="96"/>
      <c r="BR102" s="96"/>
      <c r="BS102" s="96"/>
      <c r="BT102" s="148"/>
      <c r="BU102" s="220"/>
      <c r="BV102" s="96"/>
      <c r="BW102" s="96"/>
      <c r="BX102" s="96"/>
      <c r="BY102" s="96"/>
      <c r="BZ102" s="96"/>
      <c r="CA102" s="96"/>
      <c r="CB102" s="96"/>
      <c r="CC102" s="96"/>
      <c r="CD102" s="19"/>
    </row>
    <row r="103" spans="2:82" ht="15" customHeight="1" x14ac:dyDescent="0.25">
      <c r="B103" s="18"/>
      <c r="C103" s="96"/>
      <c r="D103" s="96"/>
      <c r="E103" s="96"/>
      <c r="F103" s="96"/>
      <c r="G103" s="96"/>
      <c r="H103" s="96"/>
      <c r="I103" s="96"/>
      <c r="J103" s="96"/>
      <c r="K103" s="96"/>
      <c r="L103" s="96"/>
      <c r="M103" s="96"/>
      <c r="N103" s="96"/>
      <c r="O103" s="96"/>
      <c r="P103" s="96"/>
      <c r="Q103" s="96"/>
      <c r="R103" s="148"/>
      <c r="S103" s="220"/>
      <c r="T103" s="96"/>
      <c r="U103" s="96"/>
      <c r="V103" s="96"/>
      <c r="W103" s="96"/>
      <c r="X103" s="96"/>
      <c r="Y103" s="96"/>
      <c r="Z103" s="96"/>
      <c r="AA103" s="148"/>
      <c r="AB103" s="220"/>
      <c r="AC103" s="96"/>
      <c r="AD103" s="96"/>
      <c r="AE103" s="96"/>
      <c r="AF103" s="96"/>
      <c r="AG103" s="96"/>
      <c r="AH103" s="96"/>
      <c r="AI103" s="96"/>
      <c r="AJ103" s="148"/>
      <c r="AK103" s="220"/>
      <c r="AL103" s="96"/>
      <c r="AM103" s="96"/>
      <c r="AN103" s="96"/>
      <c r="AO103" s="96"/>
      <c r="AP103" s="96"/>
      <c r="AQ103" s="96"/>
      <c r="AR103" s="96"/>
      <c r="AS103" s="148"/>
      <c r="AT103" s="220"/>
      <c r="AU103" s="96"/>
      <c r="AV103" s="96"/>
      <c r="AW103" s="96"/>
      <c r="AX103" s="96"/>
      <c r="AY103" s="96"/>
      <c r="AZ103" s="96"/>
      <c r="BA103" s="96"/>
      <c r="BB103" s="148"/>
      <c r="BC103" s="220"/>
      <c r="BD103" s="96"/>
      <c r="BE103" s="96"/>
      <c r="BF103" s="96"/>
      <c r="BG103" s="96"/>
      <c r="BH103" s="96"/>
      <c r="BI103" s="96"/>
      <c r="BJ103" s="96"/>
      <c r="BK103" s="148"/>
      <c r="BL103" s="220"/>
      <c r="BM103" s="96"/>
      <c r="BN103" s="96"/>
      <c r="BO103" s="96"/>
      <c r="BP103" s="96"/>
      <c r="BQ103" s="96"/>
      <c r="BR103" s="96"/>
      <c r="BS103" s="96"/>
      <c r="BT103" s="148"/>
      <c r="BU103" s="220"/>
      <c r="BV103" s="96"/>
      <c r="BW103" s="96"/>
      <c r="BX103" s="96"/>
      <c r="BY103" s="96"/>
      <c r="BZ103" s="96"/>
      <c r="CA103" s="96"/>
      <c r="CB103" s="96"/>
      <c r="CC103" s="96"/>
      <c r="CD103" s="19"/>
    </row>
    <row r="104" spans="2:82" ht="15" customHeight="1" x14ac:dyDescent="0.25">
      <c r="B104" s="18"/>
      <c r="C104" s="96"/>
      <c r="D104" s="96"/>
      <c r="E104" s="96"/>
      <c r="F104" s="96"/>
      <c r="G104" s="96"/>
      <c r="H104" s="96"/>
      <c r="I104" s="96"/>
      <c r="J104" s="96"/>
      <c r="K104" s="96"/>
      <c r="L104" s="96"/>
      <c r="M104" s="96"/>
      <c r="N104" s="96"/>
      <c r="O104" s="96"/>
      <c r="P104" s="96"/>
      <c r="Q104" s="96"/>
      <c r="R104" s="148"/>
      <c r="S104" s="220"/>
      <c r="T104" s="96"/>
      <c r="U104" s="96"/>
      <c r="V104" s="96"/>
      <c r="W104" s="96"/>
      <c r="X104" s="96"/>
      <c r="Y104" s="96"/>
      <c r="Z104" s="96"/>
      <c r="AA104" s="148"/>
      <c r="AB104" s="220"/>
      <c r="AC104" s="96"/>
      <c r="AD104" s="96"/>
      <c r="AE104" s="96"/>
      <c r="AF104" s="96"/>
      <c r="AG104" s="96"/>
      <c r="AH104" s="96"/>
      <c r="AI104" s="96"/>
      <c r="AJ104" s="148"/>
      <c r="AK104" s="220"/>
      <c r="AL104" s="96"/>
      <c r="AM104" s="96"/>
      <c r="AN104" s="96"/>
      <c r="AO104" s="96"/>
      <c r="AP104" s="96"/>
      <c r="AQ104" s="96"/>
      <c r="AR104" s="96"/>
      <c r="AS104" s="148"/>
      <c r="AT104" s="220"/>
      <c r="AU104" s="96"/>
      <c r="AV104" s="96"/>
      <c r="AW104" s="96"/>
      <c r="AX104" s="96"/>
      <c r="AY104" s="96"/>
      <c r="AZ104" s="96"/>
      <c r="BA104" s="96"/>
      <c r="BB104" s="148"/>
      <c r="BC104" s="220"/>
      <c r="BD104" s="96"/>
      <c r="BE104" s="96"/>
      <c r="BF104" s="96"/>
      <c r="BG104" s="96"/>
      <c r="BH104" s="96"/>
      <c r="BI104" s="96"/>
      <c r="BJ104" s="96"/>
      <c r="BK104" s="148"/>
      <c r="BL104" s="220"/>
      <c r="BM104" s="96"/>
      <c r="BN104" s="96"/>
      <c r="BO104" s="96"/>
      <c r="BP104" s="96"/>
      <c r="BQ104" s="96"/>
      <c r="BR104" s="96"/>
      <c r="BS104" s="96"/>
      <c r="BT104" s="148"/>
      <c r="BU104" s="220"/>
      <c r="BV104" s="96"/>
      <c r="BW104" s="96"/>
      <c r="BX104" s="96"/>
      <c r="BY104" s="96"/>
      <c r="BZ104" s="96"/>
      <c r="CA104" s="96"/>
      <c r="CB104" s="96"/>
      <c r="CC104" s="96"/>
      <c r="CD104" s="19"/>
    </row>
    <row r="105" spans="2:82" ht="15" customHeight="1" x14ac:dyDescent="0.25">
      <c r="B105" s="18"/>
      <c r="C105" s="96"/>
      <c r="D105" s="96"/>
      <c r="E105" s="96"/>
      <c r="F105" s="96"/>
      <c r="G105" s="96"/>
      <c r="H105" s="96"/>
      <c r="I105" s="96"/>
      <c r="J105" s="96"/>
      <c r="K105" s="96"/>
      <c r="L105" s="96"/>
      <c r="M105" s="96"/>
      <c r="N105" s="96"/>
      <c r="O105" s="96"/>
      <c r="P105" s="96"/>
      <c r="Q105" s="96"/>
      <c r="R105" s="148"/>
      <c r="S105" s="220"/>
      <c r="T105" s="96"/>
      <c r="U105" s="96"/>
      <c r="V105" s="96"/>
      <c r="W105" s="96"/>
      <c r="X105" s="96"/>
      <c r="Y105" s="96"/>
      <c r="Z105" s="96"/>
      <c r="AA105" s="148"/>
      <c r="AB105" s="220"/>
      <c r="AC105" s="96"/>
      <c r="AD105" s="96"/>
      <c r="AE105" s="96"/>
      <c r="AF105" s="96"/>
      <c r="AG105" s="96"/>
      <c r="AH105" s="96"/>
      <c r="AI105" s="96"/>
      <c r="AJ105" s="148"/>
      <c r="AK105" s="220"/>
      <c r="AL105" s="96"/>
      <c r="AM105" s="96"/>
      <c r="AN105" s="96"/>
      <c r="AO105" s="96"/>
      <c r="AP105" s="96"/>
      <c r="AQ105" s="96"/>
      <c r="AR105" s="96"/>
      <c r="AS105" s="148"/>
      <c r="AT105" s="220"/>
      <c r="AU105" s="96"/>
      <c r="AV105" s="96"/>
      <c r="AW105" s="96"/>
      <c r="AX105" s="96"/>
      <c r="AY105" s="96"/>
      <c r="AZ105" s="96"/>
      <c r="BA105" s="96"/>
      <c r="BB105" s="148"/>
      <c r="BC105" s="220"/>
      <c r="BD105" s="96"/>
      <c r="BE105" s="96"/>
      <c r="BF105" s="96"/>
      <c r="BG105" s="96"/>
      <c r="BH105" s="96"/>
      <c r="BI105" s="96"/>
      <c r="BJ105" s="96"/>
      <c r="BK105" s="148"/>
      <c r="BL105" s="220"/>
      <c r="BM105" s="96"/>
      <c r="BN105" s="96"/>
      <c r="BO105" s="96"/>
      <c r="BP105" s="96"/>
      <c r="BQ105" s="96"/>
      <c r="BR105" s="96"/>
      <c r="BS105" s="96"/>
      <c r="BT105" s="148"/>
      <c r="BU105" s="220"/>
      <c r="BV105" s="96"/>
      <c r="BW105" s="96"/>
      <c r="BX105" s="96"/>
      <c r="BY105" s="96"/>
      <c r="BZ105" s="96"/>
      <c r="CA105" s="96"/>
      <c r="CB105" s="96"/>
      <c r="CC105" s="96"/>
      <c r="CD105" s="19"/>
    </row>
    <row r="106" spans="2:82" ht="15" customHeight="1" x14ac:dyDescent="0.25">
      <c r="B106" s="18"/>
      <c r="C106" s="109"/>
      <c r="D106" s="109"/>
      <c r="E106" s="109"/>
      <c r="F106" s="109"/>
      <c r="G106" s="109"/>
      <c r="H106" s="109"/>
      <c r="I106" s="109"/>
      <c r="J106" s="109"/>
      <c r="K106" s="109"/>
      <c r="L106" s="109"/>
      <c r="M106" s="109"/>
      <c r="N106" s="109"/>
      <c r="O106" s="109"/>
      <c r="P106" s="109"/>
      <c r="Q106" s="109"/>
      <c r="R106" s="215"/>
      <c r="S106" s="214"/>
      <c r="T106" s="109"/>
      <c r="U106" s="109"/>
      <c r="V106" s="109"/>
      <c r="W106" s="109"/>
      <c r="X106" s="109"/>
      <c r="Y106" s="109"/>
      <c r="Z106" s="109"/>
      <c r="AA106" s="215"/>
      <c r="AB106" s="214"/>
      <c r="AC106" s="109"/>
      <c r="AD106" s="109"/>
      <c r="AE106" s="109"/>
      <c r="AF106" s="109"/>
      <c r="AG106" s="109"/>
      <c r="AH106" s="109"/>
      <c r="AI106" s="109"/>
      <c r="AJ106" s="215"/>
      <c r="AK106" s="214"/>
      <c r="AL106" s="109"/>
      <c r="AM106" s="109"/>
      <c r="AN106" s="109"/>
      <c r="AO106" s="109"/>
      <c r="AP106" s="109"/>
      <c r="AQ106" s="109"/>
      <c r="AR106" s="109"/>
      <c r="AS106" s="215"/>
      <c r="AT106" s="214"/>
      <c r="AU106" s="109"/>
      <c r="AV106" s="109"/>
      <c r="AW106" s="109"/>
      <c r="AX106" s="109"/>
      <c r="AY106" s="109"/>
      <c r="AZ106" s="109"/>
      <c r="BA106" s="109"/>
      <c r="BB106" s="215"/>
      <c r="BC106" s="214"/>
      <c r="BD106" s="109"/>
      <c r="BE106" s="109"/>
      <c r="BF106" s="109"/>
      <c r="BG106" s="109"/>
      <c r="BH106" s="109"/>
      <c r="BI106" s="109"/>
      <c r="BJ106" s="109"/>
      <c r="BK106" s="215"/>
      <c r="BL106" s="214"/>
      <c r="BM106" s="109"/>
      <c r="BN106" s="109"/>
      <c r="BO106" s="109"/>
      <c r="BP106" s="109"/>
      <c r="BQ106" s="109"/>
      <c r="BR106" s="109"/>
      <c r="BS106" s="109"/>
      <c r="BT106" s="215"/>
      <c r="BU106" s="214"/>
      <c r="BV106" s="109"/>
      <c r="BW106" s="109"/>
      <c r="BX106" s="109"/>
      <c r="BY106" s="109"/>
      <c r="BZ106" s="109"/>
      <c r="CA106" s="109"/>
      <c r="CB106" s="109"/>
      <c r="CC106" s="109"/>
      <c r="CD106" s="19"/>
    </row>
    <row r="107" spans="2:82" ht="15" customHeight="1" x14ac:dyDescent="0.25">
      <c r="B107" s="18"/>
      <c r="C107" s="230" t="s">
        <v>41</v>
      </c>
      <c r="D107" s="108"/>
      <c r="E107" s="108"/>
      <c r="F107" s="108"/>
      <c r="G107" s="108"/>
      <c r="H107" s="108"/>
      <c r="I107" s="108"/>
      <c r="J107" s="108"/>
      <c r="K107" s="108"/>
      <c r="L107" s="108"/>
      <c r="M107" s="108"/>
      <c r="N107" s="108"/>
      <c r="O107" s="108"/>
      <c r="P107" s="108"/>
      <c r="Q107" s="108"/>
      <c r="R107" s="147"/>
      <c r="S107" s="238" t="s">
        <v>109</v>
      </c>
      <c r="T107" s="108"/>
      <c r="U107" s="108"/>
      <c r="V107" s="108"/>
      <c r="W107" s="108"/>
      <c r="X107" s="108"/>
      <c r="Y107" s="108"/>
      <c r="Z107" s="108"/>
      <c r="AA107" s="147"/>
      <c r="AB107" s="229">
        <v>1</v>
      </c>
      <c r="AC107" s="108"/>
      <c r="AD107" s="108"/>
      <c r="AE107" s="108"/>
      <c r="AF107" s="108"/>
      <c r="AG107" s="108"/>
      <c r="AH107" s="108"/>
      <c r="AI107" s="108"/>
      <c r="AJ107" s="147"/>
      <c r="AK107" s="235">
        <v>14</v>
      </c>
      <c r="AL107" s="108"/>
      <c r="AM107" s="108"/>
      <c r="AN107" s="108"/>
      <c r="AO107" s="108"/>
      <c r="AP107" s="108"/>
      <c r="AQ107" s="108"/>
      <c r="AR107" s="108"/>
      <c r="AS107" s="147"/>
      <c r="AT107" s="229">
        <v>10</v>
      </c>
      <c r="AU107" s="108"/>
      <c r="AV107" s="108"/>
      <c r="AW107" s="108"/>
      <c r="AX107" s="108"/>
      <c r="AY107" s="108"/>
      <c r="AZ107" s="108"/>
      <c r="BA107" s="108"/>
      <c r="BB107" s="147"/>
      <c r="BC107" s="229">
        <f>AB107*AK107*AT107</f>
        <v>140</v>
      </c>
      <c r="BD107" s="108"/>
      <c r="BE107" s="108"/>
      <c r="BF107" s="108"/>
      <c r="BG107" s="108"/>
      <c r="BH107" s="108"/>
      <c r="BI107" s="108"/>
      <c r="BJ107" s="108"/>
      <c r="BK107" s="147"/>
      <c r="BL107" s="237">
        <f>svs34feier</f>
        <v>0</v>
      </c>
      <c r="BM107" s="108"/>
      <c r="BN107" s="108"/>
      <c r="BO107" s="108"/>
      <c r="BP107" s="108"/>
      <c r="BQ107" s="108"/>
      <c r="BR107" s="108"/>
      <c r="BS107" s="108"/>
      <c r="BT107" s="147"/>
      <c r="BU107" s="236">
        <f>BC107*BL107</f>
        <v>0</v>
      </c>
      <c r="BV107" s="108"/>
      <c r="BW107" s="108"/>
      <c r="BX107" s="108"/>
      <c r="BY107" s="108"/>
      <c r="BZ107" s="108"/>
      <c r="CA107" s="108"/>
      <c r="CB107" s="108"/>
      <c r="CC107" s="108"/>
      <c r="CD107" s="19"/>
    </row>
    <row r="108" spans="2:82" ht="15" customHeight="1" x14ac:dyDescent="0.25">
      <c r="B108" s="18"/>
      <c r="C108" s="96"/>
      <c r="D108" s="96"/>
      <c r="E108" s="96"/>
      <c r="F108" s="96"/>
      <c r="G108" s="96"/>
      <c r="H108" s="96"/>
      <c r="I108" s="96"/>
      <c r="J108" s="96"/>
      <c r="K108" s="96"/>
      <c r="L108" s="96"/>
      <c r="M108" s="96"/>
      <c r="N108" s="96"/>
      <c r="O108" s="96"/>
      <c r="P108" s="96"/>
      <c r="Q108" s="96"/>
      <c r="R108" s="148"/>
      <c r="S108" s="220"/>
      <c r="T108" s="96"/>
      <c r="U108" s="96"/>
      <c r="V108" s="96"/>
      <c r="W108" s="96"/>
      <c r="X108" s="96"/>
      <c r="Y108" s="96"/>
      <c r="Z108" s="96"/>
      <c r="AA108" s="148"/>
      <c r="AB108" s="220"/>
      <c r="AC108" s="96"/>
      <c r="AD108" s="96"/>
      <c r="AE108" s="96"/>
      <c r="AF108" s="96"/>
      <c r="AG108" s="96"/>
      <c r="AH108" s="96"/>
      <c r="AI108" s="96"/>
      <c r="AJ108" s="148"/>
      <c r="AK108" s="220"/>
      <c r="AL108" s="96"/>
      <c r="AM108" s="96"/>
      <c r="AN108" s="96"/>
      <c r="AO108" s="96"/>
      <c r="AP108" s="96"/>
      <c r="AQ108" s="96"/>
      <c r="AR108" s="96"/>
      <c r="AS108" s="148"/>
      <c r="AT108" s="220"/>
      <c r="AU108" s="96"/>
      <c r="AV108" s="96"/>
      <c r="AW108" s="96"/>
      <c r="AX108" s="96"/>
      <c r="AY108" s="96"/>
      <c r="AZ108" s="96"/>
      <c r="BA108" s="96"/>
      <c r="BB108" s="148"/>
      <c r="BC108" s="220"/>
      <c r="BD108" s="96"/>
      <c r="BE108" s="96"/>
      <c r="BF108" s="96"/>
      <c r="BG108" s="96"/>
      <c r="BH108" s="96"/>
      <c r="BI108" s="96"/>
      <c r="BJ108" s="96"/>
      <c r="BK108" s="148"/>
      <c r="BL108" s="220"/>
      <c r="BM108" s="96"/>
      <c r="BN108" s="96"/>
      <c r="BO108" s="96"/>
      <c r="BP108" s="96"/>
      <c r="BQ108" s="96"/>
      <c r="BR108" s="96"/>
      <c r="BS108" s="96"/>
      <c r="BT108" s="148"/>
      <c r="BU108" s="220"/>
      <c r="BV108" s="96"/>
      <c r="BW108" s="96"/>
      <c r="BX108" s="96"/>
      <c r="BY108" s="96"/>
      <c r="BZ108" s="96"/>
      <c r="CA108" s="96"/>
      <c r="CB108" s="96"/>
      <c r="CC108" s="96"/>
      <c r="CD108" s="19"/>
    </row>
    <row r="109" spans="2:82" ht="15" customHeight="1" x14ac:dyDescent="0.25">
      <c r="B109" s="18"/>
      <c r="C109" s="96"/>
      <c r="D109" s="96"/>
      <c r="E109" s="96"/>
      <c r="F109" s="96"/>
      <c r="G109" s="96"/>
      <c r="H109" s="96"/>
      <c r="I109" s="96"/>
      <c r="J109" s="96"/>
      <c r="K109" s="96"/>
      <c r="L109" s="96"/>
      <c r="M109" s="96"/>
      <c r="N109" s="96"/>
      <c r="O109" s="96"/>
      <c r="P109" s="96"/>
      <c r="Q109" s="96"/>
      <c r="R109" s="148"/>
      <c r="S109" s="220"/>
      <c r="T109" s="96"/>
      <c r="U109" s="96"/>
      <c r="V109" s="96"/>
      <c r="W109" s="96"/>
      <c r="X109" s="96"/>
      <c r="Y109" s="96"/>
      <c r="Z109" s="96"/>
      <c r="AA109" s="148"/>
      <c r="AB109" s="220"/>
      <c r="AC109" s="96"/>
      <c r="AD109" s="96"/>
      <c r="AE109" s="96"/>
      <c r="AF109" s="96"/>
      <c r="AG109" s="96"/>
      <c r="AH109" s="96"/>
      <c r="AI109" s="96"/>
      <c r="AJ109" s="148"/>
      <c r="AK109" s="220"/>
      <c r="AL109" s="96"/>
      <c r="AM109" s="96"/>
      <c r="AN109" s="96"/>
      <c r="AO109" s="96"/>
      <c r="AP109" s="96"/>
      <c r="AQ109" s="96"/>
      <c r="AR109" s="96"/>
      <c r="AS109" s="148"/>
      <c r="AT109" s="220"/>
      <c r="AU109" s="96"/>
      <c r="AV109" s="96"/>
      <c r="AW109" s="96"/>
      <c r="AX109" s="96"/>
      <c r="AY109" s="96"/>
      <c r="AZ109" s="96"/>
      <c r="BA109" s="96"/>
      <c r="BB109" s="148"/>
      <c r="BC109" s="220"/>
      <c r="BD109" s="96"/>
      <c r="BE109" s="96"/>
      <c r="BF109" s="96"/>
      <c r="BG109" s="96"/>
      <c r="BH109" s="96"/>
      <c r="BI109" s="96"/>
      <c r="BJ109" s="96"/>
      <c r="BK109" s="148"/>
      <c r="BL109" s="220"/>
      <c r="BM109" s="96"/>
      <c r="BN109" s="96"/>
      <c r="BO109" s="96"/>
      <c r="BP109" s="96"/>
      <c r="BQ109" s="96"/>
      <c r="BR109" s="96"/>
      <c r="BS109" s="96"/>
      <c r="BT109" s="148"/>
      <c r="BU109" s="220"/>
      <c r="BV109" s="96"/>
      <c r="BW109" s="96"/>
      <c r="BX109" s="96"/>
      <c r="BY109" s="96"/>
      <c r="BZ109" s="96"/>
      <c r="CA109" s="96"/>
      <c r="CB109" s="96"/>
      <c r="CC109" s="96"/>
      <c r="CD109" s="19"/>
    </row>
    <row r="110" spans="2:82" ht="15" customHeight="1" x14ac:dyDescent="0.25">
      <c r="B110" s="18"/>
      <c r="C110" s="96"/>
      <c r="D110" s="96"/>
      <c r="E110" s="96"/>
      <c r="F110" s="96"/>
      <c r="G110" s="96"/>
      <c r="H110" s="96"/>
      <c r="I110" s="96"/>
      <c r="J110" s="96"/>
      <c r="K110" s="96"/>
      <c r="L110" s="96"/>
      <c r="M110" s="96"/>
      <c r="N110" s="96"/>
      <c r="O110" s="96"/>
      <c r="P110" s="96"/>
      <c r="Q110" s="96"/>
      <c r="R110" s="148"/>
      <c r="S110" s="220"/>
      <c r="T110" s="96"/>
      <c r="U110" s="96"/>
      <c r="V110" s="96"/>
      <c r="W110" s="96"/>
      <c r="X110" s="96"/>
      <c r="Y110" s="96"/>
      <c r="Z110" s="96"/>
      <c r="AA110" s="148"/>
      <c r="AB110" s="220"/>
      <c r="AC110" s="96"/>
      <c r="AD110" s="96"/>
      <c r="AE110" s="96"/>
      <c r="AF110" s="96"/>
      <c r="AG110" s="96"/>
      <c r="AH110" s="96"/>
      <c r="AI110" s="96"/>
      <c r="AJ110" s="148"/>
      <c r="AK110" s="220"/>
      <c r="AL110" s="96"/>
      <c r="AM110" s="96"/>
      <c r="AN110" s="96"/>
      <c r="AO110" s="96"/>
      <c r="AP110" s="96"/>
      <c r="AQ110" s="96"/>
      <c r="AR110" s="96"/>
      <c r="AS110" s="148"/>
      <c r="AT110" s="220"/>
      <c r="AU110" s="96"/>
      <c r="AV110" s="96"/>
      <c r="AW110" s="96"/>
      <c r="AX110" s="96"/>
      <c r="AY110" s="96"/>
      <c r="AZ110" s="96"/>
      <c r="BA110" s="96"/>
      <c r="BB110" s="148"/>
      <c r="BC110" s="220"/>
      <c r="BD110" s="96"/>
      <c r="BE110" s="96"/>
      <c r="BF110" s="96"/>
      <c r="BG110" s="96"/>
      <c r="BH110" s="96"/>
      <c r="BI110" s="96"/>
      <c r="BJ110" s="96"/>
      <c r="BK110" s="148"/>
      <c r="BL110" s="220"/>
      <c r="BM110" s="96"/>
      <c r="BN110" s="96"/>
      <c r="BO110" s="96"/>
      <c r="BP110" s="96"/>
      <c r="BQ110" s="96"/>
      <c r="BR110" s="96"/>
      <c r="BS110" s="96"/>
      <c r="BT110" s="148"/>
      <c r="BU110" s="220"/>
      <c r="BV110" s="96"/>
      <c r="BW110" s="96"/>
      <c r="BX110" s="96"/>
      <c r="BY110" s="96"/>
      <c r="BZ110" s="96"/>
      <c r="CA110" s="96"/>
      <c r="CB110" s="96"/>
      <c r="CC110" s="96"/>
      <c r="CD110" s="19"/>
    </row>
    <row r="111" spans="2:82" ht="15" customHeight="1" x14ac:dyDescent="0.25">
      <c r="B111" s="18"/>
      <c r="C111" s="96"/>
      <c r="D111" s="96"/>
      <c r="E111" s="96"/>
      <c r="F111" s="96"/>
      <c r="G111" s="96"/>
      <c r="H111" s="96"/>
      <c r="I111" s="96"/>
      <c r="J111" s="96"/>
      <c r="K111" s="96"/>
      <c r="L111" s="96"/>
      <c r="M111" s="96"/>
      <c r="N111" s="96"/>
      <c r="O111" s="96"/>
      <c r="P111" s="96"/>
      <c r="Q111" s="96"/>
      <c r="R111" s="148"/>
      <c r="S111" s="220"/>
      <c r="T111" s="96"/>
      <c r="U111" s="96"/>
      <c r="V111" s="96"/>
      <c r="W111" s="96"/>
      <c r="X111" s="96"/>
      <c r="Y111" s="96"/>
      <c r="Z111" s="96"/>
      <c r="AA111" s="148"/>
      <c r="AB111" s="220"/>
      <c r="AC111" s="96"/>
      <c r="AD111" s="96"/>
      <c r="AE111" s="96"/>
      <c r="AF111" s="96"/>
      <c r="AG111" s="96"/>
      <c r="AH111" s="96"/>
      <c r="AI111" s="96"/>
      <c r="AJ111" s="148"/>
      <c r="AK111" s="220"/>
      <c r="AL111" s="96"/>
      <c r="AM111" s="96"/>
      <c r="AN111" s="96"/>
      <c r="AO111" s="96"/>
      <c r="AP111" s="96"/>
      <c r="AQ111" s="96"/>
      <c r="AR111" s="96"/>
      <c r="AS111" s="148"/>
      <c r="AT111" s="220"/>
      <c r="AU111" s="96"/>
      <c r="AV111" s="96"/>
      <c r="AW111" s="96"/>
      <c r="AX111" s="96"/>
      <c r="AY111" s="96"/>
      <c r="AZ111" s="96"/>
      <c r="BA111" s="96"/>
      <c r="BB111" s="148"/>
      <c r="BC111" s="220"/>
      <c r="BD111" s="96"/>
      <c r="BE111" s="96"/>
      <c r="BF111" s="96"/>
      <c r="BG111" s="96"/>
      <c r="BH111" s="96"/>
      <c r="BI111" s="96"/>
      <c r="BJ111" s="96"/>
      <c r="BK111" s="148"/>
      <c r="BL111" s="220"/>
      <c r="BM111" s="96"/>
      <c r="BN111" s="96"/>
      <c r="BO111" s="96"/>
      <c r="BP111" s="96"/>
      <c r="BQ111" s="96"/>
      <c r="BR111" s="96"/>
      <c r="BS111" s="96"/>
      <c r="BT111" s="148"/>
      <c r="BU111" s="220"/>
      <c r="BV111" s="96"/>
      <c r="BW111" s="96"/>
      <c r="BX111" s="96"/>
      <c r="BY111" s="96"/>
      <c r="BZ111" s="96"/>
      <c r="CA111" s="96"/>
      <c r="CB111" s="96"/>
      <c r="CC111" s="96"/>
      <c r="CD111" s="19"/>
    </row>
    <row r="112" spans="2:82" ht="15" customHeight="1" x14ac:dyDescent="0.25">
      <c r="B112" s="18"/>
      <c r="C112" s="109"/>
      <c r="D112" s="109"/>
      <c r="E112" s="109"/>
      <c r="F112" s="109"/>
      <c r="G112" s="109"/>
      <c r="H112" s="109"/>
      <c r="I112" s="109"/>
      <c r="J112" s="109"/>
      <c r="K112" s="109"/>
      <c r="L112" s="109"/>
      <c r="M112" s="109"/>
      <c r="N112" s="109"/>
      <c r="O112" s="109"/>
      <c r="P112" s="109"/>
      <c r="Q112" s="109"/>
      <c r="R112" s="215"/>
      <c r="S112" s="214"/>
      <c r="T112" s="109"/>
      <c r="U112" s="109"/>
      <c r="V112" s="109"/>
      <c r="W112" s="109"/>
      <c r="X112" s="109"/>
      <c r="Y112" s="109"/>
      <c r="Z112" s="109"/>
      <c r="AA112" s="215"/>
      <c r="AB112" s="214"/>
      <c r="AC112" s="109"/>
      <c r="AD112" s="109"/>
      <c r="AE112" s="109"/>
      <c r="AF112" s="109"/>
      <c r="AG112" s="109"/>
      <c r="AH112" s="109"/>
      <c r="AI112" s="109"/>
      <c r="AJ112" s="215"/>
      <c r="AK112" s="214"/>
      <c r="AL112" s="109"/>
      <c r="AM112" s="109"/>
      <c r="AN112" s="109"/>
      <c r="AO112" s="109"/>
      <c r="AP112" s="109"/>
      <c r="AQ112" s="109"/>
      <c r="AR112" s="109"/>
      <c r="AS112" s="215"/>
      <c r="AT112" s="214"/>
      <c r="AU112" s="109"/>
      <c r="AV112" s="109"/>
      <c r="AW112" s="109"/>
      <c r="AX112" s="109"/>
      <c r="AY112" s="109"/>
      <c r="AZ112" s="109"/>
      <c r="BA112" s="109"/>
      <c r="BB112" s="215"/>
      <c r="BC112" s="214"/>
      <c r="BD112" s="109"/>
      <c r="BE112" s="109"/>
      <c r="BF112" s="109"/>
      <c r="BG112" s="109"/>
      <c r="BH112" s="109"/>
      <c r="BI112" s="109"/>
      <c r="BJ112" s="109"/>
      <c r="BK112" s="215"/>
      <c r="BL112" s="214"/>
      <c r="BM112" s="109"/>
      <c r="BN112" s="109"/>
      <c r="BO112" s="109"/>
      <c r="BP112" s="109"/>
      <c r="BQ112" s="109"/>
      <c r="BR112" s="109"/>
      <c r="BS112" s="109"/>
      <c r="BT112" s="215"/>
      <c r="BU112" s="214"/>
      <c r="BV112" s="109"/>
      <c r="BW112" s="109"/>
      <c r="BX112" s="109"/>
      <c r="BY112" s="109"/>
      <c r="BZ112" s="109"/>
      <c r="CA112" s="109"/>
      <c r="CB112" s="109"/>
      <c r="CC112" s="109"/>
      <c r="CD112" s="19"/>
    </row>
    <row r="113" spans="2:82" ht="15" customHeight="1" x14ac:dyDescent="0.25">
      <c r="B113" s="18"/>
      <c r="C113" s="230" t="s">
        <v>40</v>
      </c>
      <c r="D113" s="108"/>
      <c r="E113" s="108"/>
      <c r="F113" s="108"/>
      <c r="G113" s="108"/>
      <c r="H113" s="108"/>
      <c r="I113" s="108"/>
      <c r="J113" s="108"/>
      <c r="K113" s="108"/>
      <c r="L113" s="108"/>
      <c r="M113" s="108"/>
      <c r="N113" s="108"/>
      <c r="O113" s="108"/>
      <c r="P113" s="108"/>
      <c r="Q113" s="108"/>
      <c r="R113" s="147"/>
      <c r="S113" s="232" t="s">
        <v>110</v>
      </c>
      <c r="T113" s="108"/>
      <c r="U113" s="108"/>
      <c r="V113" s="108"/>
      <c r="W113" s="108"/>
      <c r="X113" s="108"/>
      <c r="Y113" s="108"/>
      <c r="Z113" s="108"/>
      <c r="AA113" s="147"/>
      <c r="AB113" s="229">
        <v>1</v>
      </c>
      <c r="AC113" s="108"/>
      <c r="AD113" s="108"/>
      <c r="AE113" s="108"/>
      <c r="AF113" s="108"/>
      <c r="AG113" s="108"/>
      <c r="AH113" s="108"/>
      <c r="AI113" s="108"/>
      <c r="AJ113" s="147"/>
      <c r="AK113" s="235">
        <v>10</v>
      </c>
      <c r="AL113" s="108"/>
      <c r="AM113" s="108"/>
      <c r="AN113" s="108"/>
      <c r="AO113" s="108"/>
      <c r="AP113" s="108"/>
      <c r="AQ113" s="108"/>
      <c r="AR113" s="108"/>
      <c r="AS113" s="147"/>
      <c r="AT113" s="229">
        <v>10</v>
      </c>
      <c r="AU113" s="108"/>
      <c r="AV113" s="108"/>
      <c r="AW113" s="108"/>
      <c r="AX113" s="108"/>
      <c r="AY113" s="108"/>
      <c r="AZ113" s="108"/>
      <c r="BA113" s="108"/>
      <c r="BB113" s="147"/>
      <c r="BC113" s="229">
        <f>AB113*AK113*AT113</f>
        <v>100</v>
      </c>
      <c r="BD113" s="108"/>
      <c r="BE113" s="108"/>
      <c r="BF113" s="108"/>
      <c r="BG113" s="108"/>
      <c r="BH113" s="108"/>
      <c r="BI113" s="108"/>
      <c r="BJ113" s="108"/>
      <c r="BK113" s="147"/>
      <c r="BL113" s="237">
        <f>svs33feiernacht</f>
        <v>0</v>
      </c>
      <c r="BM113" s="108"/>
      <c r="BN113" s="108"/>
      <c r="BO113" s="108"/>
      <c r="BP113" s="108"/>
      <c r="BQ113" s="108"/>
      <c r="BR113" s="108"/>
      <c r="BS113" s="108"/>
      <c r="BT113" s="147"/>
      <c r="BU113" s="236">
        <f>BC113*BL113</f>
        <v>0</v>
      </c>
      <c r="BV113" s="108"/>
      <c r="BW113" s="108"/>
      <c r="BX113" s="108"/>
      <c r="BY113" s="108"/>
      <c r="BZ113" s="108"/>
      <c r="CA113" s="108"/>
      <c r="CB113" s="108"/>
      <c r="CC113" s="108"/>
      <c r="CD113" s="19"/>
    </row>
    <row r="114" spans="2:82" ht="15" customHeight="1" x14ac:dyDescent="0.25">
      <c r="B114" s="18"/>
      <c r="C114" s="96"/>
      <c r="D114" s="96"/>
      <c r="E114" s="96"/>
      <c r="F114" s="96"/>
      <c r="G114" s="96"/>
      <c r="H114" s="96"/>
      <c r="I114" s="96"/>
      <c r="J114" s="96"/>
      <c r="K114" s="96"/>
      <c r="L114" s="96"/>
      <c r="M114" s="96"/>
      <c r="N114" s="96"/>
      <c r="O114" s="96"/>
      <c r="P114" s="96"/>
      <c r="Q114" s="96"/>
      <c r="R114" s="148"/>
      <c r="S114" s="220"/>
      <c r="T114" s="96"/>
      <c r="U114" s="96"/>
      <c r="V114" s="96"/>
      <c r="W114" s="96"/>
      <c r="X114" s="96"/>
      <c r="Y114" s="96"/>
      <c r="Z114" s="96"/>
      <c r="AA114" s="148"/>
      <c r="AB114" s="220"/>
      <c r="AC114" s="96"/>
      <c r="AD114" s="96"/>
      <c r="AE114" s="96"/>
      <c r="AF114" s="96"/>
      <c r="AG114" s="96"/>
      <c r="AH114" s="96"/>
      <c r="AI114" s="96"/>
      <c r="AJ114" s="148"/>
      <c r="AK114" s="220"/>
      <c r="AL114" s="96"/>
      <c r="AM114" s="96"/>
      <c r="AN114" s="96"/>
      <c r="AO114" s="96"/>
      <c r="AP114" s="96"/>
      <c r="AQ114" s="96"/>
      <c r="AR114" s="96"/>
      <c r="AS114" s="148"/>
      <c r="AT114" s="220"/>
      <c r="AU114" s="96"/>
      <c r="AV114" s="96"/>
      <c r="AW114" s="96"/>
      <c r="AX114" s="96"/>
      <c r="AY114" s="96"/>
      <c r="AZ114" s="96"/>
      <c r="BA114" s="96"/>
      <c r="BB114" s="148"/>
      <c r="BC114" s="220"/>
      <c r="BD114" s="96"/>
      <c r="BE114" s="96"/>
      <c r="BF114" s="96"/>
      <c r="BG114" s="96"/>
      <c r="BH114" s="96"/>
      <c r="BI114" s="96"/>
      <c r="BJ114" s="96"/>
      <c r="BK114" s="148"/>
      <c r="BL114" s="220"/>
      <c r="BM114" s="96"/>
      <c r="BN114" s="96"/>
      <c r="BO114" s="96"/>
      <c r="BP114" s="96"/>
      <c r="BQ114" s="96"/>
      <c r="BR114" s="96"/>
      <c r="BS114" s="96"/>
      <c r="BT114" s="148"/>
      <c r="BU114" s="220"/>
      <c r="BV114" s="96"/>
      <c r="BW114" s="96"/>
      <c r="BX114" s="96"/>
      <c r="BY114" s="96"/>
      <c r="BZ114" s="96"/>
      <c r="CA114" s="96"/>
      <c r="CB114" s="96"/>
      <c r="CC114" s="96"/>
      <c r="CD114" s="19"/>
    </row>
    <row r="115" spans="2:82" ht="15" customHeight="1" x14ac:dyDescent="0.25">
      <c r="B115" s="18"/>
      <c r="C115" s="96"/>
      <c r="D115" s="96"/>
      <c r="E115" s="96"/>
      <c r="F115" s="96"/>
      <c r="G115" s="96"/>
      <c r="H115" s="96"/>
      <c r="I115" s="96"/>
      <c r="J115" s="96"/>
      <c r="K115" s="96"/>
      <c r="L115" s="96"/>
      <c r="M115" s="96"/>
      <c r="N115" s="96"/>
      <c r="O115" s="96"/>
      <c r="P115" s="96"/>
      <c r="Q115" s="96"/>
      <c r="R115" s="148"/>
      <c r="S115" s="220"/>
      <c r="T115" s="96"/>
      <c r="U115" s="96"/>
      <c r="V115" s="96"/>
      <c r="W115" s="96"/>
      <c r="X115" s="96"/>
      <c r="Y115" s="96"/>
      <c r="Z115" s="96"/>
      <c r="AA115" s="148"/>
      <c r="AB115" s="220"/>
      <c r="AC115" s="96"/>
      <c r="AD115" s="96"/>
      <c r="AE115" s="96"/>
      <c r="AF115" s="96"/>
      <c r="AG115" s="96"/>
      <c r="AH115" s="96"/>
      <c r="AI115" s="96"/>
      <c r="AJ115" s="148"/>
      <c r="AK115" s="220"/>
      <c r="AL115" s="96"/>
      <c r="AM115" s="96"/>
      <c r="AN115" s="96"/>
      <c r="AO115" s="96"/>
      <c r="AP115" s="96"/>
      <c r="AQ115" s="96"/>
      <c r="AR115" s="96"/>
      <c r="AS115" s="148"/>
      <c r="AT115" s="220"/>
      <c r="AU115" s="96"/>
      <c r="AV115" s="96"/>
      <c r="AW115" s="96"/>
      <c r="AX115" s="96"/>
      <c r="AY115" s="96"/>
      <c r="AZ115" s="96"/>
      <c r="BA115" s="96"/>
      <c r="BB115" s="148"/>
      <c r="BC115" s="220"/>
      <c r="BD115" s="96"/>
      <c r="BE115" s="96"/>
      <c r="BF115" s="96"/>
      <c r="BG115" s="96"/>
      <c r="BH115" s="96"/>
      <c r="BI115" s="96"/>
      <c r="BJ115" s="96"/>
      <c r="BK115" s="148"/>
      <c r="BL115" s="220"/>
      <c r="BM115" s="96"/>
      <c r="BN115" s="96"/>
      <c r="BO115" s="96"/>
      <c r="BP115" s="96"/>
      <c r="BQ115" s="96"/>
      <c r="BR115" s="96"/>
      <c r="BS115" s="96"/>
      <c r="BT115" s="148"/>
      <c r="BU115" s="220"/>
      <c r="BV115" s="96"/>
      <c r="BW115" s="96"/>
      <c r="BX115" s="96"/>
      <c r="BY115" s="96"/>
      <c r="BZ115" s="96"/>
      <c r="CA115" s="96"/>
      <c r="CB115" s="96"/>
      <c r="CC115" s="96"/>
      <c r="CD115" s="19"/>
    </row>
    <row r="116" spans="2:82" ht="15" customHeight="1" x14ac:dyDescent="0.25">
      <c r="B116" s="18"/>
      <c r="C116" s="96"/>
      <c r="D116" s="96"/>
      <c r="E116" s="96"/>
      <c r="F116" s="96"/>
      <c r="G116" s="96"/>
      <c r="H116" s="96"/>
      <c r="I116" s="96"/>
      <c r="J116" s="96"/>
      <c r="K116" s="96"/>
      <c r="L116" s="96"/>
      <c r="M116" s="96"/>
      <c r="N116" s="96"/>
      <c r="O116" s="96"/>
      <c r="P116" s="96"/>
      <c r="Q116" s="96"/>
      <c r="R116" s="148"/>
      <c r="S116" s="220"/>
      <c r="T116" s="96"/>
      <c r="U116" s="96"/>
      <c r="V116" s="96"/>
      <c r="W116" s="96"/>
      <c r="X116" s="96"/>
      <c r="Y116" s="96"/>
      <c r="Z116" s="96"/>
      <c r="AA116" s="148"/>
      <c r="AB116" s="220"/>
      <c r="AC116" s="96"/>
      <c r="AD116" s="96"/>
      <c r="AE116" s="96"/>
      <c r="AF116" s="96"/>
      <c r="AG116" s="96"/>
      <c r="AH116" s="96"/>
      <c r="AI116" s="96"/>
      <c r="AJ116" s="148"/>
      <c r="AK116" s="220"/>
      <c r="AL116" s="96"/>
      <c r="AM116" s="96"/>
      <c r="AN116" s="96"/>
      <c r="AO116" s="96"/>
      <c r="AP116" s="96"/>
      <c r="AQ116" s="96"/>
      <c r="AR116" s="96"/>
      <c r="AS116" s="148"/>
      <c r="AT116" s="220"/>
      <c r="AU116" s="96"/>
      <c r="AV116" s="96"/>
      <c r="AW116" s="96"/>
      <c r="AX116" s="96"/>
      <c r="AY116" s="96"/>
      <c r="AZ116" s="96"/>
      <c r="BA116" s="96"/>
      <c r="BB116" s="148"/>
      <c r="BC116" s="220"/>
      <c r="BD116" s="96"/>
      <c r="BE116" s="96"/>
      <c r="BF116" s="96"/>
      <c r="BG116" s="96"/>
      <c r="BH116" s="96"/>
      <c r="BI116" s="96"/>
      <c r="BJ116" s="96"/>
      <c r="BK116" s="148"/>
      <c r="BL116" s="220"/>
      <c r="BM116" s="96"/>
      <c r="BN116" s="96"/>
      <c r="BO116" s="96"/>
      <c r="BP116" s="96"/>
      <c r="BQ116" s="96"/>
      <c r="BR116" s="96"/>
      <c r="BS116" s="96"/>
      <c r="BT116" s="148"/>
      <c r="BU116" s="220"/>
      <c r="BV116" s="96"/>
      <c r="BW116" s="96"/>
      <c r="BX116" s="96"/>
      <c r="BY116" s="96"/>
      <c r="BZ116" s="96"/>
      <c r="CA116" s="96"/>
      <c r="CB116" s="96"/>
      <c r="CC116" s="96"/>
      <c r="CD116" s="19"/>
    </row>
    <row r="117" spans="2:82" ht="15" customHeight="1" x14ac:dyDescent="0.25">
      <c r="B117" s="18"/>
      <c r="C117" s="96"/>
      <c r="D117" s="96"/>
      <c r="E117" s="96"/>
      <c r="F117" s="96"/>
      <c r="G117" s="96"/>
      <c r="H117" s="96"/>
      <c r="I117" s="96"/>
      <c r="J117" s="96"/>
      <c r="K117" s="96"/>
      <c r="L117" s="96"/>
      <c r="M117" s="96"/>
      <c r="N117" s="96"/>
      <c r="O117" s="96"/>
      <c r="P117" s="96"/>
      <c r="Q117" s="96"/>
      <c r="R117" s="148"/>
      <c r="S117" s="220"/>
      <c r="T117" s="96"/>
      <c r="U117" s="96"/>
      <c r="V117" s="96"/>
      <c r="W117" s="96"/>
      <c r="X117" s="96"/>
      <c r="Y117" s="96"/>
      <c r="Z117" s="96"/>
      <c r="AA117" s="148"/>
      <c r="AB117" s="220"/>
      <c r="AC117" s="96"/>
      <c r="AD117" s="96"/>
      <c r="AE117" s="96"/>
      <c r="AF117" s="96"/>
      <c r="AG117" s="96"/>
      <c r="AH117" s="96"/>
      <c r="AI117" s="96"/>
      <c r="AJ117" s="148"/>
      <c r="AK117" s="220"/>
      <c r="AL117" s="96"/>
      <c r="AM117" s="96"/>
      <c r="AN117" s="96"/>
      <c r="AO117" s="96"/>
      <c r="AP117" s="96"/>
      <c r="AQ117" s="96"/>
      <c r="AR117" s="96"/>
      <c r="AS117" s="148"/>
      <c r="AT117" s="220"/>
      <c r="AU117" s="96"/>
      <c r="AV117" s="96"/>
      <c r="AW117" s="96"/>
      <c r="AX117" s="96"/>
      <c r="AY117" s="96"/>
      <c r="AZ117" s="96"/>
      <c r="BA117" s="96"/>
      <c r="BB117" s="148"/>
      <c r="BC117" s="220"/>
      <c r="BD117" s="96"/>
      <c r="BE117" s="96"/>
      <c r="BF117" s="96"/>
      <c r="BG117" s="96"/>
      <c r="BH117" s="96"/>
      <c r="BI117" s="96"/>
      <c r="BJ117" s="96"/>
      <c r="BK117" s="148"/>
      <c r="BL117" s="220"/>
      <c r="BM117" s="96"/>
      <c r="BN117" s="96"/>
      <c r="BO117" s="96"/>
      <c r="BP117" s="96"/>
      <c r="BQ117" s="96"/>
      <c r="BR117" s="96"/>
      <c r="BS117" s="96"/>
      <c r="BT117" s="148"/>
      <c r="BU117" s="220"/>
      <c r="BV117" s="96"/>
      <c r="BW117" s="96"/>
      <c r="BX117" s="96"/>
      <c r="BY117" s="96"/>
      <c r="BZ117" s="96"/>
      <c r="CA117" s="96"/>
      <c r="CB117" s="96"/>
      <c r="CC117" s="96"/>
      <c r="CD117" s="19"/>
    </row>
    <row r="118" spans="2:82" ht="15" customHeight="1" x14ac:dyDescent="0.25">
      <c r="B118" s="18"/>
      <c r="C118" s="109"/>
      <c r="D118" s="109"/>
      <c r="E118" s="109"/>
      <c r="F118" s="109"/>
      <c r="G118" s="109"/>
      <c r="H118" s="109"/>
      <c r="I118" s="109"/>
      <c r="J118" s="109"/>
      <c r="K118" s="109"/>
      <c r="L118" s="109"/>
      <c r="M118" s="109"/>
      <c r="N118" s="109"/>
      <c r="O118" s="109"/>
      <c r="P118" s="109"/>
      <c r="Q118" s="109"/>
      <c r="R118" s="215"/>
      <c r="S118" s="214"/>
      <c r="T118" s="109"/>
      <c r="U118" s="109"/>
      <c r="V118" s="109"/>
      <c r="W118" s="109"/>
      <c r="X118" s="109"/>
      <c r="Y118" s="109"/>
      <c r="Z118" s="109"/>
      <c r="AA118" s="215"/>
      <c r="AB118" s="214"/>
      <c r="AC118" s="109"/>
      <c r="AD118" s="109"/>
      <c r="AE118" s="109"/>
      <c r="AF118" s="109"/>
      <c r="AG118" s="109"/>
      <c r="AH118" s="109"/>
      <c r="AI118" s="109"/>
      <c r="AJ118" s="215"/>
      <c r="AK118" s="214"/>
      <c r="AL118" s="109"/>
      <c r="AM118" s="109"/>
      <c r="AN118" s="109"/>
      <c r="AO118" s="109"/>
      <c r="AP118" s="109"/>
      <c r="AQ118" s="109"/>
      <c r="AR118" s="109"/>
      <c r="AS118" s="215"/>
      <c r="AT118" s="214"/>
      <c r="AU118" s="109"/>
      <c r="AV118" s="109"/>
      <c r="AW118" s="109"/>
      <c r="AX118" s="109"/>
      <c r="AY118" s="109"/>
      <c r="AZ118" s="109"/>
      <c r="BA118" s="109"/>
      <c r="BB118" s="215"/>
      <c r="BC118" s="214"/>
      <c r="BD118" s="109"/>
      <c r="BE118" s="109"/>
      <c r="BF118" s="109"/>
      <c r="BG118" s="109"/>
      <c r="BH118" s="109"/>
      <c r="BI118" s="109"/>
      <c r="BJ118" s="109"/>
      <c r="BK118" s="215"/>
      <c r="BL118" s="214"/>
      <c r="BM118" s="109"/>
      <c r="BN118" s="109"/>
      <c r="BO118" s="109"/>
      <c r="BP118" s="109"/>
      <c r="BQ118" s="109"/>
      <c r="BR118" s="109"/>
      <c r="BS118" s="109"/>
      <c r="BT118" s="215"/>
      <c r="BU118" s="214"/>
      <c r="BV118" s="109"/>
      <c r="BW118" s="109"/>
      <c r="BX118" s="109"/>
      <c r="BY118" s="109"/>
      <c r="BZ118" s="109"/>
      <c r="CA118" s="109"/>
      <c r="CB118" s="109"/>
      <c r="CC118" s="109"/>
      <c r="CD118" s="19"/>
    </row>
    <row r="119" spans="2:82" ht="15" customHeight="1" x14ac:dyDescent="0.25">
      <c r="B119" s="18"/>
      <c r="C119" s="165" t="s">
        <v>41</v>
      </c>
      <c r="D119" s="96"/>
      <c r="E119" s="96"/>
      <c r="F119" s="96"/>
      <c r="G119" s="96"/>
      <c r="H119" s="96"/>
      <c r="I119" s="96"/>
      <c r="J119" s="96"/>
      <c r="K119" s="96"/>
      <c r="L119" s="96"/>
      <c r="M119" s="96"/>
      <c r="N119" s="96"/>
      <c r="O119" s="96"/>
      <c r="P119" s="96"/>
      <c r="Q119" s="96"/>
      <c r="R119" s="158"/>
      <c r="S119" s="233" t="s">
        <v>110</v>
      </c>
      <c r="T119" s="96"/>
      <c r="U119" s="96"/>
      <c r="V119" s="96"/>
      <c r="W119" s="96"/>
      <c r="X119" s="96"/>
      <c r="Y119" s="96"/>
      <c r="Z119" s="96"/>
      <c r="AA119" s="148"/>
      <c r="AB119" s="231">
        <v>1</v>
      </c>
      <c r="AC119" s="96"/>
      <c r="AD119" s="96"/>
      <c r="AE119" s="96"/>
      <c r="AF119" s="96"/>
      <c r="AG119" s="96"/>
      <c r="AH119" s="96"/>
      <c r="AI119" s="96"/>
      <c r="AJ119" s="148"/>
      <c r="AK119" s="228">
        <v>10</v>
      </c>
      <c r="AL119" s="96"/>
      <c r="AM119" s="96"/>
      <c r="AN119" s="96"/>
      <c r="AO119" s="96"/>
      <c r="AP119" s="96"/>
      <c r="AQ119" s="96"/>
      <c r="AR119" s="96"/>
      <c r="AS119" s="148"/>
      <c r="AT119" s="231">
        <v>10</v>
      </c>
      <c r="AU119" s="96"/>
      <c r="AV119" s="96"/>
      <c r="AW119" s="96"/>
      <c r="AX119" s="96"/>
      <c r="AY119" s="96"/>
      <c r="AZ119" s="96"/>
      <c r="BA119" s="96"/>
      <c r="BB119" s="148"/>
      <c r="BC119" s="231">
        <f>AB119*AK119*AT119</f>
        <v>100</v>
      </c>
      <c r="BD119" s="96"/>
      <c r="BE119" s="96"/>
      <c r="BF119" s="96"/>
      <c r="BG119" s="96"/>
      <c r="BH119" s="96"/>
      <c r="BI119" s="96"/>
      <c r="BJ119" s="96"/>
      <c r="BK119" s="148"/>
      <c r="BL119" s="237">
        <f>svs34feiernacht</f>
        <v>0</v>
      </c>
      <c r="BM119" s="108"/>
      <c r="BN119" s="108"/>
      <c r="BO119" s="108"/>
      <c r="BP119" s="108"/>
      <c r="BQ119" s="108"/>
      <c r="BR119" s="108"/>
      <c r="BS119" s="108"/>
      <c r="BT119" s="147"/>
      <c r="BU119" s="241">
        <f>BC119*BL119</f>
        <v>0</v>
      </c>
      <c r="BV119" s="96"/>
      <c r="BW119" s="96"/>
      <c r="BX119" s="96"/>
      <c r="BY119" s="96"/>
      <c r="BZ119" s="96"/>
      <c r="CA119" s="96"/>
      <c r="CB119" s="96"/>
      <c r="CC119" s="96"/>
      <c r="CD119" s="19"/>
    </row>
    <row r="120" spans="2:82" ht="15" customHeight="1" x14ac:dyDescent="0.25">
      <c r="B120" s="18"/>
      <c r="C120" s="96"/>
      <c r="D120" s="96"/>
      <c r="E120" s="96"/>
      <c r="F120" s="96"/>
      <c r="G120" s="96"/>
      <c r="H120" s="96"/>
      <c r="I120" s="96"/>
      <c r="J120" s="96"/>
      <c r="K120" s="96"/>
      <c r="L120" s="96"/>
      <c r="M120" s="96"/>
      <c r="N120" s="96"/>
      <c r="O120" s="96"/>
      <c r="P120" s="96"/>
      <c r="Q120" s="96"/>
      <c r="R120" s="158"/>
      <c r="S120" s="220"/>
      <c r="T120" s="96"/>
      <c r="U120" s="96"/>
      <c r="V120" s="96"/>
      <c r="W120" s="96"/>
      <c r="X120" s="96"/>
      <c r="Y120" s="96"/>
      <c r="Z120" s="96"/>
      <c r="AA120" s="148"/>
      <c r="AB120" s="220"/>
      <c r="AC120" s="96"/>
      <c r="AD120" s="96"/>
      <c r="AE120" s="96"/>
      <c r="AF120" s="96"/>
      <c r="AG120" s="96"/>
      <c r="AH120" s="96"/>
      <c r="AI120" s="96"/>
      <c r="AJ120" s="148"/>
      <c r="AK120" s="220"/>
      <c r="AL120" s="96"/>
      <c r="AM120" s="96"/>
      <c r="AN120" s="96"/>
      <c r="AO120" s="96"/>
      <c r="AP120" s="96"/>
      <c r="AQ120" s="96"/>
      <c r="AR120" s="96"/>
      <c r="AS120" s="148"/>
      <c r="AT120" s="220"/>
      <c r="AU120" s="96"/>
      <c r="AV120" s="96"/>
      <c r="AW120" s="96"/>
      <c r="AX120" s="96"/>
      <c r="AY120" s="96"/>
      <c r="AZ120" s="96"/>
      <c r="BA120" s="96"/>
      <c r="BB120" s="148"/>
      <c r="BC120" s="220"/>
      <c r="BD120" s="96"/>
      <c r="BE120" s="96"/>
      <c r="BF120" s="96"/>
      <c r="BG120" s="96"/>
      <c r="BH120" s="96"/>
      <c r="BI120" s="96"/>
      <c r="BJ120" s="96"/>
      <c r="BK120" s="148"/>
      <c r="BL120" s="220"/>
      <c r="BM120" s="96"/>
      <c r="BN120" s="96"/>
      <c r="BO120" s="96"/>
      <c r="BP120" s="96"/>
      <c r="BQ120" s="96"/>
      <c r="BR120" s="96"/>
      <c r="BS120" s="96"/>
      <c r="BT120" s="148"/>
      <c r="BU120" s="220"/>
      <c r="BV120" s="96"/>
      <c r="BW120" s="96"/>
      <c r="BX120" s="96"/>
      <c r="BY120" s="96"/>
      <c r="BZ120" s="96"/>
      <c r="CA120" s="96"/>
      <c r="CB120" s="96"/>
      <c r="CC120" s="96"/>
      <c r="CD120" s="19"/>
    </row>
    <row r="121" spans="2:82" ht="15" customHeight="1" x14ac:dyDescent="0.25">
      <c r="B121" s="18"/>
      <c r="C121" s="96"/>
      <c r="D121" s="96"/>
      <c r="E121" s="96"/>
      <c r="F121" s="96"/>
      <c r="G121" s="96"/>
      <c r="H121" s="96"/>
      <c r="I121" s="96"/>
      <c r="J121" s="96"/>
      <c r="K121" s="96"/>
      <c r="L121" s="96"/>
      <c r="M121" s="96"/>
      <c r="N121" s="96"/>
      <c r="O121" s="96"/>
      <c r="P121" s="96"/>
      <c r="Q121" s="96"/>
      <c r="R121" s="158"/>
      <c r="S121" s="220"/>
      <c r="T121" s="96"/>
      <c r="U121" s="96"/>
      <c r="V121" s="96"/>
      <c r="W121" s="96"/>
      <c r="X121" s="96"/>
      <c r="Y121" s="96"/>
      <c r="Z121" s="96"/>
      <c r="AA121" s="148"/>
      <c r="AB121" s="220"/>
      <c r="AC121" s="96"/>
      <c r="AD121" s="96"/>
      <c r="AE121" s="96"/>
      <c r="AF121" s="96"/>
      <c r="AG121" s="96"/>
      <c r="AH121" s="96"/>
      <c r="AI121" s="96"/>
      <c r="AJ121" s="148"/>
      <c r="AK121" s="220"/>
      <c r="AL121" s="96"/>
      <c r="AM121" s="96"/>
      <c r="AN121" s="96"/>
      <c r="AO121" s="96"/>
      <c r="AP121" s="96"/>
      <c r="AQ121" s="96"/>
      <c r="AR121" s="96"/>
      <c r="AS121" s="148"/>
      <c r="AT121" s="220"/>
      <c r="AU121" s="96"/>
      <c r="AV121" s="96"/>
      <c r="AW121" s="96"/>
      <c r="AX121" s="96"/>
      <c r="AY121" s="96"/>
      <c r="AZ121" s="96"/>
      <c r="BA121" s="96"/>
      <c r="BB121" s="148"/>
      <c r="BC121" s="220"/>
      <c r="BD121" s="96"/>
      <c r="BE121" s="96"/>
      <c r="BF121" s="96"/>
      <c r="BG121" s="96"/>
      <c r="BH121" s="96"/>
      <c r="BI121" s="96"/>
      <c r="BJ121" s="96"/>
      <c r="BK121" s="148"/>
      <c r="BL121" s="220"/>
      <c r="BM121" s="96"/>
      <c r="BN121" s="96"/>
      <c r="BO121" s="96"/>
      <c r="BP121" s="96"/>
      <c r="BQ121" s="96"/>
      <c r="BR121" s="96"/>
      <c r="BS121" s="96"/>
      <c r="BT121" s="148"/>
      <c r="BU121" s="220"/>
      <c r="BV121" s="96"/>
      <c r="BW121" s="96"/>
      <c r="BX121" s="96"/>
      <c r="BY121" s="96"/>
      <c r="BZ121" s="96"/>
      <c r="CA121" s="96"/>
      <c r="CB121" s="96"/>
      <c r="CC121" s="96"/>
      <c r="CD121" s="19"/>
    </row>
    <row r="122" spans="2:82" ht="15" customHeight="1" x14ac:dyDescent="0.25">
      <c r="B122" s="18"/>
      <c r="C122" s="96"/>
      <c r="D122" s="96"/>
      <c r="E122" s="96"/>
      <c r="F122" s="96"/>
      <c r="G122" s="96"/>
      <c r="H122" s="96"/>
      <c r="I122" s="96"/>
      <c r="J122" s="96"/>
      <c r="K122" s="96"/>
      <c r="L122" s="96"/>
      <c r="M122" s="96"/>
      <c r="N122" s="96"/>
      <c r="O122" s="96"/>
      <c r="P122" s="96"/>
      <c r="Q122" s="96"/>
      <c r="R122" s="158"/>
      <c r="S122" s="220"/>
      <c r="T122" s="96"/>
      <c r="U122" s="96"/>
      <c r="V122" s="96"/>
      <c r="W122" s="96"/>
      <c r="X122" s="96"/>
      <c r="Y122" s="96"/>
      <c r="Z122" s="96"/>
      <c r="AA122" s="148"/>
      <c r="AB122" s="220"/>
      <c r="AC122" s="96"/>
      <c r="AD122" s="96"/>
      <c r="AE122" s="96"/>
      <c r="AF122" s="96"/>
      <c r="AG122" s="96"/>
      <c r="AH122" s="96"/>
      <c r="AI122" s="96"/>
      <c r="AJ122" s="148"/>
      <c r="AK122" s="220"/>
      <c r="AL122" s="96"/>
      <c r="AM122" s="96"/>
      <c r="AN122" s="96"/>
      <c r="AO122" s="96"/>
      <c r="AP122" s="96"/>
      <c r="AQ122" s="96"/>
      <c r="AR122" s="96"/>
      <c r="AS122" s="148"/>
      <c r="AT122" s="220"/>
      <c r="AU122" s="96"/>
      <c r="AV122" s="96"/>
      <c r="AW122" s="96"/>
      <c r="AX122" s="96"/>
      <c r="AY122" s="96"/>
      <c r="AZ122" s="96"/>
      <c r="BA122" s="96"/>
      <c r="BB122" s="148"/>
      <c r="BC122" s="220"/>
      <c r="BD122" s="96"/>
      <c r="BE122" s="96"/>
      <c r="BF122" s="96"/>
      <c r="BG122" s="96"/>
      <c r="BH122" s="96"/>
      <c r="BI122" s="96"/>
      <c r="BJ122" s="96"/>
      <c r="BK122" s="148"/>
      <c r="BL122" s="220"/>
      <c r="BM122" s="96"/>
      <c r="BN122" s="96"/>
      <c r="BO122" s="96"/>
      <c r="BP122" s="96"/>
      <c r="BQ122" s="96"/>
      <c r="BR122" s="96"/>
      <c r="BS122" s="96"/>
      <c r="BT122" s="148"/>
      <c r="BU122" s="220"/>
      <c r="BV122" s="96"/>
      <c r="BW122" s="96"/>
      <c r="BX122" s="96"/>
      <c r="BY122" s="96"/>
      <c r="BZ122" s="96"/>
      <c r="CA122" s="96"/>
      <c r="CB122" s="96"/>
      <c r="CC122" s="96"/>
      <c r="CD122" s="19"/>
    </row>
    <row r="123" spans="2:82" ht="15" customHeight="1" x14ac:dyDescent="0.25">
      <c r="B123" s="18"/>
      <c r="C123" s="96"/>
      <c r="D123" s="96"/>
      <c r="E123" s="96"/>
      <c r="F123" s="96"/>
      <c r="G123" s="96"/>
      <c r="H123" s="96"/>
      <c r="I123" s="96"/>
      <c r="J123" s="96"/>
      <c r="K123" s="96"/>
      <c r="L123" s="96"/>
      <c r="M123" s="96"/>
      <c r="N123" s="96"/>
      <c r="O123" s="96"/>
      <c r="P123" s="96"/>
      <c r="Q123" s="96"/>
      <c r="R123" s="158"/>
      <c r="S123" s="220"/>
      <c r="T123" s="96"/>
      <c r="U123" s="96"/>
      <c r="V123" s="96"/>
      <c r="W123" s="96"/>
      <c r="X123" s="96"/>
      <c r="Y123" s="96"/>
      <c r="Z123" s="96"/>
      <c r="AA123" s="148"/>
      <c r="AB123" s="220"/>
      <c r="AC123" s="96"/>
      <c r="AD123" s="96"/>
      <c r="AE123" s="96"/>
      <c r="AF123" s="96"/>
      <c r="AG123" s="96"/>
      <c r="AH123" s="96"/>
      <c r="AI123" s="96"/>
      <c r="AJ123" s="148"/>
      <c r="AK123" s="220"/>
      <c r="AL123" s="96"/>
      <c r="AM123" s="96"/>
      <c r="AN123" s="96"/>
      <c r="AO123" s="96"/>
      <c r="AP123" s="96"/>
      <c r="AQ123" s="96"/>
      <c r="AR123" s="96"/>
      <c r="AS123" s="148"/>
      <c r="AT123" s="220"/>
      <c r="AU123" s="96"/>
      <c r="AV123" s="96"/>
      <c r="AW123" s="96"/>
      <c r="AX123" s="96"/>
      <c r="AY123" s="96"/>
      <c r="AZ123" s="96"/>
      <c r="BA123" s="96"/>
      <c r="BB123" s="148"/>
      <c r="BC123" s="220"/>
      <c r="BD123" s="96"/>
      <c r="BE123" s="96"/>
      <c r="BF123" s="96"/>
      <c r="BG123" s="96"/>
      <c r="BH123" s="96"/>
      <c r="BI123" s="96"/>
      <c r="BJ123" s="96"/>
      <c r="BK123" s="148"/>
      <c r="BL123" s="220"/>
      <c r="BM123" s="96"/>
      <c r="BN123" s="96"/>
      <c r="BO123" s="96"/>
      <c r="BP123" s="96"/>
      <c r="BQ123" s="96"/>
      <c r="BR123" s="96"/>
      <c r="BS123" s="96"/>
      <c r="BT123" s="148"/>
      <c r="BU123" s="220"/>
      <c r="BV123" s="96"/>
      <c r="BW123" s="96"/>
      <c r="BX123" s="96"/>
      <c r="BY123" s="96"/>
      <c r="BZ123" s="96"/>
      <c r="CA123" s="96"/>
      <c r="CB123" s="96"/>
      <c r="CC123" s="96"/>
      <c r="CD123" s="19"/>
    </row>
    <row r="124" spans="2:82" ht="15" customHeight="1" x14ac:dyDescent="0.25">
      <c r="B124" s="18"/>
      <c r="C124" s="162"/>
      <c r="D124" s="162"/>
      <c r="E124" s="162"/>
      <c r="F124" s="162"/>
      <c r="G124" s="162"/>
      <c r="H124" s="162"/>
      <c r="I124" s="162"/>
      <c r="J124" s="162"/>
      <c r="K124" s="162"/>
      <c r="L124" s="162"/>
      <c r="M124" s="162"/>
      <c r="N124" s="162"/>
      <c r="O124" s="162"/>
      <c r="P124" s="162"/>
      <c r="Q124" s="162"/>
      <c r="R124" s="163"/>
      <c r="S124" s="214"/>
      <c r="T124" s="109"/>
      <c r="U124" s="109"/>
      <c r="V124" s="109"/>
      <c r="W124" s="109"/>
      <c r="X124" s="109"/>
      <c r="Y124" s="109"/>
      <c r="Z124" s="109"/>
      <c r="AA124" s="215"/>
      <c r="AB124" s="214"/>
      <c r="AC124" s="109"/>
      <c r="AD124" s="109"/>
      <c r="AE124" s="109"/>
      <c r="AF124" s="109"/>
      <c r="AG124" s="109"/>
      <c r="AH124" s="109"/>
      <c r="AI124" s="109"/>
      <c r="AJ124" s="215"/>
      <c r="AK124" s="214"/>
      <c r="AL124" s="109"/>
      <c r="AM124" s="109"/>
      <c r="AN124" s="109"/>
      <c r="AO124" s="109"/>
      <c r="AP124" s="109"/>
      <c r="AQ124" s="109"/>
      <c r="AR124" s="109"/>
      <c r="AS124" s="215"/>
      <c r="AT124" s="214"/>
      <c r="AU124" s="109"/>
      <c r="AV124" s="109"/>
      <c r="AW124" s="109"/>
      <c r="AX124" s="109"/>
      <c r="AY124" s="109"/>
      <c r="AZ124" s="109"/>
      <c r="BA124" s="109"/>
      <c r="BB124" s="215"/>
      <c r="BC124" s="214"/>
      <c r="BD124" s="109"/>
      <c r="BE124" s="109"/>
      <c r="BF124" s="109"/>
      <c r="BG124" s="109"/>
      <c r="BH124" s="109"/>
      <c r="BI124" s="109"/>
      <c r="BJ124" s="109"/>
      <c r="BK124" s="215"/>
      <c r="BL124" s="214"/>
      <c r="BM124" s="109"/>
      <c r="BN124" s="109"/>
      <c r="BO124" s="109"/>
      <c r="BP124" s="109"/>
      <c r="BQ124" s="109"/>
      <c r="BR124" s="109"/>
      <c r="BS124" s="109"/>
      <c r="BT124" s="215"/>
      <c r="BU124" s="214"/>
      <c r="BV124" s="109"/>
      <c r="BW124" s="109"/>
      <c r="BX124" s="109"/>
      <c r="BY124" s="109"/>
      <c r="BZ124" s="109"/>
      <c r="CA124" s="109"/>
      <c r="CB124" s="109"/>
      <c r="CC124" s="109"/>
      <c r="CD124" s="19"/>
    </row>
    <row r="125" spans="2:82" ht="15" customHeight="1" x14ac:dyDescent="0.25">
      <c r="B125" s="18"/>
      <c r="C125" s="157" t="s">
        <v>111</v>
      </c>
      <c r="D125" s="96"/>
      <c r="E125" s="96"/>
      <c r="F125" s="96"/>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c r="AD125" s="96"/>
      <c r="AE125" s="96"/>
      <c r="AF125" s="96"/>
      <c r="AG125" s="96"/>
      <c r="AH125" s="96"/>
      <c r="AI125" s="96"/>
      <c r="AJ125" s="96"/>
      <c r="AK125" s="96"/>
      <c r="AL125" s="96"/>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c r="BN125" s="96"/>
      <c r="BO125" s="96"/>
      <c r="BP125" s="96"/>
      <c r="BQ125" s="96"/>
      <c r="BR125" s="96"/>
      <c r="BS125" s="96"/>
      <c r="BT125" s="158"/>
      <c r="BU125" s="240">
        <f>SUM(BU23:CC124)</f>
        <v>0</v>
      </c>
      <c r="BV125" s="96"/>
      <c r="BW125" s="96"/>
      <c r="BX125" s="96"/>
      <c r="BY125" s="96"/>
      <c r="BZ125" s="96"/>
      <c r="CA125" s="96"/>
      <c r="CB125" s="96"/>
      <c r="CC125" s="96"/>
      <c r="CD125" s="19"/>
    </row>
    <row r="126" spans="2:82" ht="15" customHeight="1" x14ac:dyDescent="0.25">
      <c r="B126" s="18"/>
      <c r="C126" s="96"/>
      <c r="D126" s="96"/>
      <c r="E126" s="96"/>
      <c r="F126" s="96"/>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c r="AD126" s="96"/>
      <c r="AE126" s="96"/>
      <c r="AF126" s="96"/>
      <c r="AG126" s="96"/>
      <c r="AH126" s="96"/>
      <c r="AI126" s="96"/>
      <c r="AJ126" s="96"/>
      <c r="AK126" s="96"/>
      <c r="AL126" s="96"/>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c r="BN126" s="96"/>
      <c r="BO126" s="96"/>
      <c r="BP126" s="96"/>
      <c r="BQ126" s="96"/>
      <c r="BR126" s="96"/>
      <c r="BS126" s="96"/>
      <c r="BT126" s="158"/>
      <c r="BU126" s="220"/>
      <c r="BV126" s="96"/>
      <c r="BW126" s="96"/>
      <c r="BX126" s="96"/>
      <c r="BY126" s="96"/>
      <c r="BZ126" s="96"/>
      <c r="CA126" s="96"/>
      <c r="CB126" s="96"/>
      <c r="CC126" s="96"/>
      <c r="CD126" s="19"/>
    </row>
    <row r="127" spans="2:82" ht="15" customHeight="1" x14ac:dyDescent="0.25">
      <c r="B127" s="18"/>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c r="BN127" s="96"/>
      <c r="BO127" s="96"/>
      <c r="BP127" s="96"/>
      <c r="BQ127" s="96"/>
      <c r="BR127" s="96"/>
      <c r="BS127" s="96"/>
      <c r="BT127" s="158"/>
      <c r="BU127" s="220"/>
      <c r="BV127" s="96"/>
      <c r="BW127" s="96"/>
      <c r="BX127" s="96"/>
      <c r="BY127" s="96"/>
      <c r="BZ127" s="96"/>
      <c r="CA127" s="96"/>
      <c r="CB127" s="96"/>
      <c r="CC127" s="96"/>
      <c r="CD127" s="19"/>
    </row>
    <row r="128" spans="2:82" ht="15" customHeight="1" x14ac:dyDescent="0.25">
      <c r="B128" s="18"/>
      <c r="C128" s="96"/>
      <c r="D128" s="96"/>
      <c r="E128" s="96"/>
      <c r="F128" s="96"/>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c r="AD128" s="96"/>
      <c r="AE128" s="96"/>
      <c r="AF128" s="96"/>
      <c r="AG128" s="96"/>
      <c r="AH128" s="96"/>
      <c r="AI128" s="96"/>
      <c r="AJ128" s="96"/>
      <c r="AK128" s="96"/>
      <c r="AL128" s="96"/>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c r="BN128" s="96"/>
      <c r="BO128" s="96"/>
      <c r="BP128" s="96"/>
      <c r="BQ128" s="96"/>
      <c r="BR128" s="96"/>
      <c r="BS128" s="96"/>
      <c r="BT128" s="158"/>
      <c r="BU128" s="220"/>
      <c r="BV128" s="96"/>
      <c r="BW128" s="96"/>
      <c r="BX128" s="96"/>
      <c r="BY128" s="96"/>
      <c r="BZ128" s="96"/>
      <c r="CA128" s="96"/>
      <c r="CB128" s="96"/>
      <c r="CC128" s="96"/>
      <c r="CD128" s="19"/>
    </row>
    <row r="129" spans="2:82" ht="15" customHeight="1" x14ac:dyDescent="0.25">
      <c r="B129" s="18"/>
      <c r="C129" s="96"/>
      <c r="D129" s="96"/>
      <c r="E129" s="96"/>
      <c r="F129" s="96"/>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c r="AD129" s="96"/>
      <c r="AE129" s="96"/>
      <c r="AF129" s="96"/>
      <c r="AG129" s="96"/>
      <c r="AH129" s="96"/>
      <c r="AI129" s="96"/>
      <c r="AJ129" s="96"/>
      <c r="AK129" s="96"/>
      <c r="AL129" s="96"/>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c r="BN129" s="96"/>
      <c r="BO129" s="96"/>
      <c r="BP129" s="96"/>
      <c r="BQ129" s="96"/>
      <c r="BR129" s="96"/>
      <c r="BS129" s="96"/>
      <c r="BT129" s="158"/>
      <c r="BU129" s="220"/>
      <c r="BV129" s="96"/>
      <c r="BW129" s="96"/>
      <c r="BX129" s="96"/>
      <c r="BY129" s="96"/>
      <c r="BZ129" s="96"/>
      <c r="CA129" s="96"/>
      <c r="CB129" s="96"/>
      <c r="CC129" s="96"/>
      <c r="CD129" s="19"/>
    </row>
    <row r="130" spans="2:82" ht="15" customHeight="1" x14ac:dyDescent="0.25">
      <c r="B130" s="18"/>
      <c r="C130" s="96"/>
      <c r="D130" s="96"/>
      <c r="E130" s="96"/>
      <c r="F130" s="96"/>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c r="BN130" s="96"/>
      <c r="BO130" s="96"/>
      <c r="BP130" s="96"/>
      <c r="BQ130" s="96"/>
      <c r="BR130" s="96"/>
      <c r="BS130" s="96"/>
      <c r="BT130" s="158"/>
      <c r="BU130" s="220"/>
      <c r="BV130" s="96"/>
      <c r="BW130" s="96"/>
      <c r="BX130" s="96"/>
      <c r="BY130" s="96"/>
      <c r="BZ130" s="96"/>
      <c r="CA130" s="96"/>
      <c r="CB130" s="96"/>
      <c r="CC130" s="96"/>
      <c r="CD130" s="19"/>
    </row>
    <row r="131" spans="2:82" ht="15" customHeight="1" x14ac:dyDescent="0.25">
      <c r="B131" s="20"/>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2"/>
    </row>
    <row r="132" spans="2:82" ht="15" customHeight="1" x14ac:dyDescent="0.25"/>
    <row r="133" spans="2:82" ht="15" customHeight="1" x14ac:dyDescent="0.25"/>
    <row r="134" spans="2:82" ht="15" customHeight="1" x14ac:dyDescent="0.25"/>
    <row r="135" spans="2:82" ht="15" customHeight="1" x14ac:dyDescent="0.25"/>
    <row r="136" spans="2:82" ht="15" customHeight="1" x14ac:dyDescent="0.25"/>
    <row r="137" spans="2:82" ht="15" customHeight="1" x14ac:dyDescent="0.25"/>
    <row r="138" spans="2:82" ht="15" customHeight="1" x14ac:dyDescent="0.25"/>
    <row r="139" spans="2:82" ht="15" customHeight="1" x14ac:dyDescent="0.25"/>
    <row r="140" spans="2:82" ht="15" customHeight="1" x14ac:dyDescent="0.25"/>
    <row r="141" spans="2:82" ht="15" customHeight="1" x14ac:dyDescent="0.25"/>
    <row r="142" spans="2:82" ht="15" customHeight="1" x14ac:dyDescent="0.25"/>
    <row r="143" spans="2:82" ht="15" customHeight="1" x14ac:dyDescent="0.25"/>
    <row r="144" spans="2:82"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7.5" customHeight="1" x14ac:dyDescent="0.25"/>
    <row r="186" ht="7.5" customHeight="1" x14ac:dyDescent="0.25"/>
  </sheetData>
  <sheetProtection algorithmName="SHA-512" hashValue="DL0cQKKM0JJp2ACTAJ69p3ul3xLyqn1ECROKaBV+DBGkkQT6AI/NIl7JNByE+NriKTk6NhPLapuS/veM6EvAZw==" saltValue="96bNUL+9U6vmImYOwxZnyw==" spinCount="100000" sheet="1" objects="1" scenarios="1"/>
  <mergeCells count="148">
    <mergeCell ref="B10:CD11"/>
    <mergeCell ref="BU65:CC70"/>
    <mergeCell ref="AT17:BB22"/>
    <mergeCell ref="BL77:BT82"/>
    <mergeCell ref="BU89:CC94"/>
    <mergeCell ref="AB53:AJ58"/>
    <mergeCell ref="AK107:AS112"/>
    <mergeCell ref="C23:R28"/>
    <mergeCell ref="BU71:CC76"/>
    <mergeCell ref="BU23:CC28"/>
    <mergeCell ref="C12:CC13"/>
    <mergeCell ref="C17:R22"/>
    <mergeCell ref="S89:AA94"/>
    <mergeCell ref="C77:R82"/>
    <mergeCell ref="S65:AA70"/>
    <mergeCell ref="AB83:AJ88"/>
    <mergeCell ref="BL17:BT22"/>
    <mergeCell ref="C41:R46"/>
    <mergeCell ref="AT77:BB82"/>
    <mergeCell ref="C71:R76"/>
    <mergeCell ref="C29:R34"/>
    <mergeCell ref="BC65:BK70"/>
    <mergeCell ref="C65:R70"/>
    <mergeCell ref="BC107:BK112"/>
    <mergeCell ref="BC89:BK94"/>
    <mergeCell ref="BL119:BT124"/>
    <mergeCell ref="S77:AA82"/>
    <mergeCell ref="AB35:AJ40"/>
    <mergeCell ref="BC113:BK118"/>
    <mergeCell ref="C95:R100"/>
    <mergeCell ref="C119:R124"/>
    <mergeCell ref="BC41:BK46"/>
    <mergeCell ref="S101:AA106"/>
    <mergeCell ref="AK89:AS94"/>
    <mergeCell ref="AT53:BB58"/>
    <mergeCell ref="BL83:BT88"/>
    <mergeCell ref="AB59:AJ64"/>
    <mergeCell ref="AT101:BB106"/>
    <mergeCell ref="BL59:BT64"/>
    <mergeCell ref="C83:R88"/>
    <mergeCell ref="S83:AA88"/>
    <mergeCell ref="AK29:AS34"/>
    <mergeCell ref="AB71:AJ76"/>
    <mergeCell ref="C125:BT130"/>
    <mergeCell ref="AK77:AS82"/>
    <mergeCell ref="BU113:CC118"/>
    <mergeCell ref="S35:AA40"/>
    <mergeCell ref="BL23:BT28"/>
    <mergeCell ref="AB89:AJ94"/>
    <mergeCell ref="BU35:CC40"/>
    <mergeCell ref="AB65:AJ70"/>
    <mergeCell ref="AT65:BB70"/>
    <mergeCell ref="C59:R64"/>
    <mergeCell ref="S59:AA64"/>
    <mergeCell ref="BU59:CC64"/>
    <mergeCell ref="BU77:CC82"/>
    <mergeCell ref="AT71:BB76"/>
    <mergeCell ref="C47:R52"/>
    <mergeCell ref="AB41:AJ46"/>
    <mergeCell ref="AK53:AS58"/>
    <mergeCell ref="AT107:BB112"/>
    <mergeCell ref="AK47:AS52"/>
    <mergeCell ref="BC119:BK124"/>
    <mergeCell ref="AB113:AJ118"/>
    <mergeCell ref="BL65:BT70"/>
    <mergeCell ref="BU29:CC34"/>
    <mergeCell ref="BC53:BK58"/>
    <mergeCell ref="BL101:BT106"/>
    <mergeCell ref="AB23:AJ28"/>
    <mergeCell ref="AT89:BB94"/>
    <mergeCell ref="BL53:BT58"/>
    <mergeCell ref="BL47:BT52"/>
    <mergeCell ref="BU53:CC58"/>
    <mergeCell ref="BC47:BK52"/>
    <mergeCell ref="AB77:AJ82"/>
    <mergeCell ref="BL113:BT118"/>
    <mergeCell ref="AT83:BB88"/>
    <mergeCell ref="AT35:BB40"/>
    <mergeCell ref="BL41:BT46"/>
    <mergeCell ref="BL35:BT40"/>
    <mergeCell ref="BU95:CC100"/>
    <mergeCell ref="AB101:AJ106"/>
    <mergeCell ref="AK65:AS70"/>
    <mergeCell ref="BC77:BK82"/>
    <mergeCell ref="BU107:CC112"/>
    <mergeCell ref="BU101:CC106"/>
    <mergeCell ref="BU125:CC130"/>
    <mergeCell ref="BU41:CC46"/>
    <mergeCell ref="S47:AA52"/>
    <mergeCell ref="AK17:AS22"/>
    <mergeCell ref="BU47:CC52"/>
    <mergeCell ref="AT41:BB46"/>
    <mergeCell ref="BL107:BT112"/>
    <mergeCell ref="AB29:AJ34"/>
    <mergeCell ref="BL29:BT34"/>
    <mergeCell ref="AT95:BB100"/>
    <mergeCell ref="BC95:BK100"/>
    <mergeCell ref="S17:AA22"/>
    <mergeCell ref="AK83:AS88"/>
    <mergeCell ref="AB119:AJ124"/>
    <mergeCell ref="BU17:CC22"/>
    <mergeCell ref="AT29:BB34"/>
    <mergeCell ref="BL95:BT100"/>
    <mergeCell ref="AB47:AJ52"/>
    <mergeCell ref="S107:AA112"/>
    <mergeCell ref="AK113:AS118"/>
    <mergeCell ref="BU119:CC124"/>
    <mergeCell ref="BC71:BK76"/>
    <mergeCell ref="AK41:AS46"/>
    <mergeCell ref="AK35:AS40"/>
    <mergeCell ref="BC17:BK22"/>
    <mergeCell ref="BU83:CC88"/>
    <mergeCell ref="AK59:AS64"/>
    <mergeCell ref="BL71:BT76"/>
    <mergeCell ref="AT23:BB28"/>
    <mergeCell ref="BC83:BK88"/>
    <mergeCell ref="AB17:AJ22"/>
    <mergeCell ref="BL89:BT94"/>
    <mergeCell ref="S53:AA58"/>
    <mergeCell ref="S71:AA76"/>
    <mergeCell ref="AK71:AS76"/>
    <mergeCell ref="S23:AA28"/>
    <mergeCell ref="AT47:BB52"/>
    <mergeCell ref="AT59:BB64"/>
    <mergeCell ref="AK119:AS124"/>
    <mergeCell ref="BC29:BK34"/>
    <mergeCell ref="C101:R106"/>
    <mergeCell ref="BC23:BK28"/>
    <mergeCell ref="S95:AA100"/>
    <mergeCell ref="AB107:AJ112"/>
    <mergeCell ref="AT113:BB118"/>
    <mergeCell ref="S119:AA124"/>
    <mergeCell ref="BC59:BK64"/>
    <mergeCell ref="C35:R40"/>
    <mergeCell ref="S41:AA46"/>
    <mergeCell ref="C53:R58"/>
    <mergeCell ref="S29:AA34"/>
    <mergeCell ref="C107:R112"/>
    <mergeCell ref="C89:R94"/>
    <mergeCell ref="AK95:AS100"/>
    <mergeCell ref="BC35:BK40"/>
    <mergeCell ref="AK101:AS106"/>
    <mergeCell ref="AK23:AS28"/>
    <mergeCell ref="BC101:BK106"/>
    <mergeCell ref="AB95:AJ100"/>
    <mergeCell ref="AT119:BB124"/>
    <mergeCell ref="C113:R118"/>
    <mergeCell ref="S113:AA118"/>
  </mergeCells>
  <printOptions horizontalCentered="1"/>
  <pageMargins left="0.70866141732283472" right="0.70866141732283472" top="0.78740157480314965" bottom="0.78740157480314965" header="0.31496062992125978" footer="0.31496062992125978"/>
  <pageSetup paperSize="9" scale="16" orientation="landscape"/>
  <headerFooter>
    <oddFooter>&amp;L&amp;"Arial,Standard"&amp;8 Die Weitergabe an Dritte ist ohne ausdrückliche Genehmigung der ausschreibenden Stelle nicht statthaft.
Datei: #12045242_Kalkulation Sicherheitsdienstleistungen
Stand: 20.04.2024</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CD186"/>
  <sheetViews>
    <sheetView showGridLines="0" showRowColHeaders="0" zoomScaleNormal="100" workbookViewId="0">
      <pane ySplit="22" topLeftCell="A23" activePane="bottomLeft" state="frozen"/>
      <selection activeCell="C22" sqref="C22:R26"/>
      <selection pane="bottomLeft" activeCell="BL29" sqref="BL29:BT31"/>
    </sheetView>
  </sheetViews>
  <sheetFormatPr baseColWidth="10" defaultColWidth="9.109375" defaultRowHeight="13.8" x14ac:dyDescent="0.25"/>
  <cols>
    <col min="1" max="82" width="2.88671875" style="1" customWidth="1"/>
    <col min="83" max="280" width="9.109375" style="1" customWidth="1"/>
    <col min="281" max="313" width="2.88671875" style="1" customWidth="1"/>
    <col min="314" max="536" width="9.109375" style="1" customWidth="1"/>
    <col min="537" max="569" width="2.88671875" style="1" customWidth="1"/>
    <col min="570" max="792" width="9.109375" style="1" customWidth="1"/>
    <col min="793" max="825" width="2.88671875" style="1" customWidth="1"/>
    <col min="826" max="1048" width="9.109375" style="1" customWidth="1"/>
    <col min="1049" max="1081" width="2.88671875" style="1" customWidth="1"/>
    <col min="1082" max="1304" width="9.109375" style="1" customWidth="1"/>
    <col min="1305" max="1337" width="2.88671875" style="1" customWidth="1"/>
    <col min="1338" max="1560" width="9.109375" style="1" customWidth="1"/>
    <col min="1561" max="1593" width="2.88671875" style="1" customWidth="1"/>
    <col min="1594" max="1816" width="9.109375" style="1" customWidth="1"/>
    <col min="1817" max="1849" width="2.88671875" style="1" customWidth="1"/>
    <col min="1850" max="2072" width="9.109375" style="1" customWidth="1"/>
    <col min="2073" max="2105" width="2.88671875" style="1" customWidth="1"/>
    <col min="2106" max="2328" width="9.109375" style="1" customWidth="1"/>
    <col min="2329" max="2361" width="2.88671875" style="1" customWidth="1"/>
    <col min="2362" max="2584" width="9.109375" style="1" customWidth="1"/>
    <col min="2585" max="2617" width="2.88671875" style="1" customWidth="1"/>
    <col min="2618" max="2840" width="9.109375" style="1" customWidth="1"/>
    <col min="2841" max="2873" width="2.88671875" style="1" customWidth="1"/>
    <col min="2874" max="3096" width="9.109375" style="1" customWidth="1"/>
    <col min="3097" max="3129" width="2.88671875" style="1" customWidth="1"/>
    <col min="3130" max="3352" width="9.109375" style="1" customWidth="1"/>
    <col min="3353" max="3385" width="2.88671875" style="1" customWidth="1"/>
    <col min="3386" max="3608" width="9.109375" style="1" customWidth="1"/>
    <col min="3609" max="3641" width="2.88671875" style="1" customWidth="1"/>
    <col min="3642" max="3864" width="9.109375" style="1" customWidth="1"/>
    <col min="3865" max="3897" width="2.88671875" style="1" customWidth="1"/>
    <col min="3898" max="4120" width="9.109375" style="1" customWidth="1"/>
    <col min="4121" max="4153" width="2.88671875" style="1" customWidth="1"/>
    <col min="4154" max="4376" width="9.109375" style="1" customWidth="1"/>
    <col min="4377" max="4409" width="2.88671875" style="1" customWidth="1"/>
    <col min="4410" max="4632" width="9.109375" style="1" customWidth="1"/>
    <col min="4633" max="4665" width="2.88671875" style="1" customWidth="1"/>
    <col min="4666" max="4888" width="9.109375" style="1" customWidth="1"/>
    <col min="4889" max="4921" width="2.88671875" style="1" customWidth="1"/>
    <col min="4922" max="5144" width="9.109375" style="1" customWidth="1"/>
    <col min="5145" max="5177" width="2.88671875" style="1" customWidth="1"/>
    <col min="5178" max="5400" width="9.109375" style="1" customWidth="1"/>
    <col min="5401" max="5433" width="2.88671875" style="1" customWidth="1"/>
    <col min="5434" max="5656" width="9.109375" style="1" customWidth="1"/>
    <col min="5657" max="5689" width="2.88671875" style="1" customWidth="1"/>
    <col min="5690" max="5912" width="9.109375" style="1" customWidth="1"/>
    <col min="5913" max="5945" width="2.88671875" style="1" customWidth="1"/>
    <col min="5946" max="6168" width="9.109375" style="1" customWidth="1"/>
    <col min="6169" max="6201" width="2.88671875" style="1" customWidth="1"/>
    <col min="6202" max="6424" width="9.109375" style="1" customWidth="1"/>
    <col min="6425" max="6457" width="2.88671875" style="1" customWidth="1"/>
    <col min="6458" max="6680" width="9.109375" style="1" customWidth="1"/>
    <col min="6681" max="6713" width="2.88671875" style="1" customWidth="1"/>
    <col min="6714" max="6936" width="9.109375" style="1" customWidth="1"/>
    <col min="6937" max="6969" width="2.88671875" style="1" customWidth="1"/>
    <col min="6970" max="7192" width="9.109375" style="1" customWidth="1"/>
    <col min="7193" max="7225" width="2.88671875" style="1" customWidth="1"/>
    <col min="7226" max="7448" width="9.109375" style="1" customWidth="1"/>
    <col min="7449" max="7481" width="2.88671875" style="1" customWidth="1"/>
    <col min="7482" max="7704" width="9.109375" style="1" customWidth="1"/>
    <col min="7705" max="7737" width="2.88671875" style="1" customWidth="1"/>
    <col min="7738" max="7960" width="9.109375" style="1" customWidth="1"/>
    <col min="7961" max="7993" width="2.88671875" style="1" customWidth="1"/>
    <col min="7994" max="8216" width="9.109375" style="1" customWidth="1"/>
    <col min="8217" max="8249" width="2.88671875" style="1" customWidth="1"/>
    <col min="8250" max="8472" width="9.109375" style="1" customWidth="1"/>
    <col min="8473" max="8505" width="2.88671875" style="1" customWidth="1"/>
    <col min="8506" max="8728" width="9.109375" style="1" customWidth="1"/>
    <col min="8729" max="8761" width="2.88671875" style="1" customWidth="1"/>
    <col min="8762" max="8984" width="9.109375" style="1" customWidth="1"/>
    <col min="8985" max="9017" width="2.88671875" style="1" customWidth="1"/>
    <col min="9018" max="9240" width="9.109375" style="1" customWidth="1"/>
    <col min="9241" max="9273" width="2.88671875" style="1" customWidth="1"/>
    <col min="9274" max="9496" width="9.109375" style="1" customWidth="1"/>
    <col min="9497" max="9529" width="2.88671875" style="1" customWidth="1"/>
    <col min="9530" max="9752" width="9.109375" style="1" customWidth="1"/>
    <col min="9753" max="9785" width="2.88671875" style="1" customWidth="1"/>
    <col min="9786" max="10008" width="9.109375" style="1" customWidth="1"/>
    <col min="10009" max="10041" width="2.88671875" style="1" customWidth="1"/>
    <col min="10042" max="10264" width="9.109375" style="1" customWidth="1"/>
    <col min="10265" max="10297" width="2.88671875" style="1" customWidth="1"/>
    <col min="10298" max="10520" width="9.109375" style="1" customWidth="1"/>
    <col min="10521" max="10553" width="2.88671875" style="1" customWidth="1"/>
    <col min="10554" max="10776" width="9.109375" style="1" customWidth="1"/>
    <col min="10777" max="10809" width="2.88671875" style="1" customWidth="1"/>
    <col min="10810" max="11032" width="9.109375" style="1" customWidth="1"/>
    <col min="11033" max="11065" width="2.88671875" style="1" customWidth="1"/>
    <col min="11066" max="11288" width="9.109375" style="1" customWidth="1"/>
    <col min="11289" max="11321" width="2.88671875" style="1" customWidth="1"/>
    <col min="11322" max="11544" width="9.109375" style="1" customWidth="1"/>
    <col min="11545" max="11577" width="2.88671875" style="1" customWidth="1"/>
    <col min="11578" max="11800" width="9.109375" style="1" customWidth="1"/>
    <col min="11801" max="11833" width="2.88671875" style="1" customWidth="1"/>
    <col min="11834" max="12056" width="9.109375" style="1" customWidth="1"/>
    <col min="12057" max="12089" width="2.88671875" style="1" customWidth="1"/>
    <col min="12090" max="12312" width="9.109375" style="1" customWidth="1"/>
    <col min="12313" max="12345" width="2.88671875" style="1" customWidth="1"/>
    <col min="12346" max="12568" width="9.109375" style="1" customWidth="1"/>
    <col min="12569" max="12601" width="2.88671875" style="1" customWidth="1"/>
    <col min="12602" max="12824" width="9.109375" style="1" customWidth="1"/>
    <col min="12825" max="12857" width="2.88671875" style="1" customWidth="1"/>
    <col min="12858" max="13080" width="9.109375" style="1" customWidth="1"/>
    <col min="13081" max="13113" width="2.88671875" style="1" customWidth="1"/>
    <col min="13114" max="13336" width="9.109375" style="1" customWidth="1"/>
    <col min="13337" max="13369" width="2.88671875" style="1" customWidth="1"/>
    <col min="13370" max="13592" width="9.109375" style="1" customWidth="1"/>
    <col min="13593" max="13625" width="2.88671875" style="1" customWidth="1"/>
    <col min="13626" max="13848" width="9.109375" style="1" customWidth="1"/>
    <col min="13849" max="13881" width="2.88671875" style="1" customWidth="1"/>
    <col min="13882" max="14104" width="9.109375" style="1" customWidth="1"/>
    <col min="14105" max="14137" width="2.88671875" style="1" customWidth="1"/>
    <col min="14138" max="14360" width="9.109375" style="1" customWidth="1"/>
    <col min="14361" max="14393" width="2.88671875" style="1" customWidth="1"/>
    <col min="14394" max="14616" width="9.109375" style="1" customWidth="1"/>
    <col min="14617" max="14649" width="2.88671875" style="1" customWidth="1"/>
    <col min="14650" max="14872" width="9.109375" style="1" customWidth="1"/>
    <col min="14873" max="14905" width="2.88671875" style="1" customWidth="1"/>
    <col min="14906" max="15128" width="9.109375" style="1" customWidth="1"/>
    <col min="15129" max="15161" width="2.88671875" style="1" customWidth="1"/>
    <col min="15162" max="15384" width="9.109375" style="1" customWidth="1"/>
    <col min="15385" max="15417" width="2.88671875" style="1" customWidth="1"/>
    <col min="15418" max="15640" width="9.109375" style="1" customWidth="1"/>
    <col min="15641" max="15673" width="2.88671875" style="1" customWidth="1"/>
    <col min="15674" max="15896" width="9.109375" style="1" customWidth="1"/>
    <col min="15897" max="15929" width="2.88671875" style="1" customWidth="1"/>
    <col min="15930" max="16152" width="9.109375" style="1" customWidth="1"/>
    <col min="16153" max="16185" width="2.88671875" style="1" customWidth="1"/>
    <col min="16186" max="16384" width="9.109375" style="1" customWidth="1"/>
  </cols>
  <sheetData>
    <row r="1" spans="2:82" ht="15" customHeight="1" x14ac:dyDescent="0.25"/>
    <row r="2" spans="2:82" ht="15" customHeight="1" x14ac:dyDescent="0.25">
      <c r="B2" s="26" t="str">
        <f>'0_uebersicht'!$B$2</f>
        <v>Sicherheitsdienstleistungen</v>
      </c>
    </row>
    <row r="3" spans="2:82" ht="15" customHeight="1" x14ac:dyDescent="0.25">
      <c r="B3" s="27" t="str">
        <f>'0_uebersicht'!$B$3</f>
        <v>in den Liegenschaften der</v>
      </c>
    </row>
    <row r="4" spans="2:82" ht="15" customHeight="1" x14ac:dyDescent="0.25">
      <c r="B4" s="27" t="str">
        <f>'0_uebersicht'!$B$4</f>
        <v>GSI Helmholtzzentrum für Schwerionenforschung GmbH und FAIR GmbH</v>
      </c>
    </row>
    <row r="5" spans="2:82" ht="15" customHeight="1" x14ac:dyDescent="0.25"/>
    <row r="6" spans="2:82" ht="15" customHeight="1" x14ac:dyDescent="0.3">
      <c r="B6" s="2" t="s">
        <v>112</v>
      </c>
    </row>
    <row r="7" spans="2:82" ht="7.5" customHeight="1" x14ac:dyDescent="0.3">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row>
    <row r="8" spans="2:82" ht="7.5" customHeight="1" x14ac:dyDescent="0.25">
      <c r="B8" s="5"/>
    </row>
    <row r="9" spans="2:82" ht="7.5" customHeight="1" x14ac:dyDescent="0.25">
      <c r="B9" s="7"/>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9"/>
    </row>
    <row r="10" spans="2:82" ht="15" customHeight="1" x14ac:dyDescent="0.25">
      <c r="B10" s="115" t="s">
        <v>5</v>
      </c>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96"/>
      <c r="BW10" s="96"/>
      <c r="BX10" s="96"/>
      <c r="BY10" s="96"/>
      <c r="BZ10" s="96"/>
      <c r="CA10" s="96"/>
      <c r="CB10" s="96"/>
      <c r="CC10" s="96"/>
      <c r="CD10" s="116"/>
    </row>
    <row r="11" spans="2:82" ht="15" customHeight="1" x14ac:dyDescent="0.25">
      <c r="B11" s="95"/>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96"/>
      <c r="CB11" s="96"/>
      <c r="CC11" s="96"/>
      <c r="CD11" s="116"/>
    </row>
    <row r="12" spans="2:82" ht="15" customHeight="1" x14ac:dyDescent="0.25">
      <c r="B12" s="10"/>
      <c r="C12" s="164">
        <f>'0_uebersicht'!C16</f>
        <v>0</v>
      </c>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2"/>
      <c r="CD12" s="11"/>
    </row>
    <row r="13" spans="2:82" ht="15" customHeight="1" x14ac:dyDescent="0.25">
      <c r="B13" s="10"/>
      <c r="C13" s="123"/>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5"/>
      <c r="CD13" s="11"/>
    </row>
    <row r="14" spans="2:82" ht="7.5" customHeight="1" x14ac:dyDescent="0.25">
      <c r="B14" s="1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4"/>
    </row>
    <row r="15" spans="2:82" ht="7.5" customHeight="1" x14ac:dyDescent="0.25">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row>
    <row r="16" spans="2:82" ht="7.5" customHeight="1" x14ac:dyDescent="0.25">
      <c r="B16" s="1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7"/>
    </row>
    <row r="17" spans="2:82" ht="15" customHeight="1" x14ac:dyDescent="0.25">
      <c r="B17" s="18"/>
      <c r="C17" s="227" t="s">
        <v>91</v>
      </c>
      <c r="D17" s="96"/>
      <c r="E17" s="96"/>
      <c r="F17" s="96"/>
      <c r="G17" s="96"/>
      <c r="H17" s="96"/>
      <c r="I17" s="96"/>
      <c r="J17" s="96"/>
      <c r="K17" s="96"/>
      <c r="L17" s="96"/>
      <c r="M17" s="96"/>
      <c r="N17" s="96"/>
      <c r="O17" s="96"/>
      <c r="P17" s="96"/>
      <c r="Q17" s="96"/>
      <c r="R17" s="158"/>
      <c r="S17" s="219" t="s">
        <v>92</v>
      </c>
      <c r="T17" s="96"/>
      <c r="U17" s="96"/>
      <c r="V17" s="96"/>
      <c r="W17" s="96"/>
      <c r="X17" s="96"/>
      <c r="Y17" s="96"/>
      <c r="Z17" s="96"/>
      <c r="AA17" s="148"/>
      <c r="AB17" s="219" t="s">
        <v>93</v>
      </c>
      <c r="AC17" s="96"/>
      <c r="AD17" s="96"/>
      <c r="AE17" s="96"/>
      <c r="AF17" s="96"/>
      <c r="AG17" s="96"/>
      <c r="AH17" s="96"/>
      <c r="AI17" s="96"/>
      <c r="AJ17" s="148"/>
      <c r="AK17" s="219" t="s">
        <v>94</v>
      </c>
      <c r="AL17" s="96"/>
      <c r="AM17" s="96"/>
      <c r="AN17" s="96"/>
      <c r="AO17" s="96"/>
      <c r="AP17" s="96"/>
      <c r="AQ17" s="96"/>
      <c r="AR17" s="96"/>
      <c r="AS17" s="148"/>
      <c r="AT17" s="219" t="s">
        <v>95</v>
      </c>
      <c r="AU17" s="96"/>
      <c r="AV17" s="96"/>
      <c r="AW17" s="96"/>
      <c r="AX17" s="96"/>
      <c r="AY17" s="96"/>
      <c r="AZ17" s="96"/>
      <c r="BA17" s="96"/>
      <c r="BB17" s="148"/>
      <c r="BC17" s="219" t="s">
        <v>96</v>
      </c>
      <c r="BD17" s="96"/>
      <c r="BE17" s="96"/>
      <c r="BF17" s="96"/>
      <c r="BG17" s="96"/>
      <c r="BH17" s="96"/>
      <c r="BI17" s="96"/>
      <c r="BJ17" s="96"/>
      <c r="BK17" s="148"/>
      <c r="BL17" s="219" t="s">
        <v>97</v>
      </c>
      <c r="BM17" s="96"/>
      <c r="BN17" s="96"/>
      <c r="BO17" s="96"/>
      <c r="BP17" s="96"/>
      <c r="BQ17" s="96"/>
      <c r="BR17" s="96"/>
      <c r="BS17" s="96"/>
      <c r="BT17" s="148"/>
      <c r="BU17" s="225" t="s">
        <v>98</v>
      </c>
      <c r="BV17" s="96"/>
      <c r="BW17" s="96"/>
      <c r="BX17" s="96"/>
      <c r="BY17" s="96"/>
      <c r="BZ17" s="96"/>
      <c r="CA17" s="96"/>
      <c r="CB17" s="96"/>
      <c r="CC17" s="96"/>
      <c r="CD17" s="19"/>
    </row>
    <row r="18" spans="2:82" ht="15" customHeight="1" x14ac:dyDescent="0.25">
      <c r="B18" s="18"/>
      <c r="C18" s="96"/>
      <c r="D18" s="96"/>
      <c r="E18" s="96"/>
      <c r="F18" s="96"/>
      <c r="G18" s="96"/>
      <c r="H18" s="96"/>
      <c r="I18" s="96"/>
      <c r="J18" s="96"/>
      <c r="K18" s="96"/>
      <c r="L18" s="96"/>
      <c r="M18" s="96"/>
      <c r="N18" s="96"/>
      <c r="O18" s="96"/>
      <c r="P18" s="96"/>
      <c r="Q18" s="96"/>
      <c r="R18" s="158"/>
      <c r="S18" s="220"/>
      <c r="T18" s="96"/>
      <c r="U18" s="96"/>
      <c r="V18" s="96"/>
      <c r="W18" s="96"/>
      <c r="X18" s="96"/>
      <c r="Y18" s="96"/>
      <c r="Z18" s="96"/>
      <c r="AA18" s="148"/>
      <c r="AB18" s="220"/>
      <c r="AC18" s="96"/>
      <c r="AD18" s="96"/>
      <c r="AE18" s="96"/>
      <c r="AF18" s="96"/>
      <c r="AG18" s="96"/>
      <c r="AH18" s="96"/>
      <c r="AI18" s="96"/>
      <c r="AJ18" s="148"/>
      <c r="AK18" s="220"/>
      <c r="AL18" s="96"/>
      <c r="AM18" s="96"/>
      <c r="AN18" s="96"/>
      <c r="AO18" s="96"/>
      <c r="AP18" s="96"/>
      <c r="AQ18" s="96"/>
      <c r="AR18" s="96"/>
      <c r="AS18" s="148"/>
      <c r="AT18" s="220"/>
      <c r="AU18" s="96"/>
      <c r="AV18" s="96"/>
      <c r="AW18" s="96"/>
      <c r="AX18" s="96"/>
      <c r="AY18" s="96"/>
      <c r="AZ18" s="96"/>
      <c r="BA18" s="96"/>
      <c r="BB18" s="148"/>
      <c r="BC18" s="220"/>
      <c r="BD18" s="96"/>
      <c r="BE18" s="96"/>
      <c r="BF18" s="96"/>
      <c r="BG18" s="96"/>
      <c r="BH18" s="96"/>
      <c r="BI18" s="96"/>
      <c r="BJ18" s="96"/>
      <c r="BK18" s="148"/>
      <c r="BL18" s="220"/>
      <c r="BM18" s="96"/>
      <c r="BN18" s="96"/>
      <c r="BO18" s="96"/>
      <c r="BP18" s="96"/>
      <c r="BQ18" s="96"/>
      <c r="BR18" s="96"/>
      <c r="BS18" s="96"/>
      <c r="BT18" s="148"/>
      <c r="BU18" s="220"/>
      <c r="BV18" s="96"/>
      <c r="BW18" s="96"/>
      <c r="BX18" s="96"/>
      <c r="BY18" s="96"/>
      <c r="BZ18" s="96"/>
      <c r="CA18" s="96"/>
      <c r="CB18" s="96"/>
      <c r="CC18" s="96"/>
      <c r="CD18" s="19"/>
    </row>
    <row r="19" spans="2:82" ht="15" customHeight="1" x14ac:dyDescent="0.25">
      <c r="B19" s="18"/>
      <c r="C19" s="96"/>
      <c r="D19" s="96"/>
      <c r="E19" s="96"/>
      <c r="F19" s="96"/>
      <c r="G19" s="96"/>
      <c r="H19" s="96"/>
      <c r="I19" s="96"/>
      <c r="J19" s="96"/>
      <c r="K19" s="96"/>
      <c r="L19" s="96"/>
      <c r="M19" s="96"/>
      <c r="N19" s="96"/>
      <c r="O19" s="96"/>
      <c r="P19" s="96"/>
      <c r="Q19" s="96"/>
      <c r="R19" s="158"/>
      <c r="S19" s="220"/>
      <c r="T19" s="96"/>
      <c r="U19" s="96"/>
      <c r="V19" s="96"/>
      <c r="W19" s="96"/>
      <c r="X19" s="96"/>
      <c r="Y19" s="96"/>
      <c r="Z19" s="96"/>
      <c r="AA19" s="148"/>
      <c r="AB19" s="220"/>
      <c r="AC19" s="96"/>
      <c r="AD19" s="96"/>
      <c r="AE19" s="96"/>
      <c r="AF19" s="96"/>
      <c r="AG19" s="96"/>
      <c r="AH19" s="96"/>
      <c r="AI19" s="96"/>
      <c r="AJ19" s="148"/>
      <c r="AK19" s="220"/>
      <c r="AL19" s="96"/>
      <c r="AM19" s="96"/>
      <c r="AN19" s="96"/>
      <c r="AO19" s="96"/>
      <c r="AP19" s="96"/>
      <c r="AQ19" s="96"/>
      <c r="AR19" s="96"/>
      <c r="AS19" s="148"/>
      <c r="AT19" s="220"/>
      <c r="AU19" s="96"/>
      <c r="AV19" s="96"/>
      <c r="AW19" s="96"/>
      <c r="AX19" s="96"/>
      <c r="AY19" s="96"/>
      <c r="AZ19" s="96"/>
      <c r="BA19" s="96"/>
      <c r="BB19" s="148"/>
      <c r="BC19" s="220"/>
      <c r="BD19" s="96"/>
      <c r="BE19" s="96"/>
      <c r="BF19" s="96"/>
      <c r="BG19" s="96"/>
      <c r="BH19" s="96"/>
      <c r="BI19" s="96"/>
      <c r="BJ19" s="96"/>
      <c r="BK19" s="148"/>
      <c r="BL19" s="220"/>
      <c r="BM19" s="96"/>
      <c r="BN19" s="96"/>
      <c r="BO19" s="96"/>
      <c r="BP19" s="96"/>
      <c r="BQ19" s="96"/>
      <c r="BR19" s="96"/>
      <c r="BS19" s="96"/>
      <c r="BT19" s="148"/>
      <c r="BU19" s="220"/>
      <c r="BV19" s="96"/>
      <c r="BW19" s="96"/>
      <c r="BX19" s="96"/>
      <c r="BY19" s="96"/>
      <c r="BZ19" s="96"/>
      <c r="CA19" s="96"/>
      <c r="CB19" s="96"/>
      <c r="CC19" s="96"/>
      <c r="CD19" s="19"/>
    </row>
    <row r="20" spans="2:82" ht="15" customHeight="1" x14ac:dyDescent="0.25">
      <c r="B20" s="18"/>
      <c r="C20" s="96"/>
      <c r="D20" s="96"/>
      <c r="E20" s="96"/>
      <c r="F20" s="96"/>
      <c r="G20" s="96"/>
      <c r="H20" s="96"/>
      <c r="I20" s="96"/>
      <c r="J20" s="96"/>
      <c r="K20" s="96"/>
      <c r="L20" s="96"/>
      <c r="M20" s="96"/>
      <c r="N20" s="96"/>
      <c r="O20" s="96"/>
      <c r="P20" s="96"/>
      <c r="Q20" s="96"/>
      <c r="R20" s="158"/>
      <c r="S20" s="220"/>
      <c r="T20" s="96"/>
      <c r="U20" s="96"/>
      <c r="V20" s="96"/>
      <c r="W20" s="96"/>
      <c r="X20" s="96"/>
      <c r="Y20" s="96"/>
      <c r="Z20" s="96"/>
      <c r="AA20" s="148"/>
      <c r="AB20" s="220"/>
      <c r="AC20" s="96"/>
      <c r="AD20" s="96"/>
      <c r="AE20" s="96"/>
      <c r="AF20" s="96"/>
      <c r="AG20" s="96"/>
      <c r="AH20" s="96"/>
      <c r="AI20" s="96"/>
      <c r="AJ20" s="148"/>
      <c r="AK20" s="220"/>
      <c r="AL20" s="96"/>
      <c r="AM20" s="96"/>
      <c r="AN20" s="96"/>
      <c r="AO20" s="96"/>
      <c r="AP20" s="96"/>
      <c r="AQ20" s="96"/>
      <c r="AR20" s="96"/>
      <c r="AS20" s="148"/>
      <c r="AT20" s="220"/>
      <c r="AU20" s="96"/>
      <c r="AV20" s="96"/>
      <c r="AW20" s="96"/>
      <c r="AX20" s="96"/>
      <c r="AY20" s="96"/>
      <c r="AZ20" s="96"/>
      <c r="BA20" s="96"/>
      <c r="BB20" s="148"/>
      <c r="BC20" s="220"/>
      <c r="BD20" s="96"/>
      <c r="BE20" s="96"/>
      <c r="BF20" s="96"/>
      <c r="BG20" s="96"/>
      <c r="BH20" s="96"/>
      <c r="BI20" s="96"/>
      <c r="BJ20" s="96"/>
      <c r="BK20" s="148"/>
      <c r="BL20" s="220"/>
      <c r="BM20" s="96"/>
      <c r="BN20" s="96"/>
      <c r="BO20" s="96"/>
      <c r="BP20" s="96"/>
      <c r="BQ20" s="96"/>
      <c r="BR20" s="96"/>
      <c r="BS20" s="96"/>
      <c r="BT20" s="148"/>
      <c r="BU20" s="220"/>
      <c r="BV20" s="96"/>
      <c r="BW20" s="96"/>
      <c r="BX20" s="96"/>
      <c r="BY20" s="96"/>
      <c r="BZ20" s="96"/>
      <c r="CA20" s="96"/>
      <c r="CB20" s="96"/>
      <c r="CC20" s="96"/>
      <c r="CD20" s="19"/>
    </row>
    <row r="21" spans="2:82" ht="15" customHeight="1" x14ac:dyDescent="0.25">
      <c r="B21" s="18"/>
      <c r="C21" s="96"/>
      <c r="D21" s="96"/>
      <c r="E21" s="96"/>
      <c r="F21" s="96"/>
      <c r="G21" s="96"/>
      <c r="H21" s="96"/>
      <c r="I21" s="96"/>
      <c r="J21" s="96"/>
      <c r="K21" s="96"/>
      <c r="L21" s="96"/>
      <c r="M21" s="96"/>
      <c r="N21" s="96"/>
      <c r="O21" s="96"/>
      <c r="P21" s="96"/>
      <c r="Q21" s="96"/>
      <c r="R21" s="158"/>
      <c r="S21" s="220"/>
      <c r="T21" s="96"/>
      <c r="U21" s="96"/>
      <c r="V21" s="96"/>
      <c r="W21" s="96"/>
      <c r="X21" s="96"/>
      <c r="Y21" s="96"/>
      <c r="Z21" s="96"/>
      <c r="AA21" s="148"/>
      <c r="AB21" s="220"/>
      <c r="AC21" s="96"/>
      <c r="AD21" s="96"/>
      <c r="AE21" s="96"/>
      <c r="AF21" s="96"/>
      <c r="AG21" s="96"/>
      <c r="AH21" s="96"/>
      <c r="AI21" s="96"/>
      <c r="AJ21" s="148"/>
      <c r="AK21" s="220"/>
      <c r="AL21" s="96"/>
      <c r="AM21" s="96"/>
      <c r="AN21" s="96"/>
      <c r="AO21" s="96"/>
      <c r="AP21" s="96"/>
      <c r="AQ21" s="96"/>
      <c r="AR21" s="96"/>
      <c r="AS21" s="148"/>
      <c r="AT21" s="220"/>
      <c r="AU21" s="96"/>
      <c r="AV21" s="96"/>
      <c r="AW21" s="96"/>
      <c r="AX21" s="96"/>
      <c r="AY21" s="96"/>
      <c r="AZ21" s="96"/>
      <c r="BA21" s="96"/>
      <c r="BB21" s="148"/>
      <c r="BC21" s="220"/>
      <c r="BD21" s="96"/>
      <c r="BE21" s="96"/>
      <c r="BF21" s="96"/>
      <c r="BG21" s="96"/>
      <c r="BH21" s="96"/>
      <c r="BI21" s="96"/>
      <c r="BJ21" s="96"/>
      <c r="BK21" s="148"/>
      <c r="BL21" s="220"/>
      <c r="BM21" s="96"/>
      <c r="BN21" s="96"/>
      <c r="BO21" s="96"/>
      <c r="BP21" s="96"/>
      <c r="BQ21" s="96"/>
      <c r="BR21" s="96"/>
      <c r="BS21" s="96"/>
      <c r="BT21" s="148"/>
      <c r="BU21" s="220"/>
      <c r="BV21" s="96"/>
      <c r="BW21" s="96"/>
      <c r="BX21" s="96"/>
      <c r="BY21" s="96"/>
      <c r="BZ21" s="96"/>
      <c r="CA21" s="96"/>
      <c r="CB21" s="96"/>
      <c r="CC21" s="96"/>
      <c r="CD21" s="19"/>
    </row>
    <row r="22" spans="2:82" ht="15" customHeight="1" x14ac:dyDescent="0.25">
      <c r="B22" s="18"/>
      <c r="C22" s="162"/>
      <c r="D22" s="162"/>
      <c r="E22" s="162"/>
      <c r="F22" s="162"/>
      <c r="G22" s="162"/>
      <c r="H22" s="162"/>
      <c r="I22" s="162"/>
      <c r="J22" s="162"/>
      <c r="K22" s="162"/>
      <c r="L22" s="162"/>
      <c r="M22" s="162"/>
      <c r="N22" s="162"/>
      <c r="O22" s="162"/>
      <c r="P22" s="162"/>
      <c r="Q22" s="162"/>
      <c r="R22" s="163"/>
      <c r="S22" s="214"/>
      <c r="T22" s="109"/>
      <c r="U22" s="109"/>
      <c r="V22" s="109"/>
      <c r="W22" s="109"/>
      <c r="X22" s="109"/>
      <c r="Y22" s="109"/>
      <c r="Z22" s="109"/>
      <c r="AA22" s="215"/>
      <c r="AB22" s="214"/>
      <c r="AC22" s="109"/>
      <c r="AD22" s="109"/>
      <c r="AE22" s="109"/>
      <c r="AF22" s="109"/>
      <c r="AG22" s="109"/>
      <c r="AH22" s="109"/>
      <c r="AI22" s="109"/>
      <c r="AJ22" s="215"/>
      <c r="AK22" s="214"/>
      <c r="AL22" s="109"/>
      <c r="AM22" s="109"/>
      <c r="AN22" s="109"/>
      <c r="AO22" s="109"/>
      <c r="AP22" s="109"/>
      <c r="AQ22" s="109"/>
      <c r="AR22" s="109"/>
      <c r="AS22" s="215"/>
      <c r="AT22" s="214"/>
      <c r="AU22" s="109"/>
      <c r="AV22" s="109"/>
      <c r="AW22" s="109"/>
      <c r="AX22" s="109"/>
      <c r="AY22" s="109"/>
      <c r="AZ22" s="109"/>
      <c r="BA22" s="109"/>
      <c r="BB22" s="215"/>
      <c r="BC22" s="214"/>
      <c r="BD22" s="109"/>
      <c r="BE22" s="109"/>
      <c r="BF22" s="109"/>
      <c r="BG22" s="109"/>
      <c r="BH22" s="109"/>
      <c r="BI22" s="109"/>
      <c r="BJ22" s="109"/>
      <c r="BK22" s="215"/>
      <c r="BL22" s="214"/>
      <c r="BM22" s="109"/>
      <c r="BN22" s="109"/>
      <c r="BO22" s="109"/>
      <c r="BP22" s="109"/>
      <c r="BQ22" s="109"/>
      <c r="BR22" s="109"/>
      <c r="BS22" s="109"/>
      <c r="BT22" s="215"/>
      <c r="BU22" s="214"/>
      <c r="BV22" s="109"/>
      <c r="BW22" s="109"/>
      <c r="BX22" s="109"/>
      <c r="BY22" s="109"/>
      <c r="BZ22" s="109"/>
      <c r="CA22" s="109"/>
      <c r="CB22" s="109"/>
      <c r="CC22" s="109"/>
      <c r="CD22" s="19"/>
    </row>
    <row r="23" spans="2:82" ht="15" customHeight="1" x14ac:dyDescent="0.25">
      <c r="B23" s="18"/>
      <c r="C23" s="230" t="s">
        <v>42</v>
      </c>
      <c r="D23" s="108"/>
      <c r="E23" s="108"/>
      <c r="F23" s="108"/>
      <c r="G23" s="108"/>
      <c r="H23" s="108"/>
      <c r="I23" s="108"/>
      <c r="J23" s="108"/>
      <c r="K23" s="108"/>
      <c r="L23" s="108"/>
      <c r="M23" s="108"/>
      <c r="N23" s="108"/>
      <c r="O23" s="108"/>
      <c r="P23" s="108"/>
      <c r="Q23" s="108"/>
      <c r="R23" s="147"/>
      <c r="S23" s="239" t="s">
        <v>102</v>
      </c>
      <c r="T23" s="96"/>
      <c r="U23" s="96"/>
      <c r="V23" s="96"/>
      <c r="W23" s="96"/>
      <c r="X23" s="96"/>
      <c r="Y23" s="96"/>
      <c r="Z23" s="96"/>
      <c r="AA23" s="148"/>
      <c r="AB23" s="231">
        <v>1</v>
      </c>
      <c r="AC23" s="96"/>
      <c r="AD23" s="96"/>
      <c r="AE23" s="96"/>
      <c r="AF23" s="96"/>
      <c r="AG23" s="96"/>
      <c r="AH23" s="96"/>
      <c r="AI23" s="96"/>
      <c r="AJ23" s="148"/>
      <c r="AK23" s="228">
        <v>8</v>
      </c>
      <c r="AL23" s="96"/>
      <c r="AM23" s="96"/>
      <c r="AN23" s="96"/>
      <c r="AO23" s="96"/>
      <c r="AP23" s="96"/>
      <c r="AQ23" s="96"/>
      <c r="AR23" s="96"/>
      <c r="AS23" s="148"/>
      <c r="AT23" s="231">
        <v>250</v>
      </c>
      <c r="AU23" s="96"/>
      <c r="AV23" s="96"/>
      <c r="AW23" s="96"/>
      <c r="AX23" s="96"/>
      <c r="AY23" s="96"/>
      <c r="AZ23" s="96"/>
      <c r="BA23" s="96"/>
      <c r="BB23" s="148"/>
      <c r="BC23" s="231">
        <f>AB23*AK23*AT23</f>
        <v>2000</v>
      </c>
      <c r="BD23" s="96"/>
      <c r="BE23" s="96"/>
      <c r="BF23" s="96"/>
      <c r="BG23" s="96"/>
      <c r="BH23" s="96"/>
      <c r="BI23" s="96"/>
      <c r="BJ23" s="96"/>
      <c r="BK23" s="148"/>
      <c r="BL23" s="237">
        <f>svs35tag</f>
        <v>0</v>
      </c>
      <c r="BM23" s="108"/>
      <c r="BN23" s="108"/>
      <c r="BO23" s="108"/>
      <c r="BP23" s="108"/>
      <c r="BQ23" s="108"/>
      <c r="BR23" s="108"/>
      <c r="BS23" s="108"/>
      <c r="BT23" s="147"/>
      <c r="BU23" s="241">
        <f>BC23*BL23</f>
        <v>0</v>
      </c>
      <c r="BV23" s="96"/>
      <c r="BW23" s="96"/>
      <c r="BX23" s="96"/>
      <c r="BY23" s="96"/>
      <c r="BZ23" s="96"/>
      <c r="CA23" s="96"/>
      <c r="CB23" s="96"/>
      <c r="CC23" s="96"/>
      <c r="CD23" s="19"/>
    </row>
    <row r="24" spans="2:82" ht="15" customHeight="1" x14ac:dyDescent="0.25">
      <c r="B24" s="18"/>
      <c r="C24" s="96"/>
      <c r="D24" s="96"/>
      <c r="E24" s="96"/>
      <c r="F24" s="96"/>
      <c r="G24" s="96"/>
      <c r="H24" s="96"/>
      <c r="I24" s="96"/>
      <c r="J24" s="96"/>
      <c r="K24" s="96"/>
      <c r="L24" s="96"/>
      <c r="M24" s="96"/>
      <c r="N24" s="96"/>
      <c r="O24" s="96"/>
      <c r="P24" s="96"/>
      <c r="Q24" s="96"/>
      <c r="R24" s="148"/>
      <c r="S24" s="220"/>
      <c r="T24" s="96"/>
      <c r="U24" s="96"/>
      <c r="V24" s="96"/>
      <c r="W24" s="96"/>
      <c r="X24" s="96"/>
      <c r="Y24" s="96"/>
      <c r="Z24" s="96"/>
      <c r="AA24" s="148"/>
      <c r="AB24" s="220"/>
      <c r="AC24" s="96"/>
      <c r="AD24" s="96"/>
      <c r="AE24" s="96"/>
      <c r="AF24" s="96"/>
      <c r="AG24" s="96"/>
      <c r="AH24" s="96"/>
      <c r="AI24" s="96"/>
      <c r="AJ24" s="148"/>
      <c r="AK24" s="220"/>
      <c r="AL24" s="96"/>
      <c r="AM24" s="96"/>
      <c r="AN24" s="96"/>
      <c r="AO24" s="96"/>
      <c r="AP24" s="96"/>
      <c r="AQ24" s="96"/>
      <c r="AR24" s="96"/>
      <c r="AS24" s="148"/>
      <c r="AT24" s="220"/>
      <c r="AU24" s="96"/>
      <c r="AV24" s="96"/>
      <c r="AW24" s="96"/>
      <c r="AX24" s="96"/>
      <c r="AY24" s="96"/>
      <c r="AZ24" s="96"/>
      <c r="BA24" s="96"/>
      <c r="BB24" s="148"/>
      <c r="BC24" s="220"/>
      <c r="BD24" s="96"/>
      <c r="BE24" s="96"/>
      <c r="BF24" s="96"/>
      <c r="BG24" s="96"/>
      <c r="BH24" s="96"/>
      <c r="BI24" s="96"/>
      <c r="BJ24" s="96"/>
      <c r="BK24" s="148"/>
      <c r="BL24" s="220"/>
      <c r="BM24" s="96"/>
      <c r="BN24" s="96"/>
      <c r="BO24" s="96"/>
      <c r="BP24" s="96"/>
      <c r="BQ24" s="96"/>
      <c r="BR24" s="96"/>
      <c r="BS24" s="96"/>
      <c r="BT24" s="148"/>
      <c r="BU24" s="220"/>
      <c r="BV24" s="96"/>
      <c r="BW24" s="96"/>
      <c r="BX24" s="96"/>
      <c r="BY24" s="96"/>
      <c r="BZ24" s="96"/>
      <c r="CA24" s="96"/>
      <c r="CB24" s="96"/>
      <c r="CC24" s="96"/>
      <c r="CD24" s="19"/>
    </row>
    <row r="25" spans="2:82" ht="15" customHeight="1" x14ac:dyDescent="0.25">
      <c r="B25" s="18"/>
      <c r="C25" s="96"/>
      <c r="D25" s="96"/>
      <c r="E25" s="96"/>
      <c r="F25" s="96"/>
      <c r="G25" s="96"/>
      <c r="H25" s="96"/>
      <c r="I25" s="96"/>
      <c r="J25" s="96"/>
      <c r="K25" s="96"/>
      <c r="L25" s="96"/>
      <c r="M25" s="96"/>
      <c r="N25" s="96"/>
      <c r="O25" s="96"/>
      <c r="P25" s="96"/>
      <c r="Q25" s="96"/>
      <c r="R25" s="148"/>
      <c r="S25" s="220"/>
      <c r="T25" s="96"/>
      <c r="U25" s="96"/>
      <c r="V25" s="96"/>
      <c r="W25" s="96"/>
      <c r="X25" s="96"/>
      <c r="Y25" s="96"/>
      <c r="Z25" s="96"/>
      <c r="AA25" s="148"/>
      <c r="AB25" s="220"/>
      <c r="AC25" s="96"/>
      <c r="AD25" s="96"/>
      <c r="AE25" s="96"/>
      <c r="AF25" s="96"/>
      <c r="AG25" s="96"/>
      <c r="AH25" s="96"/>
      <c r="AI25" s="96"/>
      <c r="AJ25" s="148"/>
      <c r="AK25" s="220"/>
      <c r="AL25" s="96"/>
      <c r="AM25" s="96"/>
      <c r="AN25" s="96"/>
      <c r="AO25" s="96"/>
      <c r="AP25" s="96"/>
      <c r="AQ25" s="96"/>
      <c r="AR25" s="96"/>
      <c r="AS25" s="148"/>
      <c r="AT25" s="220"/>
      <c r="AU25" s="96"/>
      <c r="AV25" s="96"/>
      <c r="AW25" s="96"/>
      <c r="AX25" s="96"/>
      <c r="AY25" s="96"/>
      <c r="AZ25" s="96"/>
      <c r="BA25" s="96"/>
      <c r="BB25" s="148"/>
      <c r="BC25" s="220"/>
      <c r="BD25" s="96"/>
      <c r="BE25" s="96"/>
      <c r="BF25" s="96"/>
      <c r="BG25" s="96"/>
      <c r="BH25" s="96"/>
      <c r="BI25" s="96"/>
      <c r="BJ25" s="96"/>
      <c r="BK25" s="148"/>
      <c r="BL25" s="220"/>
      <c r="BM25" s="96"/>
      <c r="BN25" s="96"/>
      <c r="BO25" s="96"/>
      <c r="BP25" s="96"/>
      <c r="BQ25" s="96"/>
      <c r="BR25" s="96"/>
      <c r="BS25" s="96"/>
      <c r="BT25" s="148"/>
      <c r="BU25" s="220"/>
      <c r="BV25" s="96"/>
      <c r="BW25" s="96"/>
      <c r="BX25" s="96"/>
      <c r="BY25" s="96"/>
      <c r="BZ25" s="96"/>
      <c r="CA25" s="96"/>
      <c r="CB25" s="96"/>
      <c r="CC25" s="96"/>
      <c r="CD25" s="19"/>
    </row>
    <row r="26" spans="2:82" ht="15" customHeight="1" x14ac:dyDescent="0.25">
      <c r="B26" s="18"/>
      <c r="C26" s="96"/>
      <c r="D26" s="96"/>
      <c r="E26" s="96"/>
      <c r="F26" s="96"/>
      <c r="G26" s="96"/>
      <c r="H26" s="96"/>
      <c r="I26" s="96"/>
      <c r="J26" s="96"/>
      <c r="K26" s="96"/>
      <c r="L26" s="96"/>
      <c r="M26" s="96"/>
      <c r="N26" s="96"/>
      <c r="O26" s="96"/>
      <c r="P26" s="96"/>
      <c r="Q26" s="96"/>
      <c r="R26" s="148"/>
      <c r="S26" s="220"/>
      <c r="T26" s="96"/>
      <c r="U26" s="96"/>
      <c r="V26" s="96"/>
      <c r="W26" s="96"/>
      <c r="X26" s="96"/>
      <c r="Y26" s="96"/>
      <c r="Z26" s="96"/>
      <c r="AA26" s="148"/>
      <c r="AB26" s="220"/>
      <c r="AC26" s="96"/>
      <c r="AD26" s="96"/>
      <c r="AE26" s="96"/>
      <c r="AF26" s="96"/>
      <c r="AG26" s="96"/>
      <c r="AH26" s="96"/>
      <c r="AI26" s="96"/>
      <c r="AJ26" s="148"/>
      <c r="AK26" s="220"/>
      <c r="AL26" s="96"/>
      <c r="AM26" s="96"/>
      <c r="AN26" s="96"/>
      <c r="AO26" s="96"/>
      <c r="AP26" s="96"/>
      <c r="AQ26" s="96"/>
      <c r="AR26" s="96"/>
      <c r="AS26" s="148"/>
      <c r="AT26" s="220"/>
      <c r="AU26" s="96"/>
      <c r="AV26" s="96"/>
      <c r="AW26" s="96"/>
      <c r="AX26" s="96"/>
      <c r="AY26" s="96"/>
      <c r="AZ26" s="96"/>
      <c r="BA26" s="96"/>
      <c r="BB26" s="148"/>
      <c r="BC26" s="220"/>
      <c r="BD26" s="96"/>
      <c r="BE26" s="96"/>
      <c r="BF26" s="96"/>
      <c r="BG26" s="96"/>
      <c r="BH26" s="96"/>
      <c r="BI26" s="96"/>
      <c r="BJ26" s="96"/>
      <c r="BK26" s="148"/>
      <c r="BL26" s="220"/>
      <c r="BM26" s="96"/>
      <c r="BN26" s="96"/>
      <c r="BO26" s="96"/>
      <c r="BP26" s="96"/>
      <c r="BQ26" s="96"/>
      <c r="BR26" s="96"/>
      <c r="BS26" s="96"/>
      <c r="BT26" s="148"/>
      <c r="BU26" s="220"/>
      <c r="BV26" s="96"/>
      <c r="BW26" s="96"/>
      <c r="BX26" s="96"/>
      <c r="BY26" s="96"/>
      <c r="BZ26" s="96"/>
      <c r="CA26" s="96"/>
      <c r="CB26" s="96"/>
      <c r="CC26" s="96"/>
      <c r="CD26" s="19"/>
    </row>
    <row r="27" spans="2:82" ht="15" customHeight="1" x14ac:dyDescent="0.25">
      <c r="B27" s="18"/>
      <c r="C27" s="96"/>
      <c r="D27" s="96"/>
      <c r="E27" s="96"/>
      <c r="F27" s="96"/>
      <c r="G27" s="96"/>
      <c r="H27" s="96"/>
      <c r="I27" s="96"/>
      <c r="J27" s="96"/>
      <c r="K27" s="96"/>
      <c r="L27" s="96"/>
      <c r="M27" s="96"/>
      <c r="N27" s="96"/>
      <c r="O27" s="96"/>
      <c r="P27" s="96"/>
      <c r="Q27" s="96"/>
      <c r="R27" s="148"/>
      <c r="S27" s="220"/>
      <c r="T27" s="96"/>
      <c r="U27" s="96"/>
      <c r="V27" s="96"/>
      <c r="W27" s="96"/>
      <c r="X27" s="96"/>
      <c r="Y27" s="96"/>
      <c r="Z27" s="96"/>
      <c r="AA27" s="148"/>
      <c r="AB27" s="220"/>
      <c r="AC27" s="96"/>
      <c r="AD27" s="96"/>
      <c r="AE27" s="96"/>
      <c r="AF27" s="96"/>
      <c r="AG27" s="96"/>
      <c r="AH27" s="96"/>
      <c r="AI27" s="96"/>
      <c r="AJ27" s="148"/>
      <c r="AK27" s="220"/>
      <c r="AL27" s="96"/>
      <c r="AM27" s="96"/>
      <c r="AN27" s="96"/>
      <c r="AO27" s="96"/>
      <c r="AP27" s="96"/>
      <c r="AQ27" s="96"/>
      <c r="AR27" s="96"/>
      <c r="AS27" s="148"/>
      <c r="AT27" s="220"/>
      <c r="AU27" s="96"/>
      <c r="AV27" s="96"/>
      <c r="AW27" s="96"/>
      <c r="AX27" s="96"/>
      <c r="AY27" s="96"/>
      <c r="AZ27" s="96"/>
      <c r="BA27" s="96"/>
      <c r="BB27" s="148"/>
      <c r="BC27" s="220"/>
      <c r="BD27" s="96"/>
      <c r="BE27" s="96"/>
      <c r="BF27" s="96"/>
      <c r="BG27" s="96"/>
      <c r="BH27" s="96"/>
      <c r="BI27" s="96"/>
      <c r="BJ27" s="96"/>
      <c r="BK27" s="148"/>
      <c r="BL27" s="220"/>
      <c r="BM27" s="96"/>
      <c r="BN27" s="96"/>
      <c r="BO27" s="96"/>
      <c r="BP27" s="96"/>
      <c r="BQ27" s="96"/>
      <c r="BR27" s="96"/>
      <c r="BS27" s="96"/>
      <c r="BT27" s="148"/>
      <c r="BU27" s="220"/>
      <c r="BV27" s="96"/>
      <c r="BW27" s="96"/>
      <c r="BX27" s="96"/>
      <c r="BY27" s="96"/>
      <c r="BZ27" s="96"/>
      <c r="CA27" s="96"/>
      <c r="CB27" s="96"/>
      <c r="CC27" s="96"/>
      <c r="CD27" s="19"/>
    </row>
    <row r="28" spans="2:82" ht="15" customHeight="1" x14ac:dyDescent="0.25">
      <c r="B28" s="18"/>
      <c r="C28" s="109"/>
      <c r="D28" s="109"/>
      <c r="E28" s="109"/>
      <c r="F28" s="109"/>
      <c r="G28" s="109"/>
      <c r="H28" s="109"/>
      <c r="I28" s="109"/>
      <c r="J28" s="109"/>
      <c r="K28" s="109"/>
      <c r="L28" s="109"/>
      <c r="M28" s="109"/>
      <c r="N28" s="109"/>
      <c r="O28" s="109"/>
      <c r="P28" s="109"/>
      <c r="Q28" s="109"/>
      <c r="R28" s="215"/>
      <c r="S28" s="214"/>
      <c r="T28" s="109"/>
      <c r="U28" s="109"/>
      <c r="V28" s="109"/>
      <c r="W28" s="109"/>
      <c r="X28" s="109"/>
      <c r="Y28" s="109"/>
      <c r="Z28" s="109"/>
      <c r="AA28" s="215"/>
      <c r="AB28" s="214"/>
      <c r="AC28" s="109"/>
      <c r="AD28" s="109"/>
      <c r="AE28" s="109"/>
      <c r="AF28" s="109"/>
      <c r="AG28" s="109"/>
      <c r="AH28" s="109"/>
      <c r="AI28" s="109"/>
      <c r="AJ28" s="215"/>
      <c r="AK28" s="214"/>
      <c r="AL28" s="109"/>
      <c r="AM28" s="109"/>
      <c r="AN28" s="109"/>
      <c r="AO28" s="109"/>
      <c r="AP28" s="109"/>
      <c r="AQ28" s="109"/>
      <c r="AR28" s="109"/>
      <c r="AS28" s="215"/>
      <c r="AT28" s="214"/>
      <c r="AU28" s="109"/>
      <c r="AV28" s="109"/>
      <c r="AW28" s="109"/>
      <c r="AX28" s="109"/>
      <c r="AY28" s="109"/>
      <c r="AZ28" s="109"/>
      <c r="BA28" s="109"/>
      <c r="BB28" s="215"/>
      <c r="BC28" s="214"/>
      <c r="BD28" s="109"/>
      <c r="BE28" s="109"/>
      <c r="BF28" s="109"/>
      <c r="BG28" s="109"/>
      <c r="BH28" s="109"/>
      <c r="BI28" s="109"/>
      <c r="BJ28" s="109"/>
      <c r="BK28" s="215"/>
      <c r="BL28" s="214"/>
      <c r="BM28" s="109"/>
      <c r="BN28" s="109"/>
      <c r="BO28" s="109"/>
      <c r="BP28" s="109"/>
      <c r="BQ28" s="109"/>
      <c r="BR28" s="109"/>
      <c r="BS28" s="109"/>
      <c r="BT28" s="215"/>
      <c r="BU28" s="214"/>
      <c r="BV28" s="109"/>
      <c r="BW28" s="109"/>
      <c r="BX28" s="109"/>
      <c r="BY28" s="109"/>
      <c r="BZ28" s="109"/>
      <c r="CA28" s="109"/>
      <c r="CB28" s="109"/>
      <c r="CC28" s="109"/>
      <c r="CD28" s="19"/>
    </row>
    <row r="29" spans="2:82" ht="15" customHeight="1" x14ac:dyDescent="0.25">
      <c r="B29" s="18"/>
      <c r="C29" s="230" t="s">
        <v>42</v>
      </c>
      <c r="D29" s="108"/>
      <c r="E29" s="108"/>
      <c r="F29" s="108"/>
      <c r="G29" s="108"/>
      <c r="H29" s="108"/>
      <c r="I29" s="108"/>
      <c r="J29" s="108"/>
      <c r="K29" s="108"/>
      <c r="L29" s="108"/>
      <c r="M29" s="108"/>
      <c r="N29" s="108"/>
      <c r="O29" s="108"/>
      <c r="P29" s="108"/>
      <c r="Q29" s="108"/>
      <c r="R29" s="147"/>
      <c r="S29" s="243" t="s">
        <v>113</v>
      </c>
      <c r="T29" s="96"/>
      <c r="U29" s="96"/>
      <c r="V29" s="96"/>
      <c r="W29" s="96"/>
      <c r="X29" s="96"/>
      <c r="Y29" s="96"/>
      <c r="Z29" s="96"/>
      <c r="AA29" s="148"/>
      <c r="AB29" s="229">
        <v>1</v>
      </c>
      <c r="AC29" s="108"/>
      <c r="AD29" s="108"/>
      <c r="AE29" s="108"/>
      <c r="AF29" s="108"/>
      <c r="AG29" s="108"/>
      <c r="AH29" s="108"/>
      <c r="AI29" s="108"/>
      <c r="AJ29" s="147"/>
      <c r="AK29" s="235">
        <v>6</v>
      </c>
      <c r="AL29" s="108"/>
      <c r="AM29" s="108"/>
      <c r="AN29" s="108"/>
      <c r="AO29" s="108"/>
      <c r="AP29" s="108"/>
      <c r="AQ29" s="108"/>
      <c r="AR29" s="108"/>
      <c r="AS29" s="147"/>
      <c r="AT29" s="229">
        <v>250</v>
      </c>
      <c r="AU29" s="108"/>
      <c r="AV29" s="108"/>
      <c r="AW29" s="108"/>
      <c r="AX29" s="108"/>
      <c r="AY29" s="108"/>
      <c r="AZ29" s="108"/>
      <c r="BA29" s="108"/>
      <c r="BB29" s="147"/>
      <c r="BC29" s="229">
        <f>AB29*AK29*AT29</f>
        <v>1500</v>
      </c>
      <c r="BD29" s="108"/>
      <c r="BE29" s="108"/>
      <c r="BF29" s="108"/>
      <c r="BG29" s="108"/>
      <c r="BH29" s="108"/>
      <c r="BI29" s="108"/>
      <c r="BJ29" s="108"/>
      <c r="BK29" s="147"/>
      <c r="BL29" s="237">
        <f>svs35tag</f>
        <v>0</v>
      </c>
      <c r="BM29" s="108"/>
      <c r="BN29" s="108"/>
      <c r="BO29" s="108"/>
      <c r="BP29" s="108"/>
      <c r="BQ29" s="108"/>
      <c r="BR29" s="108"/>
      <c r="BS29" s="108"/>
      <c r="BT29" s="147"/>
      <c r="BU29" s="236">
        <f>BC29*BL29</f>
        <v>0</v>
      </c>
      <c r="BV29" s="108"/>
      <c r="BW29" s="108"/>
      <c r="BX29" s="108"/>
      <c r="BY29" s="108"/>
      <c r="BZ29" s="108"/>
      <c r="CA29" s="108"/>
      <c r="CB29" s="108"/>
      <c r="CC29" s="108"/>
      <c r="CD29" s="19"/>
    </row>
    <row r="30" spans="2:82" ht="15" customHeight="1" x14ac:dyDescent="0.25">
      <c r="B30" s="18"/>
      <c r="C30" s="96"/>
      <c r="D30" s="96"/>
      <c r="E30" s="96"/>
      <c r="F30" s="96"/>
      <c r="G30" s="96"/>
      <c r="H30" s="96"/>
      <c r="I30" s="96"/>
      <c r="J30" s="96"/>
      <c r="K30" s="96"/>
      <c r="L30" s="96"/>
      <c r="M30" s="96"/>
      <c r="N30" s="96"/>
      <c r="O30" s="96"/>
      <c r="P30" s="96"/>
      <c r="Q30" s="96"/>
      <c r="R30" s="148"/>
      <c r="S30" s="220"/>
      <c r="T30" s="96"/>
      <c r="U30" s="96"/>
      <c r="V30" s="96"/>
      <c r="W30" s="96"/>
      <c r="X30" s="96"/>
      <c r="Y30" s="96"/>
      <c r="Z30" s="96"/>
      <c r="AA30" s="148"/>
      <c r="AB30" s="220"/>
      <c r="AC30" s="96"/>
      <c r="AD30" s="96"/>
      <c r="AE30" s="96"/>
      <c r="AF30" s="96"/>
      <c r="AG30" s="96"/>
      <c r="AH30" s="96"/>
      <c r="AI30" s="96"/>
      <c r="AJ30" s="148"/>
      <c r="AK30" s="220"/>
      <c r="AL30" s="96"/>
      <c r="AM30" s="96"/>
      <c r="AN30" s="96"/>
      <c r="AO30" s="96"/>
      <c r="AP30" s="96"/>
      <c r="AQ30" s="96"/>
      <c r="AR30" s="96"/>
      <c r="AS30" s="148"/>
      <c r="AT30" s="220"/>
      <c r="AU30" s="96"/>
      <c r="AV30" s="96"/>
      <c r="AW30" s="96"/>
      <c r="AX30" s="96"/>
      <c r="AY30" s="96"/>
      <c r="AZ30" s="96"/>
      <c r="BA30" s="96"/>
      <c r="BB30" s="148"/>
      <c r="BC30" s="220"/>
      <c r="BD30" s="96"/>
      <c r="BE30" s="96"/>
      <c r="BF30" s="96"/>
      <c r="BG30" s="96"/>
      <c r="BH30" s="96"/>
      <c r="BI30" s="96"/>
      <c r="BJ30" s="96"/>
      <c r="BK30" s="148"/>
      <c r="BL30" s="220"/>
      <c r="BM30" s="96"/>
      <c r="BN30" s="96"/>
      <c r="BO30" s="96"/>
      <c r="BP30" s="96"/>
      <c r="BQ30" s="96"/>
      <c r="BR30" s="96"/>
      <c r="BS30" s="96"/>
      <c r="BT30" s="148"/>
      <c r="BU30" s="220"/>
      <c r="BV30" s="96"/>
      <c r="BW30" s="96"/>
      <c r="BX30" s="96"/>
      <c r="BY30" s="96"/>
      <c r="BZ30" s="96"/>
      <c r="CA30" s="96"/>
      <c r="CB30" s="96"/>
      <c r="CC30" s="96"/>
      <c r="CD30" s="19"/>
    </row>
    <row r="31" spans="2:82" ht="15" customHeight="1" x14ac:dyDescent="0.25">
      <c r="B31" s="18"/>
      <c r="C31" s="96"/>
      <c r="D31" s="96"/>
      <c r="E31" s="96"/>
      <c r="F31" s="96"/>
      <c r="G31" s="96"/>
      <c r="H31" s="96"/>
      <c r="I31" s="96"/>
      <c r="J31" s="96"/>
      <c r="K31" s="96"/>
      <c r="L31" s="96"/>
      <c r="M31" s="96"/>
      <c r="N31" s="96"/>
      <c r="O31" s="96"/>
      <c r="P31" s="96"/>
      <c r="Q31" s="96"/>
      <c r="R31" s="148"/>
      <c r="S31" s="220"/>
      <c r="T31" s="96"/>
      <c r="U31" s="96"/>
      <c r="V31" s="96"/>
      <c r="W31" s="96"/>
      <c r="X31" s="96"/>
      <c r="Y31" s="96"/>
      <c r="Z31" s="96"/>
      <c r="AA31" s="148"/>
      <c r="AB31" s="214"/>
      <c r="AC31" s="109"/>
      <c r="AD31" s="109"/>
      <c r="AE31" s="109"/>
      <c r="AF31" s="109"/>
      <c r="AG31" s="109"/>
      <c r="AH31" s="109"/>
      <c r="AI31" s="109"/>
      <c r="AJ31" s="215"/>
      <c r="AK31" s="214"/>
      <c r="AL31" s="109"/>
      <c r="AM31" s="109"/>
      <c r="AN31" s="109"/>
      <c r="AO31" s="109"/>
      <c r="AP31" s="109"/>
      <c r="AQ31" s="109"/>
      <c r="AR31" s="109"/>
      <c r="AS31" s="215"/>
      <c r="AT31" s="214"/>
      <c r="AU31" s="109"/>
      <c r="AV31" s="109"/>
      <c r="AW31" s="109"/>
      <c r="AX31" s="109"/>
      <c r="AY31" s="109"/>
      <c r="AZ31" s="109"/>
      <c r="BA31" s="109"/>
      <c r="BB31" s="215"/>
      <c r="BC31" s="214"/>
      <c r="BD31" s="109"/>
      <c r="BE31" s="109"/>
      <c r="BF31" s="109"/>
      <c r="BG31" s="109"/>
      <c r="BH31" s="109"/>
      <c r="BI31" s="109"/>
      <c r="BJ31" s="109"/>
      <c r="BK31" s="215"/>
      <c r="BL31" s="214"/>
      <c r="BM31" s="109"/>
      <c r="BN31" s="109"/>
      <c r="BO31" s="109"/>
      <c r="BP31" s="109"/>
      <c r="BQ31" s="109"/>
      <c r="BR31" s="109"/>
      <c r="BS31" s="109"/>
      <c r="BT31" s="215"/>
      <c r="BU31" s="214"/>
      <c r="BV31" s="109"/>
      <c r="BW31" s="109"/>
      <c r="BX31" s="109"/>
      <c r="BY31" s="109"/>
      <c r="BZ31" s="109"/>
      <c r="CA31" s="109"/>
      <c r="CB31" s="109"/>
      <c r="CC31" s="109"/>
      <c r="CD31" s="19"/>
    </row>
    <row r="32" spans="2:82" ht="15" customHeight="1" x14ac:dyDescent="0.25">
      <c r="B32" s="18"/>
      <c r="C32" s="96"/>
      <c r="D32" s="96"/>
      <c r="E32" s="96"/>
      <c r="F32" s="96"/>
      <c r="G32" s="96"/>
      <c r="H32" s="96"/>
      <c r="I32" s="96"/>
      <c r="J32" s="96"/>
      <c r="K32" s="96"/>
      <c r="L32" s="96"/>
      <c r="M32" s="96"/>
      <c r="N32" s="96"/>
      <c r="O32" s="96"/>
      <c r="P32" s="96"/>
      <c r="Q32" s="96"/>
      <c r="R32" s="148"/>
      <c r="S32" s="220"/>
      <c r="T32" s="96"/>
      <c r="U32" s="96"/>
      <c r="V32" s="96"/>
      <c r="W32" s="96"/>
      <c r="X32" s="96"/>
      <c r="Y32" s="96"/>
      <c r="Z32" s="96"/>
      <c r="AA32" s="148"/>
      <c r="AB32" s="231">
        <v>1</v>
      </c>
      <c r="AC32" s="96"/>
      <c r="AD32" s="96"/>
      <c r="AE32" s="96"/>
      <c r="AF32" s="96"/>
      <c r="AG32" s="96"/>
      <c r="AH32" s="96"/>
      <c r="AI32" s="96"/>
      <c r="AJ32" s="148"/>
      <c r="AK32" s="228">
        <v>2</v>
      </c>
      <c r="AL32" s="96"/>
      <c r="AM32" s="96"/>
      <c r="AN32" s="96"/>
      <c r="AO32" s="96"/>
      <c r="AP32" s="96"/>
      <c r="AQ32" s="96"/>
      <c r="AR32" s="96"/>
      <c r="AS32" s="148"/>
      <c r="AT32" s="231">
        <v>250</v>
      </c>
      <c r="AU32" s="96"/>
      <c r="AV32" s="96"/>
      <c r="AW32" s="96"/>
      <c r="AX32" s="96"/>
      <c r="AY32" s="96"/>
      <c r="AZ32" s="96"/>
      <c r="BA32" s="96"/>
      <c r="BB32" s="148"/>
      <c r="BC32" s="229">
        <f>AB32*AK32*AT32</f>
        <v>500</v>
      </c>
      <c r="BD32" s="108"/>
      <c r="BE32" s="108"/>
      <c r="BF32" s="108"/>
      <c r="BG32" s="108"/>
      <c r="BH32" s="108"/>
      <c r="BI32" s="108"/>
      <c r="BJ32" s="108"/>
      <c r="BK32" s="147"/>
      <c r="BL32" s="242">
        <f>svs35nacht</f>
        <v>0</v>
      </c>
      <c r="BM32" s="96"/>
      <c r="BN32" s="96"/>
      <c r="BO32" s="96"/>
      <c r="BP32" s="96"/>
      <c r="BQ32" s="96"/>
      <c r="BR32" s="96"/>
      <c r="BS32" s="96"/>
      <c r="BT32" s="148"/>
      <c r="BU32" s="236">
        <f>BC32*BL32</f>
        <v>0</v>
      </c>
      <c r="BV32" s="108"/>
      <c r="BW32" s="108"/>
      <c r="BX32" s="108"/>
      <c r="BY32" s="108"/>
      <c r="BZ32" s="108"/>
      <c r="CA32" s="108"/>
      <c r="CB32" s="108"/>
      <c r="CC32" s="108"/>
      <c r="CD32" s="19"/>
    </row>
    <row r="33" spans="2:82" ht="15" customHeight="1" x14ac:dyDescent="0.25">
      <c r="B33" s="18"/>
      <c r="C33" s="96"/>
      <c r="D33" s="96"/>
      <c r="E33" s="96"/>
      <c r="F33" s="96"/>
      <c r="G33" s="96"/>
      <c r="H33" s="96"/>
      <c r="I33" s="96"/>
      <c r="J33" s="96"/>
      <c r="K33" s="96"/>
      <c r="L33" s="96"/>
      <c r="M33" s="96"/>
      <c r="N33" s="96"/>
      <c r="O33" s="96"/>
      <c r="P33" s="96"/>
      <c r="Q33" s="96"/>
      <c r="R33" s="148"/>
      <c r="S33" s="220"/>
      <c r="T33" s="96"/>
      <c r="U33" s="96"/>
      <c r="V33" s="96"/>
      <c r="W33" s="96"/>
      <c r="X33" s="96"/>
      <c r="Y33" s="96"/>
      <c r="Z33" s="96"/>
      <c r="AA33" s="148"/>
      <c r="AB33" s="220"/>
      <c r="AC33" s="96"/>
      <c r="AD33" s="96"/>
      <c r="AE33" s="96"/>
      <c r="AF33" s="96"/>
      <c r="AG33" s="96"/>
      <c r="AH33" s="96"/>
      <c r="AI33" s="96"/>
      <c r="AJ33" s="148"/>
      <c r="AK33" s="220"/>
      <c r="AL33" s="96"/>
      <c r="AM33" s="96"/>
      <c r="AN33" s="96"/>
      <c r="AO33" s="96"/>
      <c r="AP33" s="96"/>
      <c r="AQ33" s="96"/>
      <c r="AR33" s="96"/>
      <c r="AS33" s="148"/>
      <c r="AT33" s="220"/>
      <c r="AU33" s="96"/>
      <c r="AV33" s="96"/>
      <c r="AW33" s="96"/>
      <c r="AX33" s="96"/>
      <c r="AY33" s="96"/>
      <c r="AZ33" s="96"/>
      <c r="BA33" s="96"/>
      <c r="BB33" s="148"/>
      <c r="BC33" s="220"/>
      <c r="BD33" s="96"/>
      <c r="BE33" s="96"/>
      <c r="BF33" s="96"/>
      <c r="BG33" s="96"/>
      <c r="BH33" s="96"/>
      <c r="BI33" s="96"/>
      <c r="BJ33" s="96"/>
      <c r="BK33" s="148"/>
      <c r="BL33" s="220"/>
      <c r="BM33" s="96"/>
      <c r="BN33" s="96"/>
      <c r="BO33" s="96"/>
      <c r="BP33" s="96"/>
      <c r="BQ33" s="96"/>
      <c r="BR33" s="96"/>
      <c r="BS33" s="96"/>
      <c r="BT33" s="148"/>
      <c r="BU33" s="220"/>
      <c r="BV33" s="96"/>
      <c r="BW33" s="96"/>
      <c r="BX33" s="96"/>
      <c r="BY33" s="96"/>
      <c r="BZ33" s="96"/>
      <c r="CA33" s="96"/>
      <c r="CB33" s="96"/>
      <c r="CC33" s="96"/>
      <c r="CD33" s="19"/>
    </row>
    <row r="34" spans="2:82" ht="15" customHeight="1" x14ac:dyDescent="0.25">
      <c r="B34" s="18"/>
      <c r="C34" s="109"/>
      <c r="D34" s="109"/>
      <c r="E34" s="109"/>
      <c r="F34" s="109"/>
      <c r="G34" s="109"/>
      <c r="H34" s="109"/>
      <c r="I34" s="109"/>
      <c r="J34" s="109"/>
      <c r="K34" s="109"/>
      <c r="L34" s="109"/>
      <c r="M34" s="109"/>
      <c r="N34" s="109"/>
      <c r="O34" s="109"/>
      <c r="P34" s="109"/>
      <c r="Q34" s="109"/>
      <c r="R34" s="215"/>
      <c r="S34" s="214"/>
      <c r="T34" s="109"/>
      <c r="U34" s="109"/>
      <c r="V34" s="109"/>
      <c r="W34" s="109"/>
      <c r="X34" s="109"/>
      <c r="Y34" s="109"/>
      <c r="Z34" s="109"/>
      <c r="AA34" s="215"/>
      <c r="AB34" s="214"/>
      <c r="AC34" s="109"/>
      <c r="AD34" s="109"/>
      <c r="AE34" s="109"/>
      <c r="AF34" s="109"/>
      <c r="AG34" s="109"/>
      <c r="AH34" s="109"/>
      <c r="AI34" s="109"/>
      <c r="AJ34" s="215"/>
      <c r="AK34" s="214"/>
      <c r="AL34" s="109"/>
      <c r="AM34" s="109"/>
      <c r="AN34" s="109"/>
      <c r="AO34" s="109"/>
      <c r="AP34" s="109"/>
      <c r="AQ34" s="109"/>
      <c r="AR34" s="109"/>
      <c r="AS34" s="215"/>
      <c r="AT34" s="214"/>
      <c r="AU34" s="109"/>
      <c r="AV34" s="109"/>
      <c r="AW34" s="109"/>
      <c r="AX34" s="109"/>
      <c r="AY34" s="109"/>
      <c r="AZ34" s="109"/>
      <c r="BA34" s="109"/>
      <c r="BB34" s="215"/>
      <c r="BC34" s="214"/>
      <c r="BD34" s="109"/>
      <c r="BE34" s="109"/>
      <c r="BF34" s="109"/>
      <c r="BG34" s="109"/>
      <c r="BH34" s="109"/>
      <c r="BI34" s="109"/>
      <c r="BJ34" s="109"/>
      <c r="BK34" s="215"/>
      <c r="BL34" s="214"/>
      <c r="BM34" s="109"/>
      <c r="BN34" s="109"/>
      <c r="BO34" s="109"/>
      <c r="BP34" s="109"/>
      <c r="BQ34" s="109"/>
      <c r="BR34" s="109"/>
      <c r="BS34" s="109"/>
      <c r="BT34" s="215"/>
      <c r="BU34" s="214"/>
      <c r="BV34" s="109"/>
      <c r="BW34" s="109"/>
      <c r="BX34" s="109"/>
      <c r="BY34" s="109"/>
      <c r="BZ34" s="109"/>
      <c r="CA34" s="109"/>
      <c r="CB34" s="109"/>
      <c r="CC34" s="109"/>
      <c r="CD34" s="19"/>
    </row>
    <row r="35" spans="2:82" ht="15" customHeight="1" x14ac:dyDescent="0.25">
      <c r="B35" s="18"/>
      <c r="C35" s="230" t="s">
        <v>42</v>
      </c>
      <c r="D35" s="108"/>
      <c r="E35" s="108"/>
      <c r="F35" s="108"/>
      <c r="G35" s="108"/>
      <c r="H35" s="108"/>
      <c r="I35" s="108"/>
      <c r="J35" s="108"/>
      <c r="K35" s="108"/>
      <c r="L35" s="108"/>
      <c r="M35" s="108"/>
      <c r="N35" s="108"/>
      <c r="O35" s="108"/>
      <c r="P35" s="108"/>
      <c r="Q35" s="108"/>
      <c r="R35" s="147"/>
      <c r="S35" s="233" t="s">
        <v>114</v>
      </c>
      <c r="T35" s="96"/>
      <c r="U35" s="96"/>
      <c r="V35" s="96"/>
      <c r="W35" s="96"/>
      <c r="X35" s="96"/>
      <c r="Y35" s="96"/>
      <c r="Z35" s="96"/>
      <c r="AA35" s="148"/>
      <c r="AB35" s="231">
        <v>1</v>
      </c>
      <c r="AC35" s="96"/>
      <c r="AD35" s="96"/>
      <c r="AE35" s="96"/>
      <c r="AF35" s="96"/>
      <c r="AG35" s="96"/>
      <c r="AH35" s="96"/>
      <c r="AI35" s="96"/>
      <c r="AJ35" s="148"/>
      <c r="AK35" s="228">
        <v>8</v>
      </c>
      <c r="AL35" s="96"/>
      <c r="AM35" s="96"/>
      <c r="AN35" s="96"/>
      <c r="AO35" s="96"/>
      <c r="AP35" s="96"/>
      <c r="AQ35" s="96"/>
      <c r="AR35" s="96"/>
      <c r="AS35" s="148"/>
      <c r="AT35" s="231">
        <v>250</v>
      </c>
      <c r="AU35" s="96"/>
      <c r="AV35" s="96"/>
      <c r="AW35" s="96"/>
      <c r="AX35" s="96"/>
      <c r="AY35" s="96"/>
      <c r="AZ35" s="96"/>
      <c r="BA35" s="96"/>
      <c r="BB35" s="148"/>
      <c r="BC35" s="231">
        <f>AB35*AK35*AT35</f>
        <v>2000</v>
      </c>
      <c r="BD35" s="96"/>
      <c r="BE35" s="96"/>
      <c r="BF35" s="96"/>
      <c r="BG35" s="96"/>
      <c r="BH35" s="96"/>
      <c r="BI35" s="96"/>
      <c r="BJ35" s="96"/>
      <c r="BK35" s="148"/>
      <c r="BL35" s="237">
        <f>svs35nacht</f>
        <v>0</v>
      </c>
      <c r="BM35" s="108"/>
      <c r="BN35" s="108"/>
      <c r="BO35" s="108"/>
      <c r="BP35" s="108"/>
      <c r="BQ35" s="108"/>
      <c r="BR35" s="108"/>
      <c r="BS35" s="108"/>
      <c r="BT35" s="147"/>
      <c r="BU35" s="241">
        <f>BC35*BL35</f>
        <v>0</v>
      </c>
      <c r="BV35" s="96"/>
      <c r="BW35" s="96"/>
      <c r="BX35" s="96"/>
      <c r="BY35" s="96"/>
      <c r="BZ35" s="96"/>
      <c r="CA35" s="96"/>
      <c r="CB35" s="96"/>
      <c r="CC35" s="96"/>
      <c r="CD35" s="19"/>
    </row>
    <row r="36" spans="2:82" ht="15" customHeight="1" x14ac:dyDescent="0.25">
      <c r="B36" s="18"/>
      <c r="C36" s="96"/>
      <c r="D36" s="96"/>
      <c r="E36" s="96"/>
      <c r="F36" s="96"/>
      <c r="G36" s="96"/>
      <c r="H36" s="96"/>
      <c r="I36" s="96"/>
      <c r="J36" s="96"/>
      <c r="K36" s="96"/>
      <c r="L36" s="96"/>
      <c r="M36" s="96"/>
      <c r="N36" s="96"/>
      <c r="O36" s="96"/>
      <c r="P36" s="96"/>
      <c r="Q36" s="96"/>
      <c r="R36" s="148"/>
      <c r="S36" s="220"/>
      <c r="T36" s="96"/>
      <c r="U36" s="96"/>
      <c r="V36" s="96"/>
      <c r="W36" s="96"/>
      <c r="X36" s="96"/>
      <c r="Y36" s="96"/>
      <c r="Z36" s="96"/>
      <c r="AA36" s="148"/>
      <c r="AB36" s="220"/>
      <c r="AC36" s="96"/>
      <c r="AD36" s="96"/>
      <c r="AE36" s="96"/>
      <c r="AF36" s="96"/>
      <c r="AG36" s="96"/>
      <c r="AH36" s="96"/>
      <c r="AI36" s="96"/>
      <c r="AJ36" s="148"/>
      <c r="AK36" s="220"/>
      <c r="AL36" s="96"/>
      <c r="AM36" s="96"/>
      <c r="AN36" s="96"/>
      <c r="AO36" s="96"/>
      <c r="AP36" s="96"/>
      <c r="AQ36" s="96"/>
      <c r="AR36" s="96"/>
      <c r="AS36" s="148"/>
      <c r="AT36" s="220"/>
      <c r="AU36" s="96"/>
      <c r="AV36" s="96"/>
      <c r="AW36" s="96"/>
      <c r="AX36" s="96"/>
      <c r="AY36" s="96"/>
      <c r="AZ36" s="96"/>
      <c r="BA36" s="96"/>
      <c r="BB36" s="148"/>
      <c r="BC36" s="220"/>
      <c r="BD36" s="96"/>
      <c r="BE36" s="96"/>
      <c r="BF36" s="96"/>
      <c r="BG36" s="96"/>
      <c r="BH36" s="96"/>
      <c r="BI36" s="96"/>
      <c r="BJ36" s="96"/>
      <c r="BK36" s="148"/>
      <c r="BL36" s="220"/>
      <c r="BM36" s="96"/>
      <c r="BN36" s="96"/>
      <c r="BO36" s="96"/>
      <c r="BP36" s="96"/>
      <c r="BQ36" s="96"/>
      <c r="BR36" s="96"/>
      <c r="BS36" s="96"/>
      <c r="BT36" s="148"/>
      <c r="BU36" s="220"/>
      <c r="BV36" s="96"/>
      <c r="BW36" s="96"/>
      <c r="BX36" s="96"/>
      <c r="BY36" s="96"/>
      <c r="BZ36" s="96"/>
      <c r="CA36" s="96"/>
      <c r="CB36" s="96"/>
      <c r="CC36" s="96"/>
      <c r="CD36" s="19"/>
    </row>
    <row r="37" spans="2:82" ht="15" customHeight="1" x14ac:dyDescent="0.25">
      <c r="B37" s="18"/>
      <c r="C37" s="96"/>
      <c r="D37" s="96"/>
      <c r="E37" s="96"/>
      <c r="F37" s="96"/>
      <c r="G37" s="96"/>
      <c r="H37" s="96"/>
      <c r="I37" s="96"/>
      <c r="J37" s="96"/>
      <c r="K37" s="96"/>
      <c r="L37" s="96"/>
      <c r="M37" s="96"/>
      <c r="N37" s="96"/>
      <c r="O37" s="96"/>
      <c r="P37" s="96"/>
      <c r="Q37" s="96"/>
      <c r="R37" s="148"/>
      <c r="S37" s="220"/>
      <c r="T37" s="96"/>
      <c r="U37" s="96"/>
      <c r="V37" s="96"/>
      <c r="W37" s="96"/>
      <c r="X37" s="96"/>
      <c r="Y37" s="96"/>
      <c r="Z37" s="96"/>
      <c r="AA37" s="148"/>
      <c r="AB37" s="220"/>
      <c r="AC37" s="96"/>
      <c r="AD37" s="96"/>
      <c r="AE37" s="96"/>
      <c r="AF37" s="96"/>
      <c r="AG37" s="96"/>
      <c r="AH37" s="96"/>
      <c r="AI37" s="96"/>
      <c r="AJ37" s="148"/>
      <c r="AK37" s="220"/>
      <c r="AL37" s="96"/>
      <c r="AM37" s="96"/>
      <c r="AN37" s="96"/>
      <c r="AO37" s="96"/>
      <c r="AP37" s="96"/>
      <c r="AQ37" s="96"/>
      <c r="AR37" s="96"/>
      <c r="AS37" s="148"/>
      <c r="AT37" s="220"/>
      <c r="AU37" s="96"/>
      <c r="AV37" s="96"/>
      <c r="AW37" s="96"/>
      <c r="AX37" s="96"/>
      <c r="AY37" s="96"/>
      <c r="AZ37" s="96"/>
      <c r="BA37" s="96"/>
      <c r="BB37" s="148"/>
      <c r="BC37" s="220"/>
      <c r="BD37" s="96"/>
      <c r="BE37" s="96"/>
      <c r="BF37" s="96"/>
      <c r="BG37" s="96"/>
      <c r="BH37" s="96"/>
      <c r="BI37" s="96"/>
      <c r="BJ37" s="96"/>
      <c r="BK37" s="148"/>
      <c r="BL37" s="220"/>
      <c r="BM37" s="96"/>
      <c r="BN37" s="96"/>
      <c r="BO37" s="96"/>
      <c r="BP37" s="96"/>
      <c r="BQ37" s="96"/>
      <c r="BR37" s="96"/>
      <c r="BS37" s="96"/>
      <c r="BT37" s="148"/>
      <c r="BU37" s="220"/>
      <c r="BV37" s="96"/>
      <c r="BW37" s="96"/>
      <c r="BX37" s="96"/>
      <c r="BY37" s="96"/>
      <c r="BZ37" s="96"/>
      <c r="CA37" s="96"/>
      <c r="CB37" s="96"/>
      <c r="CC37" s="96"/>
      <c r="CD37" s="19"/>
    </row>
    <row r="38" spans="2:82" ht="15" customHeight="1" x14ac:dyDescent="0.25">
      <c r="B38" s="18"/>
      <c r="C38" s="96"/>
      <c r="D38" s="96"/>
      <c r="E38" s="96"/>
      <c r="F38" s="96"/>
      <c r="G38" s="96"/>
      <c r="H38" s="96"/>
      <c r="I38" s="96"/>
      <c r="J38" s="96"/>
      <c r="K38" s="96"/>
      <c r="L38" s="96"/>
      <c r="M38" s="96"/>
      <c r="N38" s="96"/>
      <c r="O38" s="96"/>
      <c r="P38" s="96"/>
      <c r="Q38" s="96"/>
      <c r="R38" s="148"/>
      <c r="S38" s="220"/>
      <c r="T38" s="96"/>
      <c r="U38" s="96"/>
      <c r="V38" s="96"/>
      <c r="W38" s="96"/>
      <c r="X38" s="96"/>
      <c r="Y38" s="96"/>
      <c r="Z38" s="96"/>
      <c r="AA38" s="148"/>
      <c r="AB38" s="220"/>
      <c r="AC38" s="96"/>
      <c r="AD38" s="96"/>
      <c r="AE38" s="96"/>
      <c r="AF38" s="96"/>
      <c r="AG38" s="96"/>
      <c r="AH38" s="96"/>
      <c r="AI38" s="96"/>
      <c r="AJ38" s="148"/>
      <c r="AK38" s="220"/>
      <c r="AL38" s="96"/>
      <c r="AM38" s="96"/>
      <c r="AN38" s="96"/>
      <c r="AO38" s="96"/>
      <c r="AP38" s="96"/>
      <c r="AQ38" s="96"/>
      <c r="AR38" s="96"/>
      <c r="AS38" s="148"/>
      <c r="AT38" s="220"/>
      <c r="AU38" s="96"/>
      <c r="AV38" s="96"/>
      <c r="AW38" s="96"/>
      <c r="AX38" s="96"/>
      <c r="AY38" s="96"/>
      <c r="AZ38" s="96"/>
      <c r="BA38" s="96"/>
      <c r="BB38" s="148"/>
      <c r="BC38" s="220"/>
      <c r="BD38" s="96"/>
      <c r="BE38" s="96"/>
      <c r="BF38" s="96"/>
      <c r="BG38" s="96"/>
      <c r="BH38" s="96"/>
      <c r="BI38" s="96"/>
      <c r="BJ38" s="96"/>
      <c r="BK38" s="148"/>
      <c r="BL38" s="220"/>
      <c r="BM38" s="96"/>
      <c r="BN38" s="96"/>
      <c r="BO38" s="96"/>
      <c r="BP38" s="96"/>
      <c r="BQ38" s="96"/>
      <c r="BR38" s="96"/>
      <c r="BS38" s="96"/>
      <c r="BT38" s="148"/>
      <c r="BU38" s="220"/>
      <c r="BV38" s="96"/>
      <c r="BW38" s="96"/>
      <c r="BX38" s="96"/>
      <c r="BY38" s="96"/>
      <c r="BZ38" s="96"/>
      <c r="CA38" s="96"/>
      <c r="CB38" s="96"/>
      <c r="CC38" s="96"/>
      <c r="CD38" s="19"/>
    </row>
    <row r="39" spans="2:82" ht="15" customHeight="1" x14ac:dyDescent="0.25">
      <c r="B39" s="18"/>
      <c r="C39" s="96"/>
      <c r="D39" s="96"/>
      <c r="E39" s="96"/>
      <c r="F39" s="96"/>
      <c r="G39" s="96"/>
      <c r="H39" s="96"/>
      <c r="I39" s="96"/>
      <c r="J39" s="96"/>
      <c r="K39" s="96"/>
      <c r="L39" s="96"/>
      <c r="M39" s="96"/>
      <c r="N39" s="96"/>
      <c r="O39" s="96"/>
      <c r="P39" s="96"/>
      <c r="Q39" s="96"/>
      <c r="R39" s="148"/>
      <c r="S39" s="220"/>
      <c r="T39" s="96"/>
      <c r="U39" s="96"/>
      <c r="V39" s="96"/>
      <c r="W39" s="96"/>
      <c r="X39" s="96"/>
      <c r="Y39" s="96"/>
      <c r="Z39" s="96"/>
      <c r="AA39" s="148"/>
      <c r="AB39" s="220"/>
      <c r="AC39" s="96"/>
      <c r="AD39" s="96"/>
      <c r="AE39" s="96"/>
      <c r="AF39" s="96"/>
      <c r="AG39" s="96"/>
      <c r="AH39" s="96"/>
      <c r="AI39" s="96"/>
      <c r="AJ39" s="148"/>
      <c r="AK39" s="220"/>
      <c r="AL39" s="96"/>
      <c r="AM39" s="96"/>
      <c r="AN39" s="96"/>
      <c r="AO39" s="96"/>
      <c r="AP39" s="96"/>
      <c r="AQ39" s="96"/>
      <c r="AR39" s="96"/>
      <c r="AS39" s="148"/>
      <c r="AT39" s="220"/>
      <c r="AU39" s="96"/>
      <c r="AV39" s="96"/>
      <c r="AW39" s="96"/>
      <c r="AX39" s="96"/>
      <c r="AY39" s="96"/>
      <c r="AZ39" s="96"/>
      <c r="BA39" s="96"/>
      <c r="BB39" s="148"/>
      <c r="BC39" s="220"/>
      <c r="BD39" s="96"/>
      <c r="BE39" s="96"/>
      <c r="BF39" s="96"/>
      <c r="BG39" s="96"/>
      <c r="BH39" s="96"/>
      <c r="BI39" s="96"/>
      <c r="BJ39" s="96"/>
      <c r="BK39" s="148"/>
      <c r="BL39" s="220"/>
      <c r="BM39" s="96"/>
      <c r="BN39" s="96"/>
      <c r="BO39" s="96"/>
      <c r="BP39" s="96"/>
      <c r="BQ39" s="96"/>
      <c r="BR39" s="96"/>
      <c r="BS39" s="96"/>
      <c r="BT39" s="148"/>
      <c r="BU39" s="220"/>
      <c r="BV39" s="96"/>
      <c r="BW39" s="96"/>
      <c r="BX39" s="96"/>
      <c r="BY39" s="96"/>
      <c r="BZ39" s="96"/>
      <c r="CA39" s="96"/>
      <c r="CB39" s="96"/>
      <c r="CC39" s="96"/>
      <c r="CD39" s="19"/>
    </row>
    <row r="40" spans="2:82" ht="15" customHeight="1" x14ac:dyDescent="0.25">
      <c r="B40" s="18"/>
      <c r="C40" s="109"/>
      <c r="D40" s="109"/>
      <c r="E40" s="109"/>
      <c r="F40" s="109"/>
      <c r="G40" s="109"/>
      <c r="H40" s="109"/>
      <c r="I40" s="109"/>
      <c r="J40" s="109"/>
      <c r="K40" s="109"/>
      <c r="L40" s="109"/>
      <c r="M40" s="109"/>
      <c r="N40" s="109"/>
      <c r="O40" s="109"/>
      <c r="P40" s="109"/>
      <c r="Q40" s="109"/>
      <c r="R40" s="215"/>
      <c r="S40" s="214"/>
      <c r="T40" s="109"/>
      <c r="U40" s="109"/>
      <c r="V40" s="109"/>
      <c r="W40" s="109"/>
      <c r="X40" s="109"/>
      <c r="Y40" s="109"/>
      <c r="Z40" s="109"/>
      <c r="AA40" s="215"/>
      <c r="AB40" s="214"/>
      <c r="AC40" s="109"/>
      <c r="AD40" s="109"/>
      <c r="AE40" s="109"/>
      <c r="AF40" s="109"/>
      <c r="AG40" s="109"/>
      <c r="AH40" s="109"/>
      <c r="AI40" s="109"/>
      <c r="AJ40" s="215"/>
      <c r="AK40" s="214"/>
      <c r="AL40" s="109"/>
      <c r="AM40" s="109"/>
      <c r="AN40" s="109"/>
      <c r="AO40" s="109"/>
      <c r="AP40" s="109"/>
      <c r="AQ40" s="109"/>
      <c r="AR40" s="109"/>
      <c r="AS40" s="215"/>
      <c r="AT40" s="214"/>
      <c r="AU40" s="109"/>
      <c r="AV40" s="109"/>
      <c r="AW40" s="109"/>
      <c r="AX40" s="109"/>
      <c r="AY40" s="109"/>
      <c r="AZ40" s="109"/>
      <c r="BA40" s="109"/>
      <c r="BB40" s="215"/>
      <c r="BC40" s="214"/>
      <c r="BD40" s="109"/>
      <c r="BE40" s="109"/>
      <c r="BF40" s="109"/>
      <c r="BG40" s="109"/>
      <c r="BH40" s="109"/>
      <c r="BI40" s="109"/>
      <c r="BJ40" s="109"/>
      <c r="BK40" s="215"/>
      <c r="BL40" s="214"/>
      <c r="BM40" s="109"/>
      <c r="BN40" s="109"/>
      <c r="BO40" s="109"/>
      <c r="BP40" s="109"/>
      <c r="BQ40" s="109"/>
      <c r="BR40" s="109"/>
      <c r="BS40" s="109"/>
      <c r="BT40" s="215"/>
      <c r="BU40" s="214"/>
      <c r="BV40" s="109"/>
      <c r="BW40" s="109"/>
      <c r="BX40" s="109"/>
      <c r="BY40" s="109"/>
      <c r="BZ40" s="109"/>
      <c r="CA40" s="109"/>
      <c r="CB40" s="109"/>
      <c r="CC40" s="109"/>
      <c r="CD40" s="19"/>
    </row>
    <row r="41" spans="2:82" ht="15" customHeight="1" x14ac:dyDescent="0.25">
      <c r="B41" s="18"/>
      <c r="C41" s="230" t="s">
        <v>42</v>
      </c>
      <c r="D41" s="108"/>
      <c r="E41" s="108"/>
      <c r="F41" s="108"/>
      <c r="G41" s="108"/>
      <c r="H41" s="108"/>
      <c r="I41" s="108"/>
      <c r="J41" s="108"/>
      <c r="K41" s="108"/>
      <c r="L41" s="108"/>
      <c r="M41" s="108"/>
      <c r="N41" s="108"/>
      <c r="O41" s="108"/>
      <c r="P41" s="108"/>
      <c r="Q41" s="108"/>
      <c r="R41" s="147"/>
      <c r="S41" s="239" t="s">
        <v>105</v>
      </c>
      <c r="T41" s="96"/>
      <c r="U41" s="96"/>
      <c r="V41" s="96"/>
      <c r="W41" s="96"/>
      <c r="X41" s="96"/>
      <c r="Y41" s="96"/>
      <c r="Z41" s="96"/>
      <c r="AA41" s="148"/>
      <c r="AB41" s="231">
        <v>1</v>
      </c>
      <c r="AC41" s="96"/>
      <c r="AD41" s="96"/>
      <c r="AE41" s="96"/>
      <c r="AF41" s="96"/>
      <c r="AG41" s="96"/>
      <c r="AH41" s="96"/>
      <c r="AI41" s="96"/>
      <c r="AJ41" s="148"/>
      <c r="AK41" s="228">
        <v>14</v>
      </c>
      <c r="AL41" s="96"/>
      <c r="AM41" s="96"/>
      <c r="AN41" s="96"/>
      <c r="AO41" s="96"/>
      <c r="AP41" s="96"/>
      <c r="AQ41" s="96"/>
      <c r="AR41" s="96"/>
      <c r="AS41" s="148"/>
      <c r="AT41" s="231">
        <v>52</v>
      </c>
      <c r="AU41" s="96"/>
      <c r="AV41" s="96"/>
      <c r="AW41" s="96"/>
      <c r="AX41" s="96"/>
      <c r="AY41" s="96"/>
      <c r="AZ41" s="96"/>
      <c r="BA41" s="96"/>
      <c r="BB41" s="148"/>
      <c r="BC41" s="231">
        <f>AB41*AK41*AT41</f>
        <v>728</v>
      </c>
      <c r="BD41" s="96"/>
      <c r="BE41" s="96"/>
      <c r="BF41" s="96"/>
      <c r="BG41" s="96"/>
      <c r="BH41" s="96"/>
      <c r="BI41" s="96"/>
      <c r="BJ41" s="96"/>
      <c r="BK41" s="148"/>
      <c r="BL41" s="237">
        <f>svs35tag</f>
        <v>0</v>
      </c>
      <c r="BM41" s="108"/>
      <c r="BN41" s="108"/>
      <c r="BO41" s="108"/>
      <c r="BP41" s="108"/>
      <c r="BQ41" s="108"/>
      <c r="BR41" s="108"/>
      <c r="BS41" s="108"/>
      <c r="BT41" s="147"/>
      <c r="BU41" s="241">
        <f>BC41*BL41</f>
        <v>0</v>
      </c>
      <c r="BV41" s="96"/>
      <c r="BW41" s="96"/>
      <c r="BX41" s="96"/>
      <c r="BY41" s="96"/>
      <c r="BZ41" s="96"/>
      <c r="CA41" s="96"/>
      <c r="CB41" s="96"/>
      <c r="CC41" s="96"/>
      <c r="CD41" s="19"/>
    </row>
    <row r="42" spans="2:82" ht="15" customHeight="1" x14ac:dyDescent="0.25">
      <c r="B42" s="18"/>
      <c r="C42" s="96"/>
      <c r="D42" s="96"/>
      <c r="E42" s="96"/>
      <c r="F42" s="96"/>
      <c r="G42" s="96"/>
      <c r="H42" s="96"/>
      <c r="I42" s="96"/>
      <c r="J42" s="96"/>
      <c r="K42" s="96"/>
      <c r="L42" s="96"/>
      <c r="M42" s="96"/>
      <c r="N42" s="96"/>
      <c r="O42" s="96"/>
      <c r="P42" s="96"/>
      <c r="Q42" s="96"/>
      <c r="R42" s="148"/>
      <c r="S42" s="220"/>
      <c r="T42" s="96"/>
      <c r="U42" s="96"/>
      <c r="V42" s="96"/>
      <c r="W42" s="96"/>
      <c r="X42" s="96"/>
      <c r="Y42" s="96"/>
      <c r="Z42" s="96"/>
      <c r="AA42" s="148"/>
      <c r="AB42" s="220"/>
      <c r="AC42" s="96"/>
      <c r="AD42" s="96"/>
      <c r="AE42" s="96"/>
      <c r="AF42" s="96"/>
      <c r="AG42" s="96"/>
      <c r="AH42" s="96"/>
      <c r="AI42" s="96"/>
      <c r="AJ42" s="148"/>
      <c r="AK42" s="220"/>
      <c r="AL42" s="96"/>
      <c r="AM42" s="96"/>
      <c r="AN42" s="96"/>
      <c r="AO42" s="96"/>
      <c r="AP42" s="96"/>
      <c r="AQ42" s="96"/>
      <c r="AR42" s="96"/>
      <c r="AS42" s="148"/>
      <c r="AT42" s="220"/>
      <c r="AU42" s="96"/>
      <c r="AV42" s="96"/>
      <c r="AW42" s="96"/>
      <c r="AX42" s="96"/>
      <c r="AY42" s="96"/>
      <c r="AZ42" s="96"/>
      <c r="BA42" s="96"/>
      <c r="BB42" s="148"/>
      <c r="BC42" s="220"/>
      <c r="BD42" s="96"/>
      <c r="BE42" s="96"/>
      <c r="BF42" s="96"/>
      <c r="BG42" s="96"/>
      <c r="BH42" s="96"/>
      <c r="BI42" s="96"/>
      <c r="BJ42" s="96"/>
      <c r="BK42" s="148"/>
      <c r="BL42" s="220"/>
      <c r="BM42" s="96"/>
      <c r="BN42" s="96"/>
      <c r="BO42" s="96"/>
      <c r="BP42" s="96"/>
      <c r="BQ42" s="96"/>
      <c r="BR42" s="96"/>
      <c r="BS42" s="96"/>
      <c r="BT42" s="148"/>
      <c r="BU42" s="220"/>
      <c r="BV42" s="96"/>
      <c r="BW42" s="96"/>
      <c r="BX42" s="96"/>
      <c r="BY42" s="96"/>
      <c r="BZ42" s="96"/>
      <c r="CA42" s="96"/>
      <c r="CB42" s="96"/>
      <c r="CC42" s="96"/>
      <c r="CD42" s="19"/>
    </row>
    <row r="43" spans="2:82" ht="15" customHeight="1" x14ac:dyDescent="0.25">
      <c r="B43" s="18"/>
      <c r="C43" s="96"/>
      <c r="D43" s="96"/>
      <c r="E43" s="96"/>
      <c r="F43" s="96"/>
      <c r="G43" s="96"/>
      <c r="H43" s="96"/>
      <c r="I43" s="96"/>
      <c r="J43" s="96"/>
      <c r="K43" s="96"/>
      <c r="L43" s="96"/>
      <c r="M43" s="96"/>
      <c r="N43" s="96"/>
      <c r="O43" s="96"/>
      <c r="P43" s="96"/>
      <c r="Q43" s="96"/>
      <c r="R43" s="148"/>
      <c r="S43" s="220"/>
      <c r="T43" s="96"/>
      <c r="U43" s="96"/>
      <c r="V43" s="96"/>
      <c r="W43" s="96"/>
      <c r="X43" s="96"/>
      <c r="Y43" s="96"/>
      <c r="Z43" s="96"/>
      <c r="AA43" s="148"/>
      <c r="AB43" s="220"/>
      <c r="AC43" s="96"/>
      <c r="AD43" s="96"/>
      <c r="AE43" s="96"/>
      <c r="AF43" s="96"/>
      <c r="AG43" s="96"/>
      <c r="AH43" s="96"/>
      <c r="AI43" s="96"/>
      <c r="AJ43" s="148"/>
      <c r="AK43" s="220"/>
      <c r="AL43" s="96"/>
      <c r="AM43" s="96"/>
      <c r="AN43" s="96"/>
      <c r="AO43" s="96"/>
      <c r="AP43" s="96"/>
      <c r="AQ43" s="96"/>
      <c r="AR43" s="96"/>
      <c r="AS43" s="148"/>
      <c r="AT43" s="220"/>
      <c r="AU43" s="96"/>
      <c r="AV43" s="96"/>
      <c r="AW43" s="96"/>
      <c r="AX43" s="96"/>
      <c r="AY43" s="96"/>
      <c r="AZ43" s="96"/>
      <c r="BA43" s="96"/>
      <c r="BB43" s="148"/>
      <c r="BC43" s="220"/>
      <c r="BD43" s="96"/>
      <c r="BE43" s="96"/>
      <c r="BF43" s="96"/>
      <c r="BG43" s="96"/>
      <c r="BH43" s="96"/>
      <c r="BI43" s="96"/>
      <c r="BJ43" s="96"/>
      <c r="BK43" s="148"/>
      <c r="BL43" s="220"/>
      <c r="BM43" s="96"/>
      <c r="BN43" s="96"/>
      <c r="BO43" s="96"/>
      <c r="BP43" s="96"/>
      <c r="BQ43" s="96"/>
      <c r="BR43" s="96"/>
      <c r="BS43" s="96"/>
      <c r="BT43" s="148"/>
      <c r="BU43" s="220"/>
      <c r="BV43" s="96"/>
      <c r="BW43" s="96"/>
      <c r="BX43" s="96"/>
      <c r="BY43" s="96"/>
      <c r="BZ43" s="96"/>
      <c r="CA43" s="96"/>
      <c r="CB43" s="96"/>
      <c r="CC43" s="96"/>
      <c r="CD43" s="19"/>
    </row>
    <row r="44" spans="2:82" ht="15" customHeight="1" x14ac:dyDescent="0.25">
      <c r="B44" s="18"/>
      <c r="C44" s="96"/>
      <c r="D44" s="96"/>
      <c r="E44" s="96"/>
      <c r="F44" s="96"/>
      <c r="G44" s="96"/>
      <c r="H44" s="96"/>
      <c r="I44" s="96"/>
      <c r="J44" s="96"/>
      <c r="K44" s="96"/>
      <c r="L44" s="96"/>
      <c r="M44" s="96"/>
      <c r="N44" s="96"/>
      <c r="O44" s="96"/>
      <c r="P44" s="96"/>
      <c r="Q44" s="96"/>
      <c r="R44" s="148"/>
      <c r="S44" s="220"/>
      <c r="T44" s="96"/>
      <c r="U44" s="96"/>
      <c r="V44" s="96"/>
      <c r="W44" s="96"/>
      <c r="X44" s="96"/>
      <c r="Y44" s="96"/>
      <c r="Z44" s="96"/>
      <c r="AA44" s="148"/>
      <c r="AB44" s="220"/>
      <c r="AC44" s="96"/>
      <c r="AD44" s="96"/>
      <c r="AE44" s="96"/>
      <c r="AF44" s="96"/>
      <c r="AG44" s="96"/>
      <c r="AH44" s="96"/>
      <c r="AI44" s="96"/>
      <c r="AJ44" s="148"/>
      <c r="AK44" s="220"/>
      <c r="AL44" s="96"/>
      <c r="AM44" s="96"/>
      <c r="AN44" s="96"/>
      <c r="AO44" s="96"/>
      <c r="AP44" s="96"/>
      <c r="AQ44" s="96"/>
      <c r="AR44" s="96"/>
      <c r="AS44" s="148"/>
      <c r="AT44" s="220"/>
      <c r="AU44" s="96"/>
      <c r="AV44" s="96"/>
      <c r="AW44" s="96"/>
      <c r="AX44" s="96"/>
      <c r="AY44" s="96"/>
      <c r="AZ44" s="96"/>
      <c r="BA44" s="96"/>
      <c r="BB44" s="148"/>
      <c r="BC44" s="220"/>
      <c r="BD44" s="96"/>
      <c r="BE44" s="96"/>
      <c r="BF44" s="96"/>
      <c r="BG44" s="96"/>
      <c r="BH44" s="96"/>
      <c r="BI44" s="96"/>
      <c r="BJ44" s="96"/>
      <c r="BK44" s="148"/>
      <c r="BL44" s="220"/>
      <c r="BM44" s="96"/>
      <c r="BN44" s="96"/>
      <c r="BO44" s="96"/>
      <c r="BP44" s="96"/>
      <c r="BQ44" s="96"/>
      <c r="BR44" s="96"/>
      <c r="BS44" s="96"/>
      <c r="BT44" s="148"/>
      <c r="BU44" s="220"/>
      <c r="BV44" s="96"/>
      <c r="BW44" s="96"/>
      <c r="BX44" s="96"/>
      <c r="BY44" s="96"/>
      <c r="BZ44" s="96"/>
      <c r="CA44" s="96"/>
      <c r="CB44" s="96"/>
      <c r="CC44" s="96"/>
      <c r="CD44" s="19"/>
    </row>
    <row r="45" spans="2:82" ht="15" customHeight="1" x14ac:dyDescent="0.25">
      <c r="B45" s="18"/>
      <c r="C45" s="96"/>
      <c r="D45" s="96"/>
      <c r="E45" s="96"/>
      <c r="F45" s="96"/>
      <c r="G45" s="96"/>
      <c r="H45" s="96"/>
      <c r="I45" s="96"/>
      <c r="J45" s="96"/>
      <c r="K45" s="96"/>
      <c r="L45" s="96"/>
      <c r="M45" s="96"/>
      <c r="N45" s="96"/>
      <c r="O45" s="96"/>
      <c r="P45" s="96"/>
      <c r="Q45" s="96"/>
      <c r="R45" s="148"/>
      <c r="S45" s="220"/>
      <c r="T45" s="96"/>
      <c r="U45" s="96"/>
      <c r="V45" s="96"/>
      <c r="W45" s="96"/>
      <c r="X45" s="96"/>
      <c r="Y45" s="96"/>
      <c r="Z45" s="96"/>
      <c r="AA45" s="148"/>
      <c r="AB45" s="220"/>
      <c r="AC45" s="96"/>
      <c r="AD45" s="96"/>
      <c r="AE45" s="96"/>
      <c r="AF45" s="96"/>
      <c r="AG45" s="96"/>
      <c r="AH45" s="96"/>
      <c r="AI45" s="96"/>
      <c r="AJ45" s="148"/>
      <c r="AK45" s="220"/>
      <c r="AL45" s="96"/>
      <c r="AM45" s="96"/>
      <c r="AN45" s="96"/>
      <c r="AO45" s="96"/>
      <c r="AP45" s="96"/>
      <c r="AQ45" s="96"/>
      <c r="AR45" s="96"/>
      <c r="AS45" s="148"/>
      <c r="AT45" s="220"/>
      <c r="AU45" s="96"/>
      <c r="AV45" s="96"/>
      <c r="AW45" s="96"/>
      <c r="AX45" s="96"/>
      <c r="AY45" s="96"/>
      <c r="AZ45" s="96"/>
      <c r="BA45" s="96"/>
      <c r="BB45" s="148"/>
      <c r="BC45" s="220"/>
      <c r="BD45" s="96"/>
      <c r="BE45" s="96"/>
      <c r="BF45" s="96"/>
      <c r="BG45" s="96"/>
      <c r="BH45" s="96"/>
      <c r="BI45" s="96"/>
      <c r="BJ45" s="96"/>
      <c r="BK45" s="148"/>
      <c r="BL45" s="220"/>
      <c r="BM45" s="96"/>
      <c r="BN45" s="96"/>
      <c r="BO45" s="96"/>
      <c r="BP45" s="96"/>
      <c r="BQ45" s="96"/>
      <c r="BR45" s="96"/>
      <c r="BS45" s="96"/>
      <c r="BT45" s="148"/>
      <c r="BU45" s="220"/>
      <c r="BV45" s="96"/>
      <c r="BW45" s="96"/>
      <c r="BX45" s="96"/>
      <c r="BY45" s="96"/>
      <c r="BZ45" s="96"/>
      <c r="CA45" s="96"/>
      <c r="CB45" s="96"/>
      <c r="CC45" s="96"/>
      <c r="CD45" s="19"/>
    </row>
    <row r="46" spans="2:82" ht="15" customHeight="1" x14ac:dyDescent="0.25">
      <c r="B46" s="18"/>
      <c r="C46" s="109"/>
      <c r="D46" s="109"/>
      <c r="E46" s="109"/>
      <c r="F46" s="109"/>
      <c r="G46" s="109"/>
      <c r="H46" s="109"/>
      <c r="I46" s="109"/>
      <c r="J46" s="109"/>
      <c r="K46" s="109"/>
      <c r="L46" s="109"/>
      <c r="M46" s="109"/>
      <c r="N46" s="109"/>
      <c r="O46" s="109"/>
      <c r="P46" s="109"/>
      <c r="Q46" s="109"/>
      <c r="R46" s="215"/>
      <c r="S46" s="214"/>
      <c r="T46" s="109"/>
      <c r="U46" s="109"/>
      <c r="V46" s="109"/>
      <c r="W46" s="109"/>
      <c r="X46" s="109"/>
      <c r="Y46" s="109"/>
      <c r="Z46" s="109"/>
      <c r="AA46" s="215"/>
      <c r="AB46" s="214"/>
      <c r="AC46" s="109"/>
      <c r="AD46" s="109"/>
      <c r="AE46" s="109"/>
      <c r="AF46" s="109"/>
      <c r="AG46" s="109"/>
      <c r="AH46" s="109"/>
      <c r="AI46" s="109"/>
      <c r="AJ46" s="215"/>
      <c r="AK46" s="214"/>
      <c r="AL46" s="109"/>
      <c r="AM46" s="109"/>
      <c r="AN46" s="109"/>
      <c r="AO46" s="109"/>
      <c r="AP46" s="109"/>
      <c r="AQ46" s="109"/>
      <c r="AR46" s="109"/>
      <c r="AS46" s="215"/>
      <c r="AT46" s="214"/>
      <c r="AU46" s="109"/>
      <c r="AV46" s="109"/>
      <c r="AW46" s="109"/>
      <c r="AX46" s="109"/>
      <c r="AY46" s="109"/>
      <c r="AZ46" s="109"/>
      <c r="BA46" s="109"/>
      <c r="BB46" s="215"/>
      <c r="BC46" s="214"/>
      <c r="BD46" s="109"/>
      <c r="BE46" s="109"/>
      <c r="BF46" s="109"/>
      <c r="BG46" s="109"/>
      <c r="BH46" s="109"/>
      <c r="BI46" s="109"/>
      <c r="BJ46" s="109"/>
      <c r="BK46" s="215"/>
      <c r="BL46" s="214"/>
      <c r="BM46" s="109"/>
      <c r="BN46" s="109"/>
      <c r="BO46" s="109"/>
      <c r="BP46" s="109"/>
      <c r="BQ46" s="109"/>
      <c r="BR46" s="109"/>
      <c r="BS46" s="109"/>
      <c r="BT46" s="215"/>
      <c r="BU46" s="214"/>
      <c r="BV46" s="109"/>
      <c r="BW46" s="109"/>
      <c r="BX46" s="109"/>
      <c r="BY46" s="109"/>
      <c r="BZ46" s="109"/>
      <c r="CA46" s="109"/>
      <c r="CB46" s="109"/>
      <c r="CC46" s="109"/>
      <c r="CD46" s="19"/>
    </row>
    <row r="47" spans="2:82" ht="15" customHeight="1" x14ac:dyDescent="0.25">
      <c r="B47" s="18"/>
      <c r="C47" s="230" t="s">
        <v>42</v>
      </c>
      <c r="D47" s="108"/>
      <c r="E47" s="108"/>
      <c r="F47" s="108"/>
      <c r="G47" s="108"/>
      <c r="H47" s="108"/>
      <c r="I47" s="108"/>
      <c r="J47" s="108"/>
      <c r="K47" s="108"/>
      <c r="L47" s="108"/>
      <c r="M47" s="108"/>
      <c r="N47" s="108"/>
      <c r="O47" s="108"/>
      <c r="P47" s="108"/>
      <c r="Q47" s="108"/>
      <c r="R47" s="147"/>
      <c r="S47" s="233" t="s">
        <v>106</v>
      </c>
      <c r="T47" s="96"/>
      <c r="U47" s="96"/>
      <c r="V47" s="96"/>
      <c r="W47" s="96"/>
      <c r="X47" s="96"/>
      <c r="Y47" s="96"/>
      <c r="Z47" s="96"/>
      <c r="AA47" s="148"/>
      <c r="AB47" s="231">
        <v>1</v>
      </c>
      <c r="AC47" s="96"/>
      <c r="AD47" s="96"/>
      <c r="AE47" s="96"/>
      <c r="AF47" s="96"/>
      <c r="AG47" s="96"/>
      <c r="AH47" s="96"/>
      <c r="AI47" s="96"/>
      <c r="AJ47" s="148"/>
      <c r="AK47" s="228">
        <v>10</v>
      </c>
      <c r="AL47" s="96"/>
      <c r="AM47" s="96"/>
      <c r="AN47" s="96"/>
      <c r="AO47" s="96"/>
      <c r="AP47" s="96"/>
      <c r="AQ47" s="96"/>
      <c r="AR47" s="96"/>
      <c r="AS47" s="148"/>
      <c r="AT47" s="231">
        <v>52</v>
      </c>
      <c r="AU47" s="96"/>
      <c r="AV47" s="96"/>
      <c r="AW47" s="96"/>
      <c r="AX47" s="96"/>
      <c r="AY47" s="96"/>
      <c r="AZ47" s="96"/>
      <c r="BA47" s="96"/>
      <c r="BB47" s="148"/>
      <c r="BC47" s="231">
        <f>AB47*AK47*AT47</f>
        <v>520</v>
      </c>
      <c r="BD47" s="96"/>
      <c r="BE47" s="96"/>
      <c r="BF47" s="96"/>
      <c r="BG47" s="96"/>
      <c r="BH47" s="96"/>
      <c r="BI47" s="96"/>
      <c r="BJ47" s="96"/>
      <c r="BK47" s="148"/>
      <c r="BL47" s="237">
        <f>svs35nacht</f>
        <v>0</v>
      </c>
      <c r="BM47" s="108"/>
      <c r="BN47" s="108"/>
      <c r="BO47" s="108"/>
      <c r="BP47" s="108"/>
      <c r="BQ47" s="108"/>
      <c r="BR47" s="108"/>
      <c r="BS47" s="108"/>
      <c r="BT47" s="147"/>
      <c r="BU47" s="241">
        <f>BC47*BL47</f>
        <v>0</v>
      </c>
      <c r="BV47" s="96"/>
      <c r="BW47" s="96"/>
      <c r="BX47" s="96"/>
      <c r="BY47" s="96"/>
      <c r="BZ47" s="96"/>
      <c r="CA47" s="96"/>
      <c r="CB47" s="96"/>
      <c r="CC47" s="96"/>
      <c r="CD47" s="19"/>
    </row>
    <row r="48" spans="2:82" ht="15" customHeight="1" x14ac:dyDescent="0.25">
      <c r="B48" s="18"/>
      <c r="C48" s="96"/>
      <c r="D48" s="96"/>
      <c r="E48" s="96"/>
      <c r="F48" s="96"/>
      <c r="G48" s="96"/>
      <c r="H48" s="96"/>
      <c r="I48" s="96"/>
      <c r="J48" s="96"/>
      <c r="K48" s="96"/>
      <c r="L48" s="96"/>
      <c r="M48" s="96"/>
      <c r="N48" s="96"/>
      <c r="O48" s="96"/>
      <c r="P48" s="96"/>
      <c r="Q48" s="96"/>
      <c r="R48" s="148"/>
      <c r="S48" s="220"/>
      <c r="T48" s="96"/>
      <c r="U48" s="96"/>
      <c r="V48" s="96"/>
      <c r="W48" s="96"/>
      <c r="X48" s="96"/>
      <c r="Y48" s="96"/>
      <c r="Z48" s="96"/>
      <c r="AA48" s="148"/>
      <c r="AB48" s="220"/>
      <c r="AC48" s="96"/>
      <c r="AD48" s="96"/>
      <c r="AE48" s="96"/>
      <c r="AF48" s="96"/>
      <c r="AG48" s="96"/>
      <c r="AH48" s="96"/>
      <c r="AI48" s="96"/>
      <c r="AJ48" s="148"/>
      <c r="AK48" s="220"/>
      <c r="AL48" s="96"/>
      <c r="AM48" s="96"/>
      <c r="AN48" s="96"/>
      <c r="AO48" s="96"/>
      <c r="AP48" s="96"/>
      <c r="AQ48" s="96"/>
      <c r="AR48" s="96"/>
      <c r="AS48" s="148"/>
      <c r="AT48" s="220"/>
      <c r="AU48" s="96"/>
      <c r="AV48" s="96"/>
      <c r="AW48" s="96"/>
      <c r="AX48" s="96"/>
      <c r="AY48" s="96"/>
      <c r="AZ48" s="96"/>
      <c r="BA48" s="96"/>
      <c r="BB48" s="148"/>
      <c r="BC48" s="220"/>
      <c r="BD48" s="96"/>
      <c r="BE48" s="96"/>
      <c r="BF48" s="96"/>
      <c r="BG48" s="96"/>
      <c r="BH48" s="96"/>
      <c r="BI48" s="96"/>
      <c r="BJ48" s="96"/>
      <c r="BK48" s="148"/>
      <c r="BL48" s="220"/>
      <c r="BM48" s="96"/>
      <c r="BN48" s="96"/>
      <c r="BO48" s="96"/>
      <c r="BP48" s="96"/>
      <c r="BQ48" s="96"/>
      <c r="BR48" s="96"/>
      <c r="BS48" s="96"/>
      <c r="BT48" s="148"/>
      <c r="BU48" s="220"/>
      <c r="BV48" s="96"/>
      <c r="BW48" s="96"/>
      <c r="BX48" s="96"/>
      <c r="BY48" s="96"/>
      <c r="BZ48" s="96"/>
      <c r="CA48" s="96"/>
      <c r="CB48" s="96"/>
      <c r="CC48" s="96"/>
      <c r="CD48" s="19"/>
    </row>
    <row r="49" spans="2:82" ht="15" customHeight="1" x14ac:dyDescent="0.25">
      <c r="B49" s="18"/>
      <c r="C49" s="96"/>
      <c r="D49" s="96"/>
      <c r="E49" s="96"/>
      <c r="F49" s="96"/>
      <c r="G49" s="96"/>
      <c r="H49" s="96"/>
      <c r="I49" s="96"/>
      <c r="J49" s="96"/>
      <c r="K49" s="96"/>
      <c r="L49" s="96"/>
      <c r="M49" s="96"/>
      <c r="N49" s="96"/>
      <c r="O49" s="96"/>
      <c r="P49" s="96"/>
      <c r="Q49" s="96"/>
      <c r="R49" s="148"/>
      <c r="S49" s="220"/>
      <c r="T49" s="96"/>
      <c r="U49" s="96"/>
      <c r="V49" s="96"/>
      <c r="W49" s="96"/>
      <c r="X49" s="96"/>
      <c r="Y49" s="96"/>
      <c r="Z49" s="96"/>
      <c r="AA49" s="148"/>
      <c r="AB49" s="220"/>
      <c r="AC49" s="96"/>
      <c r="AD49" s="96"/>
      <c r="AE49" s="96"/>
      <c r="AF49" s="96"/>
      <c r="AG49" s="96"/>
      <c r="AH49" s="96"/>
      <c r="AI49" s="96"/>
      <c r="AJ49" s="148"/>
      <c r="AK49" s="220"/>
      <c r="AL49" s="96"/>
      <c r="AM49" s="96"/>
      <c r="AN49" s="96"/>
      <c r="AO49" s="96"/>
      <c r="AP49" s="96"/>
      <c r="AQ49" s="96"/>
      <c r="AR49" s="96"/>
      <c r="AS49" s="148"/>
      <c r="AT49" s="220"/>
      <c r="AU49" s="96"/>
      <c r="AV49" s="96"/>
      <c r="AW49" s="96"/>
      <c r="AX49" s="96"/>
      <c r="AY49" s="96"/>
      <c r="AZ49" s="96"/>
      <c r="BA49" s="96"/>
      <c r="BB49" s="148"/>
      <c r="BC49" s="220"/>
      <c r="BD49" s="96"/>
      <c r="BE49" s="96"/>
      <c r="BF49" s="96"/>
      <c r="BG49" s="96"/>
      <c r="BH49" s="96"/>
      <c r="BI49" s="96"/>
      <c r="BJ49" s="96"/>
      <c r="BK49" s="148"/>
      <c r="BL49" s="220"/>
      <c r="BM49" s="96"/>
      <c r="BN49" s="96"/>
      <c r="BO49" s="96"/>
      <c r="BP49" s="96"/>
      <c r="BQ49" s="96"/>
      <c r="BR49" s="96"/>
      <c r="BS49" s="96"/>
      <c r="BT49" s="148"/>
      <c r="BU49" s="220"/>
      <c r="BV49" s="96"/>
      <c r="BW49" s="96"/>
      <c r="BX49" s="96"/>
      <c r="BY49" s="96"/>
      <c r="BZ49" s="96"/>
      <c r="CA49" s="96"/>
      <c r="CB49" s="96"/>
      <c r="CC49" s="96"/>
      <c r="CD49" s="19"/>
    </row>
    <row r="50" spans="2:82" ht="15" customHeight="1" x14ac:dyDescent="0.25">
      <c r="B50" s="18"/>
      <c r="C50" s="96"/>
      <c r="D50" s="96"/>
      <c r="E50" s="96"/>
      <c r="F50" s="96"/>
      <c r="G50" s="96"/>
      <c r="H50" s="96"/>
      <c r="I50" s="96"/>
      <c r="J50" s="96"/>
      <c r="K50" s="96"/>
      <c r="L50" s="96"/>
      <c r="M50" s="96"/>
      <c r="N50" s="96"/>
      <c r="O50" s="96"/>
      <c r="P50" s="96"/>
      <c r="Q50" s="96"/>
      <c r="R50" s="148"/>
      <c r="S50" s="220"/>
      <c r="T50" s="96"/>
      <c r="U50" s="96"/>
      <c r="V50" s="96"/>
      <c r="W50" s="96"/>
      <c r="X50" s="96"/>
      <c r="Y50" s="96"/>
      <c r="Z50" s="96"/>
      <c r="AA50" s="148"/>
      <c r="AB50" s="220"/>
      <c r="AC50" s="96"/>
      <c r="AD50" s="96"/>
      <c r="AE50" s="96"/>
      <c r="AF50" s="96"/>
      <c r="AG50" s="96"/>
      <c r="AH50" s="96"/>
      <c r="AI50" s="96"/>
      <c r="AJ50" s="148"/>
      <c r="AK50" s="220"/>
      <c r="AL50" s="96"/>
      <c r="AM50" s="96"/>
      <c r="AN50" s="96"/>
      <c r="AO50" s="96"/>
      <c r="AP50" s="96"/>
      <c r="AQ50" s="96"/>
      <c r="AR50" s="96"/>
      <c r="AS50" s="148"/>
      <c r="AT50" s="220"/>
      <c r="AU50" s="96"/>
      <c r="AV50" s="96"/>
      <c r="AW50" s="96"/>
      <c r="AX50" s="96"/>
      <c r="AY50" s="96"/>
      <c r="AZ50" s="96"/>
      <c r="BA50" s="96"/>
      <c r="BB50" s="148"/>
      <c r="BC50" s="220"/>
      <c r="BD50" s="96"/>
      <c r="BE50" s="96"/>
      <c r="BF50" s="96"/>
      <c r="BG50" s="96"/>
      <c r="BH50" s="96"/>
      <c r="BI50" s="96"/>
      <c r="BJ50" s="96"/>
      <c r="BK50" s="148"/>
      <c r="BL50" s="220"/>
      <c r="BM50" s="96"/>
      <c r="BN50" s="96"/>
      <c r="BO50" s="96"/>
      <c r="BP50" s="96"/>
      <c r="BQ50" s="96"/>
      <c r="BR50" s="96"/>
      <c r="BS50" s="96"/>
      <c r="BT50" s="148"/>
      <c r="BU50" s="220"/>
      <c r="BV50" s="96"/>
      <c r="BW50" s="96"/>
      <c r="BX50" s="96"/>
      <c r="BY50" s="96"/>
      <c r="BZ50" s="96"/>
      <c r="CA50" s="96"/>
      <c r="CB50" s="96"/>
      <c r="CC50" s="96"/>
      <c r="CD50" s="19"/>
    </row>
    <row r="51" spans="2:82" ht="15" customHeight="1" x14ac:dyDescent="0.25">
      <c r="B51" s="18"/>
      <c r="C51" s="96"/>
      <c r="D51" s="96"/>
      <c r="E51" s="96"/>
      <c r="F51" s="96"/>
      <c r="G51" s="96"/>
      <c r="H51" s="96"/>
      <c r="I51" s="96"/>
      <c r="J51" s="96"/>
      <c r="K51" s="96"/>
      <c r="L51" s="96"/>
      <c r="M51" s="96"/>
      <c r="N51" s="96"/>
      <c r="O51" s="96"/>
      <c r="P51" s="96"/>
      <c r="Q51" s="96"/>
      <c r="R51" s="148"/>
      <c r="S51" s="220"/>
      <c r="T51" s="96"/>
      <c r="U51" s="96"/>
      <c r="V51" s="96"/>
      <c r="W51" s="96"/>
      <c r="X51" s="96"/>
      <c r="Y51" s="96"/>
      <c r="Z51" s="96"/>
      <c r="AA51" s="148"/>
      <c r="AB51" s="220"/>
      <c r="AC51" s="96"/>
      <c r="AD51" s="96"/>
      <c r="AE51" s="96"/>
      <c r="AF51" s="96"/>
      <c r="AG51" s="96"/>
      <c r="AH51" s="96"/>
      <c r="AI51" s="96"/>
      <c r="AJ51" s="148"/>
      <c r="AK51" s="220"/>
      <c r="AL51" s="96"/>
      <c r="AM51" s="96"/>
      <c r="AN51" s="96"/>
      <c r="AO51" s="96"/>
      <c r="AP51" s="96"/>
      <c r="AQ51" s="96"/>
      <c r="AR51" s="96"/>
      <c r="AS51" s="148"/>
      <c r="AT51" s="220"/>
      <c r="AU51" s="96"/>
      <c r="AV51" s="96"/>
      <c r="AW51" s="96"/>
      <c r="AX51" s="96"/>
      <c r="AY51" s="96"/>
      <c r="AZ51" s="96"/>
      <c r="BA51" s="96"/>
      <c r="BB51" s="148"/>
      <c r="BC51" s="220"/>
      <c r="BD51" s="96"/>
      <c r="BE51" s="96"/>
      <c r="BF51" s="96"/>
      <c r="BG51" s="96"/>
      <c r="BH51" s="96"/>
      <c r="BI51" s="96"/>
      <c r="BJ51" s="96"/>
      <c r="BK51" s="148"/>
      <c r="BL51" s="220"/>
      <c r="BM51" s="96"/>
      <c r="BN51" s="96"/>
      <c r="BO51" s="96"/>
      <c r="BP51" s="96"/>
      <c r="BQ51" s="96"/>
      <c r="BR51" s="96"/>
      <c r="BS51" s="96"/>
      <c r="BT51" s="148"/>
      <c r="BU51" s="220"/>
      <c r="BV51" s="96"/>
      <c r="BW51" s="96"/>
      <c r="BX51" s="96"/>
      <c r="BY51" s="96"/>
      <c r="BZ51" s="96"/>
      <c r="CA51" s="96"/>
      <c r="CB51" s="96"/>
      <c r="CC51" s="96"/>
      <c r="CD51" s="19"/>
    </row>
    <row r="52" spans="2:82" ht="15" customHeight="1" x14ac:dyDescent="0.25">
      <c r="B52" s="18"/>
      <c r="C52" s="109"/>
      <c r="D52" s="109"/>
      <c r="E52" s="109"/>
      <c r="F52" s="109"/>
      <c r="G52" s="109"/>
      <c r="H52" s="109"/>
      <c r="I52" s="109"/>
      <c r="J52" s="109"/>
      <c r="K52" s="109"/>
      <c r="L52" s="109"/>
      <c r="M52" s="109"/>
      <c r="N52" s="109"/>
      <c r="O52" s="109"/>
      <c r="P52" s="109"/>
      <c r="Q52" s="109"/>
      <c r="R52" s="215"/>
      <c r="S52" s="214"/>
      <c r="T52" s="109"/>
      <c r="U52" s="109"/>
      <c r="V52" s="109"/>
      <c r="W52" s="109"/>
      <c r="X52" s="109"/>
      <c r="Y52" s="109"/>
      <c r="Z52" s="109"/>
      <c r="AA52" s="215"/>
      <c r="AB52" s="214"/>
      <c r="AC52" s="109"/>
      <c r="AD52" s="109"/>
      <c r="AE52" s="109"/>
      <c r="AF52" s="109"/>
      <c r="AG52" s="109"/>
      <c r="AH52" s="109"/>
      <c r="AI52" s="109"/>
      <c r="AJ52" s="215"/>
      <c r="AK52" s="214"/>
      <c r="AL52" s="109"/>
      <c r="AM52" s="109"/>
      <c r="AN52" s="109"/>
      <c r="AO52" s="109"/>
      <c r="AP52" s="109"/>
      <c r="AQ52" s="109"/>
      <c r="AR52" s="109"/>
      <c r="AS52" s="215"/>
      <c r="AT52" s="214"/>
      <c r="AU52" s="109"/>
      <c r="AV52" s="109"/>
      <c r="AW52" s="109"/>
      <c r="AX52" s="109"/>
      <c r="AY52" s="109"/>
      <c r="AZ52" s="109"/>
      <c r="BA52" s="109"/>
      <c r="BB52" s="215"/>
      <c r="BC52" s="214"/>
      <c r="BD52" s="109"/>
      <c r="BE52" s="109"/>
      <c r="BF52" s="109"/>
      <c r="BG52" s="109"/>
      <c r="BH52" s="109"/>
      <c r="BI52" s="109"/>
      <c r="BJ52" s="109"/>
      <c r="BK52" s="215"/>
      <c r="BL52" s="214"/>
      <c r="BM52" s="109"/>
      <c r="BN52" s="109"/>
      <c r="BO52" s="109"/>
      <c r="BP52" s="109"/>
      <c r="BQ52" s="109"/>
      <c r="BR52" s="109"/>
      <c r="BS52" s="109"/>
      <c r="BT52" s="215"/>
      <c r="BU52" s="214"/>
      <c r="BV52" s="109"/>
      <c r="BW52" s="109"/>
      <c r="BX52" s="109"/>
      <c r="BY52" s="109"/>
      <c r="BZ52" s="109"/>
      <c r="CA52" s="109"/>
      <c r="CB52" s="109"/>
      <c r="CC52" s="109"/>
      <c r="CD52" s="19"/>
    </row>
    <row r="53" spans="2:82" ht="15" customHeight="1" x14ac:dyDescent="0.25">
      <c r="B53" s="18"/>
      <c r="C53" s="230" t="s">
        <v>42</v>
      </c>
      <c r="D53" s="108"/>
      <c r="E53" s="108"/>
      <c r="F53" s="108"/>
      <c r="G53" s="108"/>
      <c r="H53" s="108"/>
      <c r="I53" s="108"/>
      <c r="J53" s="108"/>
      <c r="K53" s="108"/>
      <c r="L53" s="108"/>
      <c r="M53" s="108"/>
      <c r="N53" s="108"/>
      <c r="O53" s="108"/>
      <c r="P53" s="108"/>
      <c r="Q53" s="108"/>
      <c r="R53" s="147"/>
      <c r="S53" s="239" t="s">
        <v>107</v>
      </c>
      <c r="T53" s="96"/>
      <c r="U53" s="96"/>
      <c r="V53" s="96"/>
      <c r="W53" s="96"/>
      <c r="X53" s="96"/>
      <c r="Y53" s="96"/>
      <c r="Z53" s="96"/>
      <c r="AA53" s="148"/>
      <c r="AB53" s="231">
        <v>1</v>
      </c>
      <c r="AC53" s="96"/>
      <c r="AD53" s="96"/>
      <c r="AE53" s="96"/>
      <c r="AF53" s="96"/>
      <c r="AG53" s="96"/>
      <c r="AH53" s="96"/>
      <c r="AI53" s="96"/>
      <c r="AJ53" s="148"/>
      <c r="AK53" s="228">
        <v>14</v>
      </c>
      <c r="AL53" s="96"/>
      <c r="AM53" s="96"/>
      <c r="AN53" s="96"/>
      <c r="AO53" s="96"/>
      <c r="AP53" s="96"/>
      <c r="AQ53" s="96"/>
      <c r="AR53" s="96"/>
      <c r="AS53" s="148"/>
      <c r="AT53" s="231">
        <v>52</v>
      </c>
      <c r="AU53" s="96"/>
      <c r="AV53" s="96"/>
      <c r="AW53" s="96"/>
      <c r="AX53" s="96"/>
      <c r="AY53" s="96"/>
      <c r="AZ53" s="96"/>
      <c r="BA53" s="96"/>
      <c r="BB53" s="148"/>
      <c r="BC53" s="231">
        <f>AB53*AK53*AT53</f>
        <v>728</v>
      </c>
      <c r="BD53" s="96"/>
      <c r="BE53" s="96"/>
      <c r="BF53" s="96"/>
      <c r="BG53" s="96"/>
      <c r="BH53" s="96"/>
      <c r="BI53" s="96"/>
      <c r="BJ53" s="96"/>
      <c r="BK53" s="148"/>
      <c r="BL53" s="237">
        <f>svs35sonn</f>
        <v>0</v>
      </c>
      <c r="BM53" s="108"/>
      <c r="BN53" s="108"/>
      <c r="BO53" s="108"/>
      <c r="BP53" s="108"/>
      <c r="BQ53" s="108"/>
      <c r="BR53" s="108"/>
      <c r="BS53" s="108"/>
      <c r="BT53" s="147"/>
      <c r="BU53" s="241">
        <f>BC53*BL53</f>
        <v>0</v>
      </c>
      <c r="BV53" s="96"/>
      <c r="BW53" s="96"/>
      <c r="BX53" s="96"/>
      <c r="BY53" s="96"/>
      <c r="BZ53" s="96"/>
      <c r="CA53" s="96"/>
      <c r="CB53" s="96"/>
      <c r="CC53" s="96"/>
      <c r="CD53" s="19"/>
    </row>
    <row r="54" spans="2:82" ht="15" customHeight="1" x14ac:dyDescent="0.25">
      <c r="B54" s="18"/>
      <c r="C54" s="96"/>
      <c r="D54" s="96"/>
      <c r="E54" s="96"/>
      <c r="F54" s="96"/>
      <c r="G54" s="96"/>
      <c r="H54" s="96"/>
      <c r="I54" s="96"/>
      <c r="J54" s="96"/>
      <c r="K54" s="96"/>
      <c r="L54" s="96"/>
      <c r="M54" s="96"/>
      <c r="N54" s="96"/>
      <c r="O54" s="96"/>
      <c r="P54" s="96"/>
      <c r="Q54" s="96"/>
      <c r="R54" s="148"/>
      <c r="S54" s="220"/>
      <c r="T54" s="96"/>
      <c r="U54" s="96"/>
      <c r="V54" s="96"/>
      <c r="W54" s="96"/>
      <c r="X54" s="96"/>
      <c r="Y54" s="96"/>
      <c r="Z54" s="96"/>
      <c r="AA54" s="148"/>
      <c r="AB54" s="220"/>
      <c r="AC54" s="96"/>
      <c r="AD54" s="96"/>
      <c r="AE54" s="96"/>
      <c r="AF54" s="96"/>
      <c r="AG54" s="96"/>
      <c r="AH54" s="96"/>
      <c r="AI54" s="96"/>
      <c r="AJ54" s="148"/>
      <c r="AK54" s="220"/>
      <c r="AL54" s="96"/>
      <c r="AM54" s="96"/>
      <c r="AN54" s="96"/>
      <c r="AO54" s="96"/>
      <c r="AP54" s="96"/>
      <c r="AQ54" s="96"/>
      <c r="AR54" s="96"/>
      <c r="AS54" s="148"/>
      <c r="AT54" s="220"/>
      <c r="AU54" s="96"/>
      <c r="AV54" s="96"/>
      <c r="AW54" s="96"/>
      <c r="AX54" s="96"/>
      <c r="AY54" s="96"/>
      <c r="AZ54" s="96"/>
      <c r="BA54" s="96"/>
      <c r="BB54" s="148"/>
      <c r="BC54" s="220"/>
      <c r="BD54" s="96"/>
      <c r="BE54" s="96"/>
      <c r="BF54" s="96"/>
      <c r="BG54" s="96"/>
      <c r="BH54" s="96"/>
      <c r="BI54" s="96"/>
      <c r="BJ54" s="96"/>
      <c r="BK54" s="148"/>
      <c r="BL54" s="220"/>
      <c r="BM54" s="96"/>
      <c r="BN54" s="96"/>
      <c r="BO54" s="96"/>
      <c r="BP54" s="96"/>
      <c r="BQ54" s="96"/>
      <c r="BR54" s="96"/>
      <c r="BS54" s="96"/>
      <c r="BT54" s="148"/>
      <c r="BU54" s="220"/>
      <c r="BV54" s="96"/>
      <c r="BW54" s="96"/>
      <c r="BX54" s="96"/>
      <c r="BY54" s="96"/>
      <c r="BZ54" s="96"/>
      <c r="CA54" s="96"/>
      <c r="CB54" s="96"/>
      <c r="CC54" s="96"/>
      <c r="CD54" s="19"/>
    </row>
    <row r="55" spans="2:82" ht="15" customHeight="1" x14ac:dyDescent="0.25">
      <c r="B55" s="18"/>
      <c r="C55" s="96"/>
      <c r="D55" s="96"/>
      <c r="E55" s="96"/>
      <c r="F55" s="96"/>
      <c r="G55" s="96"/>
      <c r="H55" s="96"/>
      <c r="I55" s="96"/>
      <c r="J55" s="96"/>
      <c r="K55" s="96"/>
      <c r="L55" s="96"/>
      <c r="M55" s="96"/>
      <c r="N55" s="96"/>
      <c r="O55" s="96"/>
      <c r="P55" s="96"/>
      <c r="Q55" s="96"/>
      <c r="R55" s="148"/>
      <c r="S55" s="220"/>
      <c r="T55" s="96"/>
      <c r="U55" s="96"/>
      <c r="V55" s="96"/>
      <c r="W55" s="96"/>
      <c r="X55" s="96"/>
      <c r="Y55" s="96"/>
      <c r="Z55" s="96"/>
      <c r="AA55" s="148"/>
      <c r="AB55" s="220"/>
      <c r="AC55" s="96"/>
      <c r="AD55" s="96"/>
      <c r="AE55" s="96"/>
      <c r="AF55" s="96"/>
      <c r="AG55" s="96"/>
      <c r="AH55" s="96"/>
      <c r="AI55" s="96"/>
      <c r="AJ55" s="148"/>
      <c r="AK55" s="220"/>
      <c r="AL55" s="96"/>
      <c r="AM55" s="96"/>
      <c r="AN55" s="96"/>
      <c r="AO55" s="96"/>
      <c r="AP55" s="96"/>
      <c r="AQ55" s="96"/>
      <c r="AR55" s="96"/>
      <c r="AS55" s="148"/>
      <c r="AT55" s="220"/>
      <c r="AU55" s="96"/>
      <c r="AV55" s="96"/>
      <c r="AW55" s="96"/>
      <c r="AX55" s="96"/>
      <c r="AY55" s="96"/>
      <c r="AZ55" s="96"/>
      <c r="BA55" s="96"/>
      <c r="BB55" s="148"/>
      <c r="BC55" s="220"/>
      <c r="BD55" s="96"/>
      <c r="BE55" s="96"/>
      <c r="BF55" s="96"/>
      <c r="BG55" s="96"/>
      <c r="BH55" s="96"/>
      <c r="BI55" s="96"/>
      <c r="BJ55" s="96"/>
      <c r="BK55" s="148"/>
      <c r="BL55" s="220"/>
      <c r="BM55" s="96"/>
      <c r="BN55" s="96"/>
      <c r="BO55" s="96"/>
      <c r="BP55" s="96"/>
      <c r="BQ55" s="96"/>
      <c r="BR55" s="96"/>
      <c r="BS55" s="96"/>
      <c r="BT55" s="148"/>
      <c r="BU55" s="220"/>
      <c r="BV55" s="96"/>
      <c r="BW55" s="96"/>
      <c r="BX55" s="96"/>
      <c r="BY55" s="96"/>
      <c r="BZ55" s="96"/>
      <c r="CA55" s="96"/>
      <c r="CB55" s="96"/>
      <c r="CC55" s="96"/>
      <c r="CD55" s="19"/>
    </row>
    <row r="56" spans="2:82" ht="15" customHeight="1" x14ac:dyDescent="0.25">
      <c r="B56" s="18"/>
      <c r="C56" s="96"/>
      <c r="D56" s="96"/>
      <c r="E56" s="96"/>
      <c r="F56" s="96"/>
      <c r="G56" s="96"/>
      <c r="H56" s="96"/>
      <c r="I56" s="96"/>
      <c r="J56" s="96"/>
      <c r="K56" s="96"/>
      <c r="L56" s="96"/>
      <c r="M56" s="96"/>
      <c r="N56" s="96"/>
      <c r="O56" s="96"/>
      <c r="P56" s="96"/>
      <c r="Q56" s="96"/>
      <c r="R56" s="148"/>
      <c r="S56" s="220"/>
      <c r="T56" s="96"/>
      <c r="U56" s="96"/>
      <c r="V56" s="96"/>
      <c r="W56" s="96"/>
      <c r="X56" s="96"/>
      <c r="Y56" s="96"/>
      <c r="Z56" s="96"/>
      <c r="AA56" s="148"/>
      <c r="AB56" s="220"/>
      <c r="AC56" s="96"/>
      <c r="AD56" s="96"/>
      <c r="AE56" s="96"/>
      <c r="AF56" s="96"/>
      <c r="AG56" s="96"/>
      <c r="AH56" s="96"/>
      <c r="AI56" s="96"/>
      <c r="AJ56" s="148"/>
      <c r="AK56" s="220"/>
      <c r="AL56" s="96"/>
      <c r="AM56" s="96"/>
      <c r="AN56" s="96"/>
      <c r="AO56" s="96"/>
      <c r="AP56" s="96"/>
      <c r="AQ56" s="96"/>
      <c r="AR56" s="96"/>
      <c r="AS56" s="148"/>
      <c r="AT56" s="220"/>
      <c r="AU56" s="96"/>
      <c r="AV56" s="96"/>
      <c r="AW56" s="96"/>
      <c r="AX56" s="96"/>
      <c r="AY56" s="96"/>
      <c r="AZ56" s="96"/>
      <c r="BA56" s="96"/>
      <c r="BB56" s="148"/>
      <c r="BC56" s="220"/>
      <c r="BD56" s="96"/>
      <c r="BE56" s="96"/>
      <c r="BF56" s="96"/>
      <c r="BG56" s="96"/>
      <c r="BH56" s="96"/>
      <c r="BI56" s="96"/>
      <c r="BJ56" s="96"/>
      <c r="BK56" s="148"/>
      <c r="BL56" s="220"/>
      <c r="BM56" s="96"/>
      <c r="BN56" s="96"/>
      <c r="BO56" s="96"/>
      <c r="BP56" s="96"/>
      <c r="BQ56" s="96"/>
      <c r="BR56" s="96"/>
      <c r="BS56" s="96"/>
      <c r="BT56" s="148"/>
      <c r="BU56" s="220"/>
      <c r="BV56" s="96"/>
      <c r="BW56" s="96"/>
      <c r="BX56" s="96"/>
      <c r="BY56" s="96"/>
      <c r="BZ56" s="96"/>
      <c r="CA56" s="96"/>
      <c r="CB56" s="96"/>
      <c r="CC56" s="96"/>
      <c r="CD56" s="19"/>
    </row>
    <row r="57" spans="2:82" ht="15" customHeight="1" x14ac:dyDescent="0.25">
      <c r="B57" s="18"/>
      <c r="C57" s="96"/>
      <c r="D57" s="96"/>
      <c r="E57" s="96"/>
      <c r="F57" s="96"/>
      <c r="G57" s="96"/>
      <c r="H57" s="96"/>
      <c r="I57" s="96"/>
      <c r="J57" s="96"/>
      <c r="K57" s="96"/>
      <c r="L57" s="96"/>
      <c r="M57" s="96"/>
      <c r="N57" s="96"/>
      <c r="O57" s="96"/>
      <c r="P57" s="96"/>
      <c r="Q57" s="96"/>
      <c r="R57" s="148"/>
      <c r="S57" s="220"/>
      <c r="T57" s="96"/>
      <c r="U57" s="96"/>
      <c r="V57" s="96"/>
      <c r="W57" s="96"/>
      <c r="X57" s="96"/>
      <c r="Y57" s="96"/>
      <c r="Z57" s="96"/>
      <c r="AA57" s="148"/>
      <c r="AB57" s="220"/>
      <c r="AC57" s="96"/>
      <c r="AD57" s="96"/>
      <c r="AE57" s="96"/>
      <c r="AF57" s="96"/>
      <c r="AG57" s="96"/>
      <c r="AH57" s="96"/>
      <c r="AI57" s="96"/>
      <c r="AJ57" s="148"/>
      <c r="AK57" s="220"/>
      <c r="AL57" s="96"/>
      <c r="AM57" s="96"/>
      <c r="AN57" s="96"/>
      <c r="AO57" s="96"/>
      <c r="AP57" s="96"/>
      <c r="AQ57" s="96"/>
      <c r="AR57" s="96"/>
      <c r="AS57" s="148"/>
      <c r="AT57" s="220"/>
      <c r="AU57" s="96"/>
      <c r="AV57" s="96"/>
      <c r="AW57" s="96"/>
      <c r="AX57" s="96"/>
      <c r="AY57" s="96"/>
      <c r="AZ57" s="96"/>
      <c r="BA57" s="96"/>
      <c r="BB57" s="148"/>
      <c r="BC57" s="220"/>
      <c r="BD57" s="96"/>
      <c r="BE57" s="96"/>
      <c r="BF57" s="96"/>
      <c r="BG57" s="96"/>
      <c r="BH57" s="96"/>
      <c r="BI57" s="96"/>
      <c r="BJ57" s="96"/>
      <c r="BK57" s="148"/>
      <c r="BL57" s="220"/>
      <c r="BM57" s="96"/>
      <c r="BN57" s="96"/>
      <c r="BO57" s="96"/>
      <c r="BP57" s="96"/>
      <c r="BQ57" s="96"/>
      <c r="BR57" s="96"/>
      <c r="BS57" s="96"/>
      <c r="BT57" s="148"/>
      <c r="BU57" s="220"/>
      <c r="BV57" s="96"/>
      <c r="BW57" s="96"/>
      <c r="BX57" s="96"/>
      <c r="BY57" s="96"/>
      <c r="BZ57" s="96"/>
      <c r="CA57" s="96"/>
      <c r="CB57" s="96"/>
      <c r="CC57" s="96"/>
      <c r="CD57" s="19"/>
    </row>
    <row r="58" spans="2:82" ht="15" customHeight="1" x14ac:dyDescent="0.25">
      <c r="B58" s="18"/>
      <c r="C58" s="109"/>
      <c r="D58" s="109"/>
      <c r="E58" s="109"/>
      <c r="F58" s="109"/>
      <c r="G58" s="109"/>
      <c r="H58" s="109"/>
      <c r="I58" s="109"/>
      <c r="J58" s="109"/>
      <c r="K58" s="109"/>
      <c r="L58" s="109"/>
      <c r="M58" s="109"/>
      <c r="N58" s="109"/>
      <c r="O58" s="109"/>
      <c r="P58" s="109"/>
      <c r="Q58" s="109"/>
      <c r="R58" s="215"/>
      <c r="S58" s="214"/>
      <c r="T58" s="109"/>
      <c r="U58" s="109"/>
      <c r="V58" s="109"/>
      <c r="W58" s="109"/>
      <c r="X58" s="109"/>
      <c r="Y58" s="109"/>
      <c r="Z58" s="109"/>
      <c r="AA58" s="215"/>
      <c r="AB58" s="214"/>
      <c r="AC58" s="109"/>
      <c r="AD58" s="109"/>
      <c r="AE58" s="109"/>
      <c r="AF58" s="109"/>
      <c r="AG58" s="109"/>
      <c r="AH58" s="109"/>
      <c r="AI58" s="109"/>
      <c r="AJ58" s="215"/>
      <c r="AK58" s="214"/>
      <c r="AL58" s="109"/>
      <c r="AM58" s="109"/>
      <c r="AN58" s="109"/>
      <c r="AO58" s="109"/>
      <c r="AP58" s="109"/>
      <c r="AQ58" s="109"/>
      <c r="AR58" s="109"/>
      <c r="AS58" s="215"/>
      <c r="AT58" s="214"/>
      <c r="AU58" s="109"/>
      <c r="AV58" s="109"/>
      <c r="AW58" s="109"/>
      <c r="AX58" s="109"/>
      <c r="AY58" s="109"/>
      <c r="AZ58" s="109"/>
      <c r="BA58" s="109"/>
      <c r="BB58" s="215"/>
      <c r="BC58" s="214"/>
      <c r="BD58" s="109"/>
      <c r="BE58" s="109"/>
      <c r="BF58" s="109"/>
      <c r="BG58" s="109"/>
      <c r="BH58" s="109"/>
      <c r="BI58" s="109"/>
      <c r="BJ58" s="109"/>
      <c r="BK58" s="215"/>
      <c r="BL58" s="214"/>
      <c r="BM58" s="109"/>
      <c r="BN58" s="109"/>
      <c r="BO58" s="109"/>
      <c r="BP58" s="109"/>
      <c r="BQ58" s="109"/>
      <c r="BR58" s="109"/>
      <c r="BS58" s="109"/>
      <c r="BT58" s="215"/>
      <c r="BU58" s="214"/>
      <c r="BV58" s="109"/>
      <c r="BW58" s="109"/>
      <c r="BX58" s="109"/>
      <c r="BY58" s="109"/>
      <c r="BZ58" s="109"/>
      <c r="CA58" s="109"/>
      <c r="CB58" s="109"/>
      <c r="CC58" s="109"/>
      <c r="CD58" s="19"/>
    </row>
    <row r="59" spans="2:82" ht="15" customHeight="1" x14ac:dyDescent="0.25">
      <c r="B59" s="18"/>
      <c r="C59" s="230" t="s">
        <v>42</v>
      </c>
      <c r="D59" s="108"/>
      <c r="E59" s="108"/>
      <c r="F59" s="108"/>
      <c r="G59" s="108"/>
      <c r="H59" s="108"/>
      <c r="I59" s="108"/>
      <c r="J59" s="108"/>
      <c r="K59" s="108"/>
      <c r="L59" s="108"/>
      <c r="M59" s="108"/>
      <c r="N59" s="108"/>
      <c r="O59" s="108"/>
      <c r="P59" s="108"/>
      <c r="Q59" s="108"/>
      <c r="R59" s="147"/>
      <c r="S59" s="233" t="s">
        <v>108</v>
      </c>
      <c r="T59" s="96"/>
      <c r="U59" s="96"/>
      <c r="V59" s="96"/>
      <c r="W59" s="96"/>
      <c r="X59" s="96"/>
      <c r="Y59" s="96"/>
      <c r="Z59" s="96"/>
      <c r="AA59" s="148"/>
      <c r="AB59" s="231">
        <v>1</v>
      </c>
      <c r="AC59" s="96"/>
      <c r="AD59" s="96"/>
      <c r="AE59" s="96"/>
      <c r="AF59" s="96"/>
      <c r="AG59" s="96"/>
      <c r="AH59" s="96"/>
      <c r="AI59" s="96"/>
      <c r="AJ59" s="148"/>
      <c r="AK59" s="228">
        <v>10</v>
      </c>
      <c r="AL59" s="96"/>
      <c r="AM59" s="96"/>
      <c r="AN59" s="96"/>
      <c r="AO59" s="96"/>
      <c r="AP59" s="96"/>
      <c r="AQ59" s="96"/>
      <c r="AR59" s="96"/>
      <c r="AS59" s="148"/>
      <c r="AT59" s="231">
        <v>52</v>
      </c>
      <c r="AU59" s="96"/>
      <c r="AV59" s="96"/>
      <c r="AW59" s="96"/>
      <c r="AX59" s="96"/>
      <c r="AY59" s="96"/>
      <c r="AZ59" s="96"/>
      <c r="BA59" s="96"/>
      <c r="BB59" s="148"/>
      <c r="BC59" s="231">
        <f>AB59*AK59*AT59</f>
        <v>520</v>
      </c>
      <c r="BD59" s="96"/>
      <c r="BE59" s="96"/>
      <c r="BF59" s="96"/>
      <c r="BG59" s="96"/>
      <c r="BH59" s="96"/>
      <c r="BI59" s="96"/>
      <c r="BJ59" s="96"/>
      <c r="BK59" s="148"/>
      <c r="BL59" s="237">
        <f>svs35sonnnacht</f>
        <v>0</v>
      </c>
      <c r="BM59" s="108"/>
      <c r="BN59" s="108"/>
      <c r="BO59" s="108"/>
      <c r="BP59" s="108"/>
      <c r="BQ59" s="108"/>
      <c r="BR59" s="108"/>
      <c r="BS59" s="108"/>
      <c r="BT59" s="147"/>
      <c r="BU59" s="241">
        <f>BC59*BL59</f>
        <v>0</v>
      </c>
      <c r="BV59" s="96"/>
      <c r="BW59" s="96"/>
      <c r="BX59" s="96"/>
      <c r="BY59" s="96"/>
      <c r="BZ59" s="96"/>
      <c r="CA59" s="96"/>
      <c r="CB59" s="96"/>
      <c r="CC59" s="96"/>
      <c r="CD59" s="19"/>
    </row>
    <row r="60" spans="2:82" ht="15" customHeight="1" x14ac:dyDescent="0.25">
      <c r="B60" s="18"/>
      <c r="C60" s="96"/>
      <c r="D60" s="96"/>
      <c r="E60" s="96"/>
      <c r="F60" s="96"/>
      <c r="G60" s="96"/>
      <c r="H60" s="96"/>
      <c r="I60" s="96"/>
      <c r="J60" s="96"/>
      <c r="K60" s="96"/>
      <c r="L60" s="96"/>
      <c r="M60" s="96"/>
      <c r="N60" s="96"/>
      <c r="O60" s="96"/>
      <c r="P60" s="96"/>
      <c r="Q60" s="96"/>
      <c r="R60" s="148"/>
      <c r="S60" s="220"/>
      <c r="T60" s="96"/>
      <c r="U60" s="96"/>
      <c r="V60" s="96"/>
      <c r="W60" s="96"/>
      <c r="X60" s="96"/>
      <c r="Y60" s="96"/>
      <c r="Z60" s="96"/>
      <c r="AA60" s="148"/>
      <c r="AB60" s="220"/>
      <c r="AC60" s="96"/>
      <c r="AD60" s="96"/>
      <c r="AE60" s="96"/>
      <c r="AF60" s="96"/>
      <c r="AG60" s="96"/>
      <c r="AH60" s="96"/>
      <c r="AI60" s="96"/>
      <c r="AJ60" s="148"/>
      <c r="AK60" s="220"/>
      <c r="AL60" s="96"/>
      <c r="AM60" s="96"/>
      <c r="AN60" s="96"/>
      <c r="AO60" s="96"/>
      <c r="AP60" s="96"/>
      <c r="AQ60" s="96"/>
      <c r="AR60" s="96"/>
      <c r="AS60" s="148"/>
      <c r="AT60" s="220"/>
      <c r="AU60" s="96"/>
      <c r="AV60" s="96"/>
      <c r="AW60" s="96"/>
      <c r="AX60" s="96"/>
      <c r="AY60" s="96"/>
      <c r="AZ60" s="96"/>
      <c r="BA60" s="96"/>
      <c r="BB60" s="148"/>
      <c r="BC60" s="220"/>
      <c r="BD60" s="96"/>
      <c r="BE60" s="96"/>
      <c r="BF60" s="96"/>
      <c r="BG60" s="96"/>
      <c r="BH60" s="96"/>
      <c r="BI60" s="96"/>
      <c r="BJ60" s="96"/>
      <c r="BK60" s="148"/>
      <c r="BL60" s="220"/>
      <c r="BM60" s="96"/>
      <c r="BN60" s="96"/>
      <c r="BO60" s="96"/>
      <c r="BP60" s="96"/>
      <c r="BQ60" s="96"/>
      <c r="BR60" s="96"/>
      <c r="BS60" s="96"/>
      <c r="BT60" s="148"/>
      <c r="BU60" s="220"/>
      <c r="BV60" s="96"/>
      <c r="BW60" s="96"/>
      <c r="BX60" s="96"/>
      <c r="BY60" s="96"/>
      <c r="BZ60" s="96"/>
      <c r="CA60" s="96"/>
      <c r="CB60" s="96"/>
      <c r="CC60" s="96"/>
      <c r="CD60" s="19"/>
    </row>
    <row r="61" spans="2:82" ht="15" customHeight="1" x14ac:dyDescent="0.25">
      <c r="B61" s="18"/>
      <c r="C61" s="96"/>
      <c r="D61" s="96"/>
      <c r="E61" s="96"/>
      <c r="F61" s="96"/>
      <c r="G61" s="96"/>
      <c r="H61" s="96"/>
      <c r="I61" s="96"/>
      <c r="J61" s="96"/>
      <c r="K61" s="96"/>
      <c r="L61" s="96"/>
      <c r="M61" s="96"/>
      <c r="N61" s="96"/>
      <c r="O61" s="96"/>
      <c r="P61" s="96"/>
      <c r="Q61" s="96"/>
      <c r="R61" s="148"/>
      <c r="S61" s="220"/>
      <c r="T61" s="96"/>
      <c r="U61" s="96"/>
      <c r="V61" s="96"/>
      <c r="W61" s="96"/>
      <c r="X61" s="96"/>
      <c r="Y61" s="96"/>
      <c r="Z61" s="96"/>
      <c r="AA61" s="148"/>
      <c r="AB61" s="220"/>
      <c r="AC61" s="96"/>
      <c r="AD61" s="96"/>
      <c r="AE61" s="96"/>
      <c r="AF61" s="96"/>
      <c r="AG61" s="96"/>
      <c r="AH61" s="96"/>
      <c r="AI61" s="96"/>
      <c r="AJ61" s="148"/>
      <c r="AK61" s="220"/>
      <c r="AL61" s="96"/>
      <c r="AM61" s="96"/>
      <c r="AN61" s="96"/>
      <c r="AO61" s="96"/>
      <c r="AP61" s="96"/>
      <c r="AQ61" s="96"/>
      <c r="AR61" s="96"/>
      <c r="AS61" s="148"/>
      <c r="AT61" s="220"/>
      <c r="AU61" s="96"/>
      <c r="AV61" s="96"/>
      <c r="AW61" s="96"/>
      <c r="AX61" s="96"/>
      <c r="AY61" s="96"/>
      <c r="AZ61" s="96"/>
      <c r="BA61" s="96"/>
      <c r="BB61" s="148"/>
      <c r="BC61" s="220"/>
      <c r="BD61" s="96"/>
      <c r="BE61" s="96"/>
      <c r="BF61" s="96"/>
      <c r="BG61" s="96"/>
      <c r="BH61" s="96"/>
      <c r="BI61" s="96"/>
      <c r="BJ61" s="96"/>
      <c r="BK61" s="148"/>
      <c r="BL61" s="220"/>
      <c r="BM61" s="96"/>
      <c r="BN61" s="96"/>
      <c r="BO61" s="96"/>
      <c r="BP61" s="96"/>
      <c r="BQ61" s="96"/>
      <c r="BR61" s="96"/>
      <c r="BS61" s="96"/>
      <c r="BT61" s="148"/>
      <c r="BU61" s="220"/>
      <c r="BV61" s="96"/>
      <c r="BW61" s="96"/>
      <c r="BX61" s="96"/>
      <c r="BY61" s="96"/>
      <c r="BZ61" s="96"/>
      <c r="CA61" s="96"/>
      <c r="CB61" s="96"/>
      <c r="CC61" s="96"/>
      <c r="CD61" s="19"/>
    </row>
    <row r="62" spans="2:82" ht="15" customHeight="1" x14ac:dyDescent="0.25">
      <c r="B62" s="18"/>
      <c r="C62" s="96"/>
      <c r="D62" s="96"/>
      <c r="E62" s="96"/>
      <c r="F62" s="96"/>
      <c r="G62" s="96"/>
      <c r="H62" s="96"/>
      <c r="I62" s="96"/>
      <c r="J62" s="96"/>
      <c r="K62" s="96"/>
      <c r="L62" s="96"/>
      <c r="M62" s="96"/>
      <c r="N62" s="96"/>
      <c r="O62" s="96"/>
      <c r="P62" s="96"/>
      <c r="Q62" s="96"/>
      <c r="R62" s="148"/>
      <c r="S62" s="220"/>
      <c r="T62" s="96"/>
      <c r="U62" s="96"/>
      <c r="V62" s="96"/>
      <c r="W62" s="96"/>
      <c r="X62" s="96"/>
      <c r="Y62" s="96"/>
      <c r="Z62" s="96"/>
      <c r="AA62" s="148"/>
      <c r="AB62" s="220"/>
      <c r="AC62" s="96"/>
      <c r="AD62" s="96"/>
      <c r="AE62" s="96"/>
      <c r="AF62" s="96"/>
      <c r="AG62" s="96"/>
      <c r="AH62" s="96"/>
      <c r="AI62" s="96"/>
      <c r="AJ62" s="148"/>
      <c r="AK62" s="220"/>
      <c r="AL62" s="96"/>
      <c r="AM62" s="96"/>
      <c r="AN62" s="96"/>
      <c r="AO62" s="96"/>
      <c r="AP62" s="96"/>
      <c r="AQ62" s="96"/>
      <c r="AR62" s="96"/>
      <c r="AS62" s="148"/>
      <c r="AT62" s="220"/>
      <c r="AU62" s="96"/>
      <c r="AV62" s="96"/>
      <c r="AW62" s="96"/>
      <c r="AX62" s="96"/>
      <c r="AY62" s="96"/>
      <c r="AZ62" s="96"/>
      <c r="BA62" s="96"/>
      <c r="BB62" s="148"/>
      <c r="BC62" s="220"/>
      <c r="BD62" s="96"/>
      <c r="BE62" s="96"/>
      <c r="BF62" s="96"/>
      <c r="BG62" s="96"/>
      <c r="BH62" s="96"/>
      <c r="BI62" s="96"/>
      <c r="BJ62" s="96"/>
      <c r="BK62" s="148"/>
      <c r="BL62" s="220"/>
      <c r="BM62" s="96"/>
      <c r="BN62" s="96"/>
      <c r="BO62" s="96"/>
      <c r="BP62" s="96"/>
      <c r="BQ62" s="96"/>
      <c r="BR62" s="96"/>
      <c r="BS62" s="96"/>
      <c r="BT62" s="148"/>
      <c r="BU62" s="220"/>
      <c r="BV62" s="96"/>
      <c r="BW62" s="96"/>
      <c r="BX62" s="96"/>
      <c r="BY62" s="96"/>
      <c r="BZ62" s="96"/>
      <c r="CA62" s="96"/>
      <c r="CB62" s="96"/>
      <c r="CC62" s="96"/>
      <c r="CD62" s="19"/>
    </row>
    <row r="63" spans="2:82" ht="15" customHeight="1" x14ac:dyDescent="0.25">
      <c r="B63" s="18"/>
      <c r="C63" s="96"/>
      <c r="D63" s="96"/>
      <c r="E63" s="96"/>
      <c r="F63" s="96"/>
      <c r="G63" s="96"/>
      <c r="H63" s="96"/>
      <c r="I63" s="96"/>
      <c r="J63" s="96"/>
      <c r="K63" s="96"/>
      <c r="L63" s="96"/>
      <c r="M63" s="96"/>
      <c r="N63" s="96"/>
      <c r="O63" s="96"/>
      <c r="P63" s="96"/>
      <c r="Q63" s="96"/>
      <c r="R63" s="148"/>
      <c r="S63" s="220"/>
      <c r="T63" s="96"/>
      <c r="U63" s="96"/>
      <c r="V63" s="96"/>
      <c r="W63" s="96"/>
      <c r="X63" s="96"/>
      <c r="Y63" s="96"/>
      <c r="Z63" s="96"/>
      <c r="AA63" s="148"/>
      <c r="AB63" s="220"/>
      <c r="AC63" s="96"/>
      <c r="AD63" s="96"/>
      <c r="AE63" s="96"/>
      <c r="AF63" s="96"/>
      <c r="AG63" s="96"/>
      <c r="AH63" s="96"/>
      <c r="AI63" s="96"/>
      <c r="AJ63" s="148"/>
      <c r="AK63" s="220"/>
      <c r="AL63" s="96"/>
      <c r="AM63" s="96"/>
      <c r="AN63" s="96"/>
      <c r="AO63" s="96"/>
      <c r="AP63" s="96"/>
      <c r="AQ63" s="96"/>
      <c r="AR63" s="96"/>
      <c r="AS63" s="148"/>
      <c r="AT63" s="220"/>
      <c r="AU63" s="96"/>
      <c r="AV63" s="96"/>
      <c r="AW63" s="96"/>
      <c r="AX63" s="96"/>
      <c r="AY63" s="96"/>
      <c r="AZ63" s="96"/>
      <c r="BA63" s="96"/>
      <c r="BB63" s="148"/>
      <c r="BC63" s="220"/>
      <c r="BD63" s="96"/>
      <c r="BE63" s="96"/>
      <c r="BF63" s="96"/>
      <c r="BG63" s="96"/>
      <c r="BH63" s="96"/>
      <c r="BI63" s="96"/>
      <c r="BJ63" s="96"/>
      <c r="BK63" s="148"/>
      <c r="BL63" s="220"/>
      <c r="BM63" s="96"/>
      <c r="BN63" s="96"/>
      <c r="BO63" s="96"/>
      <c r="BP63" s="96"/>
      <c r="BQ63" s="96"/>
      <c r="BR63" s="96"/>
      <c r="BS63" s="96"/>
      <c r="BT63" s="148"/>
      <c r="BU63" s="220"/>
      <c r="BV63" s="96"/>
      <c r="BW63" s="96"/>
      <c r="BX63" s="96"/>
      <c r="BY63" s="96"/>
      <c r="BZ63" s="96"/>
      <c r="CA63" s="96"/>
      <c r="CB63" s="96"/>
      <c r="CC63" s="96"/>
      <c r="CD63" s="19"/>
    </row>
    <row r="64" spans="2:82" ht="15" customHeight="1" x14ac:dyDescent="0.25">
      <c r="B64" s="18"/>
      <c r="C64" s="109"/>
      <c r="D64" s="109"/>
      <c r="E64" s="109"/>
      <c r="F64" s="109"/>
      <c r="G64" s="109"/>
      <c r="H64" s="109"/>
      <c r="I64" s="109"/>
      <c r="J64" s="109"/>
      <c r="K64" s="109"/>
      <c r="L64" s="109"/>
      <c r="M64" s="109"/>
      <c r="N64" s="109"/>
      <c r="O64" s="109"/>
      <c r="P64" s="109"/>
      <c r="Q64" s="109"/>
      <c r="R64" s="215"/>
      <c r="S64" s="214"/>
      <c r="T64" s="109"/>
      <c r="U64" s="109"/>
      <c r="V64" s="109"/>
      <c r="W64" s="109"/>
      <c r="X64" s="109"/>
      <c r="Y64" s="109"/>
      <c r="Z64" s="109"/>
      <c r="AA64" s="215"/>
      <c r="AB64" s="214"/>
      <c r="AC64" s="109"/>
      <c r="AD64" s="109"/>
      <c r="AE64" s="109"/>
      <c r="AF64" s="109"/>
      <c r="AG64" s="109"/>
      <c r="AH64" s="109"/>
      <c r="AI64" s="109"/>
      <c r="AJ64" s="215"/>
      <c r="AK64" s="214"/>
      <c r="AL64" s="109"/>
      <c r="AM64" s="109"/>
      <c r="AN64" s="109"/>
      <c r="AO64" s="109"/>
      <c r="AP64" s="109"/>
      <c r="AQ64" s="109"/>
      <c r="AR64" s="109"/>
      <c r="AS64" s="215"/>
      <c r="AT64" s="214"/>
      <c r="AU64" s="109"/>
      <c r="AV64" s="109"/>
      <c r="AW64" s="109"/>
      <c r="AX64" s="109"/>
      <c r="AY64" s="109"/>
      <c r="AZ64" s="109"/>
      <c r="BA64" s="109"/>
      <c r="BB64" s="215"/>
      <c r="BC64" s="214"/>
      <c r="BD64" s="109"/>
      <c r="BE64" s="109"/>
      <c r="BF64" s="109"/>
      <c r="BG64" s="109"/>
      <c r="BH64" s="109"/>
      <c r="BI64" s="109"/>
      <c r="BJ64" s="109"/>
      <c r="BK64" s="215"/>
      <c r="BL64" s="214"/>
      <c r="BM64" s="109"/>
      <c r="BN64" s="109"/>
      <c r="BO64" s="109"/>
      <c r="BP64" s="109"/>
      <c r="BQ64" s="109"/>
      <c r="BR64" s="109"/>
      <c r="BS64" s="109"/>
      <c r="BT64" s="215"/>
      <c r="BU64" s="214"/>
      <c r="BV64" s="109"/>
      <c r="BW64" s="109"/>
      <c r="BX64" s="109"/>
      <c r="BY64" s="109"/>
      <c r="BZ64" s="109"/>
      <c r="CA64" s="109"/>
      <c r="CB64" s="109"/>
      <c r="CC64" s="109"/>
      <c r="CD64" s="19"/>
    </row>
    <row r="65" spans="2:82" ht="15" customHeight="1" x14ac:dyDescent="0.25">
      <c r="B65" s="18"/>
      <c r="C65" s="230" t="s">
        <v>42</v>
      </c>
      <c r="D65" s="108"/>
      <c r="E65" s="108"/>
      <c r="F65" s="108"/>
      <c r="G65" s="108"/>
      <c r="H65" s="108"/>
      <c r="I65" s="108"/>
      <c r="J65" s="108"/>
      <c r="K65" s="108"/>
      <c r="L65" s="108"/>
      <c r="M65" s="108"/>
      <c r="N65" s="108"/>
      <c r="O65" s="108"/>
      <c r="P65" s="108"/>
      <c r="Q65" s="108"/>
      <c r="R65" s="147"/>
      <c r="S65" s="239" t="s">
        <v>109</v>
      </c>
      <c r="T65" s="96"/>
      <c r="U65" s="96"/>
      <c r="V65" s="96"/>
      <c r="W65" s="96"/>
      <c r="X65" s="96"/>
      <c r="Y65" s="96"/>
      <c r="Z65" s="96"/>
      <c r="AA65" s="148"/>
      <c r="AB65" s="231">
        <v>1</v>
      </c>
      <c r="AC65" s="96"/>
      <c r="AD65" s="96"/>
      <c r="AE65" s="96"/>
      <c r="AF65" s="96"/>
      <c r="AG65" s="96"/>
      <c r="AH65" s="96"/>
      <c r="AI65" s="96"/>
      <c r="AJ65" s="148"/>
      <c r="AK65" s="228">
        <v>14</v>
      </c>
      <c r="AL65" s="96"/>
      <c r="AM65" s="96"/>
      <c r="AN65" s="96"/>
      <c r="AO65" s="96"/>
      <c r="AP65" s="96"/>
      <c r="AQ65" s="96"/>
      <c r="AR65" s="96"/>
      <c r="AS65" s="148"/>
      <c r="AT65" s="231">
        <v>10</v>
      </c>
      <c r="AU65" s="96"/>
      <c r="AV65" s="96"/>
      <c r="AW65" s="96"/>
      <c r="AX65" s="96"/>
      <c r="AY65" s="96"/>
      <c r="AZ65" s="96"/>
      <c r="BA65" s="96"/>
      <c r="BB65" s="148"/>
      <c r="BC65" s="231">
        <f>AB65*AK65*AT65</f>
        <v>140</v>
      </c>
      <c r="BD65" s="96"/>
      <c r="BE65" s="96"/>
      <c r="BF65" s="96"/>
      <c r="BG65" s="96"/>
      <c r="BH65" s="96"/>
      <c r="BI65" s="96"/>
      <c r="BJ65" s="96"/>
      <c r="BK65" s="148"/>
      <c r="BL65" s="237">
        <f>svs35feier</f>
        <v>0</v>
      </c>
      <c r="BM65" s="108"/>
      <c r="BN65" s="108"/>
      <c r="BO65" s="108"/>
      <c r="BP65" s="108"/>
      <c r="BQ65" s="108"/>
      <c r="BR65" s="108"/>
      <c r="BS65" s="108"/>
      <c r="BT65" s="147"/>
      <c r="BU65" s="241">
        <f>BC65*BL65</f>
        <v>0</v>
      </c>
      <c r="BV65" s="96"/>
      <c r="BW65" s="96"/>
      <c r="BX65" s="96"/>
      <c r="BY65" s="96"/>
      <c r="BZ65" s="96"/>
      <c r="CA65" s="96"/>
      <c r="CB65" s="96"/>
      <c r="CC65" s="96"/>
      <c r="CD65" s="19"/>
    </row>
    <row r="66" spans="2:82" ht="15" customHeight="1" x14ac:dyDescent="0.25">
      <c r="B66" s="18"/>
      <c r="C66" s="96"/>
      <c r="D66" s="96"/>
      <c r="E66" s="96"/>
      <c r="F66" s="96"/>
      <c r="G66" s="96"/>
      <c r="H66" s="96"/>
      <c r="I66" s="96"/>
      <c r="J66" s="96"/>
      <c r="K66" s="96"/>
      <c r="L66" s="96"/>
      <c r="M66" s="96"/>
      <c r="N66" s="96"/>
      <c r="O66" s="96"/>
      <c r="P66" s="96"/>
      <c r="Q66" s="96"/>
      <c r="R66" s="148"/>
      <c r="S66" s="220"/>
      <c r="T66" s="96"/>
      <c r="U66" s="96"/>
      <c r="V66" s="96"/>
      <c r="W66" s="96"/>
      <c r="X66" s="96"/>
      <c r="Y66" s="96"/>
      <c r="Z66" s="96"/>
      <c r="AA66" s="148"/>
      <c r="AB66" s="220"/>
      <c r="AC66" s="96"/>
      <c r="AD66" s="96"/>
      <c r="AE66" s="96"/>
      <c r="AF66" s="96"/>
      <c r="AG66" s="96"/>
      <c r="AH66" s="96"/>
      <c r="AI66" s="96"/>
      <c r="AJ66" s="148"/>
      <c r="AK66" s="220"/>
      <c r="AL66" s="96"/>
      <c r="AM66" s="96"/>
      <c r="AN66" s="96"/>
      <c r="AO66" s="96"/>
      <c r="AP66" s="96"/>
      <c r="AQ66" s="96"/>
      <c r="AR66" s="96"/>
      <c r="AS66" s="148"/>
      <c r="AT66" s="220"/>
      <c r="AU66" s="96"/>
      <c r="AV66" s="96"/>
      <c r="AW66" s="96"/>
      <c r="AX66" s="96"/>
      <c r="AY66" s="96"/>
      <c r="AZ66" s="96"/>
      <c r="BA66" s="96"/>
      <c r="BB66" s="148"/>
      <c r="BC66" s="220"/>
      <c r="BD66" s="96"/>
      <c r="BE66" s="96"/>
      <c r="BF66" s="96"/>
      <c r="BG66" s="96"/>
      <c r="BH66" s="96"/>
      <c r="BI66" s="96"/>
      <c r="BJ66" s="96"/>
      <c r="BK66" s="148"/>
      <c r="BL66" s="220"/>
      <c r="BM66" s="96"/>
      <c r="BN66" s="96"/>
      <c r="BO66" s="96"/>
      <c r="BP66" s="96"/>
      <c r="BQ66" s="96"/>
      <c r="BR66" s="96"/>
      <c r="BS66" s="96"/>
      <c r="BT66" s="148"/>
      <c r="BU66" s="220"/>
      <c r="BV66" s="96"/>
      <c r="BW66" s="96"/>
      <c r="BX66" s="96"/>
      <c r="BY66" s="96"/>
      <c r="BZ66" s="96"/>
      <c r="CA66" s="96"/>
      <c r="CB66" s="96"/>
      <c r="CC66" s="96"/>
      <c r="CD66" s="19"/>
    </row>
    <row r="67" spans="2:82" ht="15" customHeight="1" x14ac:dyDescent="0.25">
      <c r="B67" s="18"/>
      <c r="C67" s="96"/>
      <c r="D67" s="96"/>
      <c r="E67" s="96"/>
      <c r="F67" s="96"/>
      <c r="G67" s="96"/>
      <c r="H67" s="96"/>
      <c r="I67" s="96"/>
      <c r="J67" s="96"/>
      <c r="K67" s="96"/>
      <c r="L67" s="96"/>
      <c r="M67" s="96"/>
      <c r="N67" s="96"/>
      <c r="O67" s="96"/>
      <c r="P67" s="96"/>
      <c r="Q67" s="96"/>
      <c r="R67" s="148"/>
      <c r="S67" s="220"/>
      <c r="T67" s="96"/>
      <c r="U67" s="96"/>
      <c r="V67" s="96"/>
      <c r="W67" s="96"/>
      <c r="X67" s="96"/>
      <c r="Y67" s="96"/>
      <c r="Z67" s="96"/>
      <c r="AA67" s="148"/>
      <c r="AB67" s="220"/>
      <c r="AC67" s="96"/>
      <c r="AD67" s="96"/>
      <c r="AE67" s="96"/>
      <c r="AF67" s="96"/>
      <c r="AG67" s="96"/>
      <c r="AH67" s="96"/>
      <c r="AI67" s="96"/>
      <c r="AJ67" s="148"/>
      <c r="AK67" s="220"/>
      <c r="AL67" s="96"/>
      <c r="AM67" s="96"/>
      <c r="AN67" s="96"/>
      <c r="AO67" s="96"/>
      <c r="AP67" s="96"/>
      <c r="AQ67" s="96"/>
      <c r="AR67" s="96"/>
      <c r="AS67" s="148"/>
      <c r="AT67" s="220"/>
      <c r="AU67" s="96"/>
      <c r="AV67" s="96"/>
      <c r="AW67" s="96"/>
      <c r="AX67" s="96"/>
      <c r="AY67" s="96"/>
      <c r="AZ67" s="96"/>
      <c r="BA67" s="96"/>
      <c r="BB67" s="148"/>
      <c r="BC67" s="220"/>
      <c r="BD67" s="96"/>
      <c r="BE67" s="96"/>
      <c r="BF67" s="96"/>
      <c r="BG67" s="96"/>
      <c r="BH67" s="96"/>
      <c r="BI67" s="96"/>
      <c r="BJ67" s="96"/>
      <c r="BK67" s="148"/>
      <c r="BL67" s="220"/>
      <c r="BM67" s="96"/>
      <c r="BN67" s="96"/>
      <c r="BO67" s="96"/>
      <c r="BP67" s="96"/>
      <c r="BQ67" s="96"/>
      <c r="BR67" s="96"/>
      <c r="BS67" s="96"/>
      <c r="BT67" s="148"/>
      <c r="BU67" s="220"/>
      <c r="BV67" s="96"/>
      <c r="BW67" s="96"/>
      <c r="BX67" s="96"/>
      <c r="BY67" s="96"/>
      <c r="BZ67" s="96"/>
      <c r="CA67" s="96"/>
      <c r="CB67" s="96"/>
      <c r="CC67" s="96"/>
      <c r="CD67" s="19"/>
    </row>
    <row r="68" spans="2:82" ht="15" customHeight="1" x14ac:dyDescent="0.25">
      <c r="B68" s="18"/>
      <c r="C68" s="96"/>
      <c r="D68" s="96"/>
      <c r="E68" s="96"/>
      <c r="F68" s="96"/>
      <c r="G68" s="96"/>
      <c r="H68" s="96"/>
      <c r="I68" s="96"/>
      <c r="J68" s="96"/>
      <c r="K68" s="96"/>
      <c r="L68" s="96"/>
      <c r="M68" s="96"/>
      <c r="N68" s="96"/>
      <c r="O68" s="96"/>
      <c r="P68" s="96"/>
      <c r="Q68" s="96"/>
      <c r="R68" s="148"/>
      <c r="S68" s="220"/>
      <c r="T68" s="96"/>
      <c r="U68" s="96"/>
      <c r="V68" s="96"/>
      <c r="W68" s="96"/>
      <c r="X68" s="96"/>
      <c r="Y68" s="96"/>
      <c r="Z68" s="96"/>
      <c r="AA68" s="148"/>
      <c r="AB68" s="220"/>
      <c r="AC68" s="96"/>
      <c r="AD68" s="96"/>
      <c r="AE68" s="96"/>
      <c r="AF68" s="96"/>
      <c r="AG68" s="96"/>
      <c r="AH68" s="96"/>
      <c r="AI68" s="96"/>
      <c r="AJ68" s="148"/>
      <c r="AK68" s="220"/>
      <c r="AL68" s="96"/>
      <c r="AM68" s="96"/>
      <c r="AN68" s="96"/>
      <c r="AO68" s="96"/>
      <c r="AP68" s="96"/>
      <c r="AQ68" s="96"/>
      <c r="AR68" s="96"/>
      <c r="AS68" s="148"/>
      <c r="AT68" s="220"/>
      <c r="AU68" s="96"/>
      <c r="AV68" s="96"/>
      <c r="AW68" s="96"/>
      <c r="AX68" s="96"/>
      <c r="AY68" s="96"/>
      <c r="AZ68" s="96"/>
      <c r="BA68" s="96"/>
      <c r="BB68" s="148"/>
      <c r="BC68" s="220"/>
      <c r="BD68" s="96"/>
      <c r="BE68" s="96"/>
      <c r="BF68" s="96"/>
      <c r="BG68" s="96"/>
      <c r="BH68" s="96"/>
      <c r="BI68" s="96"/>
      <c r="BJ68" s="96"/>
      <c r="BK68" s="148"/>
      <c r="BL68" s="220"/>
      <c r="BM68" s="96"/>
      <c r="BN68" s="96"/>
      <c r="BO68" s="96"/>
      <c r="BP68" s="96"/>
      <c r="BQ68" s="96"/>
      <c r="BR68" s="96"/>
      <c r="BS68" s="96"/>
      <c r="BT68" s="148"/>
      <c r="BU68" s="220"/>
      <c r="BV68" s="96"/>
      <c r="BW68" s="96"/>
      <c r="BX68" s="96"/>
      <c r="BY68" s="96"/>
      <c r="BZ68" s="96"/>
      <c r="CA68" s="96"/>
      <c r="CB68" s="96"/>
      <c r="CC68" s="96"/>
      <c r="CD68" s="19"/>
    </row>
    <row r="69" spans="2:82" ht="15" customHeight="1" x14ac:dyDescent="0.25">
      <c r="B69" s="18"/>
      <c r="C69" s="96"/>
      <c r="D69" s="96"/>
      <c r="E69" s="96"/>
      <c r="F69" s="96"/>
      <c r="G69" s="96"/>
      <c r="H69" s="96"/>
      <c r="I69" s="96"/>
      <c r="J69" s="96"/>
      <c r="K69" s="96"/>
      <c r="L69" s="96"/>
      <c r="M69" s="96"/>
      <c r="N69" s="96"/>
      <c r="O69" s="96"/>
      <c r="P69" s="96"/>
      <c r="Q69" s="96"/>
      <c r="R69" s="148"/>
      <c r="S69" s="220"/>
      <c r="T69" s="96"/>
      <c r="U69" s="96"/>
      <c r="V69" s="96"/>
      <c r="W69" s="96"/>
      <c r="X69" s="96"/>
      <c r="Y69" s="96"/>
      <c r="Z69" s="96"/>
      <c r="AA69" s="148"/>
      <c r="AB69" s="220"/>
      <c r="AC69" s="96"/>
      <c r="AD69" s="96"/>
      <c r="AE69" s="96"/>
      <c r="AF69" s="96"/>
      <c r="AG69" s="96"/>
      <c r="AH69" s="96"/>
      <c r="AI69" s="96"/>
      <c r="AJ69" s="148"/>
      <c r="AK69" s="220"/>
      <c r="AL69" s="96"/>
      <c r="AM69" s="96"/>
      <c r="AN69" s="96"/>
      <c r="AO69" s="96"/>
      <c r="AP69" s="96"/>
      <c r="AQ69" s="96"/>
      <c r="AR69" s="96"/>
      <c r="AS69" s="148"/>
      <c r="AT69" s="220"/>
      <c r="AU69" s="96"/>
      <c r="AV69" s="96"/>
      <c r="AW69" s="96"/>
      <c r="AX69" s="96"/>
      <c r="AY69" s="96"/>
      <c r="AZ69" s="96"/>
      <c r="BA69" s="96"/>
      <c r="BB69" s="148"/>
      <c r="BC69" s="220"/>
      <c r="BD69" s="96"/>
      <c r="BE69" s="96"/>
      <c r="BF69" s="96"/>
      <c r="BG69" s="96"/>
      <c r="BH69" s="96"/>
      <c r="BI69" s="96"/>
      <c r="BJ69" s="96"/>
      <c r="BK69" s="148"/>
      <c r="BL69" s="220"/>
      <c r="BM69" s="96"/>
      <c r="BN69" s="96"/>
      <c r="BO69" s="96"/>
      <c r="BP69" s="96"/>
      <c r="BQ69" s="96"/>
      <c r="BR69" s="96"/>
      <c r="BS69" s="96"/>
      <c r="BT69" s="148"/>
      <c r="BU69" s="220"/>
      <c r="BV69" s="96"/>
      <c r="BW69" s="96"/>
      <c r="BX69" s="96"/>
      <c r="BY69" s="96"/>
      <c r="BZ69" s="96"/>
      <c r="CA69" s="96"/>
      <c r="CB69" s="96"/>
      <c r="CC69" s="96"/>
      <c r="CD69" s="19"/>
    </row>
    <row r="70" spans="2:82" ht="15" customHeight="1" x14ac:dyDescent="0.25">
      <c r="B70" s="18"/>
      <c r="C70" s="109"/>
      <c r="D70" s="109"/>
      <c r="E70" s="109"/>
      <c r="F70" s="109"/>
      <c r="G70" s="109"/>
      <c r="H70" s="109"/>
      <c r="I70" s="109"/>
      <c r="J70" s="109"/>
      <c r="K70" s="109"/>
      <c r="L70" s="109"/>
      <c r="M70" s="109"/>
      <c r="N70" s="109"/>
      <c r="O70" s="109"/>
      <c r="P70" s="109"/>
      <c r="Q70" s="109"/>
      <c r="R70" s="215"/>
      <c r="S70" s="214"/>
      <c r="T70" s="109"/>
      <c r="U70" s="109"/>
      <c r="V70" s="109"/>
      <c r="W70" s="109"/>
      <c r="X70" s="109"/>
      <c r="Y70" s="109"/>
      <c r="Z70" s="109"/>
      <c r="AA70" s="215"/>
      <c r="AB70" s="214"/>
      <c r="AC70" s="109"/>
      <c r="AD70" s="109"/>
      <c r="AE70" s="109"/>
      <c r="AF70" s="109"/>
      <c r="AG70" s="109"/>
      <c r="AH70" s="109"/>
      <c r="AI70" s="109"/>
      <c r="AJ70" s="215"/>
      <c r="AK70" s="214"/>
      <c r="AL70" s="109"/>
      <c r="AM70" s="109"/>
      <c r="AN70" s="109"/>
      <c r="AO70" s="109"/>
      <c r="AP70" s="109"/>
      <c r="AQ70" s="109"/>
      <c r="AR70" s="109"/>
      <c r="AS70" s="215"/>
      <c r="AT70" s="214"/>
      <c r="AU70" s="109"/>
      <c r="AV70" s="109"/>
      <c r="AW70" s="109"/>
      <c r="AX70" s="109"/>
      <c r="AY70" s="109"/>
      <c r="AZ70" s="109"/>
      <c r="BA70" s="109"/>
      <c r="BB70" s="215"/>
      <c r="BC70" s="214"/>
      <c r="BD70" s="109"/>
      <c r="BE70" s="109"/>
      <c r="BF70" s="109"/>
      <c r="BG70" s="109"/>
      <c r="BH70" s="109"/>
      <c r="BI70" s="109"/>
      <c r="BJ70" s="109"/>
      <c r="BK70" s="215"/>
      <c r="BL70" s="214"/>
      <c r="BM70" s="109"/>
      <c r="BN70" s="109"/>
      <c r="BO70" s="109"/>
      <c r="BP70" s="109"/>
      <c r="BQ70" s="109"/>
      <c r="BR70" s="109"/>
      <c r="BS70" s="109"/>
      <c r="BT70" s="215"/>
      <c r="BU70" s="214"/>
      <c r="BV70" s="109"/>
      <c r="BW70" s="109"/>
      <c r="BX70" s="109"/>
      <c r="BY70" s="109"/>
      <c r="BZ70" s="109"/>
      <c r="CA70" s="109"/>
      <c r="CB70" s="109"/>
      <c r="CC70" s="109"/>
      <c r="CD70" s="19"/>
    </row>
    <row r="71" spans="2:82" ht="15" customHeight="1" x14ac:dyDescent="0.25">
      <c r="B71" s="18"/>
      <c r="C71" s="230" t="s">
        <v>42</v>
      </c>
      <c r="D71" s="108"/>
      <c r="E71" s="108"/>
      <c r="F71" s="108"/>
      <c r="G71" s="108"/>
      <c r="H71" s="108"/>
      <c r="I71" s="108"/>
      <c r="J71" s="108"/>
      <c r="K71" s="108"/>
      <c r="L71" s="108"/>
      <c r="M71" s="108"/>
      <c r="N71" s="108"/>
      <c r="O71" s="108"/>
      <c r="P71" s="108"/>
      <c r="Q71" s="108"/>
      <c r="R71" s="147"/>
      <c r="S71" s="233" t="s">
        <v>110</v>
      </c>
      <c r="T71" s="96"/>
      <c r="U71" s="96"/>
      <c r="V71" s="96"/>
      <c r="W71" s="96"/>
      <c r="X71" s="96"/>
      <c r="Y71" s="96"/>
      <c r="Z71" s="96"/>
      <c r="AA71" s="148"/>
      <c r="AB71" s="231">
        <v>1</v>
      </c>
      <c r="AC71" s="96"/>
      <c r="AD71" s="96"/>
      <c r="AE71" s="96"/>
      <c r="AF71" s="96"/>
      <c r="AG71" s="96"/>
      <c r="AH71" s="96"/>
      <c r="AI71" s="96"/>
      <c r="AJ71" s="148"/>
      <c r="AK71" s="228">
        <v>10</v>
      </c>
      <c r="AL71" s="96"/>
      <c r="AM71" s="96"/>
      <c r="AN71" s="96"/>
      <c r="AO71" s="96"/>
      <c r="AP71" s="96"/>
      <c r="AQ71" s="96"/>
      <c r="AR71" s="96"/>
      <c r="AS71" s="148"/>
      <c r="AT71" s="231">
        <v>10</v>
      </c>
      <c r="AU71" s="96"/>
      <c r="AV71" s="96"/>
      <c r="AW71" s="96"/>
      <c r="AX71" s="96"/>
      <c r="AY71" s="96"/>
      <c r="AZ71" s="96"/>
      <c r="BA71" s="96"/>
      <c r="BB71" s="148"/>
      <c r="BC71" s="231">
        <f>AB71*AK71*AT71</f>
        <v>100</v>
      </c>
      <c r="BD71" s="96"/>
      <c r="BE71" s="96"/>
      <c r="BF71" s="96"/>
      <c r="BG71" s="96"/>
      <c r="BH71" s="96"/>
      <c r="BI71" s="96"/>
      <c r="BJ71" s="96"/>
      <c r="BK71" s="148"/>
      <c r="BL71" s="237">
        <f>svs35feiernacht</f>
        <v>0</v>
      </c>
      <c r="BM71" s="108"/>
      <c r="BN71" s="108"/>
      <c r="BO71" s="108"/>
      <c r="BP71" s="108"/>
      <c r="BQ71" s="108"/>
      <c r="BR71" s="108"/>
      <c r="BS71" s="108"/>
      <c r="BT71" s="147"/>
      <c r="BU71" s="241">
        <f>BC71*BL71</f>
        <v>0</v>
      </c>
      <c r="BV71" s="96"/>
      <c r="BW71" s="96"/>
      <c r="BX71" s="96"/>
      <c r="BY71" s="96"/>
      <c r="BZ71" s="96"/>
      <c r="CA71" s="96"/>
      <c r="CB71" s="96"/>
      <c r="CC71" s="96"/>
      <c r="CD71" s="19"/>
    </row>
    <row r="72" spans="2:82" ht="15" customHeight="1" x14ac:dyDescent="0.25">
      <c r="B72" s="18"/>
      <c r="C72" s="96"/>
      <c r="D72" s="96"/>
      <c r="E72" s="96"/>
      <c r="F72" s="96"/>
      <c r="G72" s="96"/>
      <c r="H72" s="96"/>
      <c r="I72" s="96"/>
      <c r="J72" s="96"/>
      <c r="K72" s="96"/>
      <c r="L72" s="96"/>
      <c r="M72" s="96"/>
      <c r="N72" s="96"/>
      <c r="O72" s="96"/>
      <c r="P72" s="96"/>
      <c r="Q72" s="96"/>
      <c r="R72" s="148"/>
      <c r="S72" s="220"/>
      <c r="T72" s="96"/>
      <c r="U72" s="96"/>
      <c r="V72" s="96"/>
      <c r="W72" s="96"/>
      <c r="X72" s="96"/>
      <c r="Y72" s="96"/>
      <c r="Z72" s="96"/>
      <c r="AA72" s="148"/>
      <c r="AB72" s="220"/>
      <c r="AC72" s="96"/>
      <c r="AD72" s="96"/>
      <c r="AE72" s="96"/>
      <c r="AF72" s="96"/>
      <c r="AG72" s="96"/>
      <c r="AH72" s="96"/>
      <c r="AI72" s="96"/>
      <c r="AJ72" s="148"/>
      <c r="AK72" s="220"/>
      <c r="AL72" s="96"/>
      <c r="AM72" s="96"/>
      <c r="AN72" s="96"/>
      <c r="AO72" s="96"/>
      <c r="AP72" s="96"/>
      <c r="AQ72" s="96"/>
      <c r="AR72" s="96"/>
      <c r="AS72" s="148"/>
      <c r="AT72" s="220"/>
      <c r="AU72" s="96"/>
      <c r="AV72" s="96"/>
      <c r="AW72" s="96"/>
      <c r="AX72" s="96"/>
      <c r="AY72" s="96"/>
      <c r="AZ72" s="96"/>
      <c r="BA72" s="96"/>
      <c r="BB72" s="148"/>
      <c r="BC72" s="220"/>
      <c r="BD72" s="96"/>
      <c r="BE72" s="96"/>
      <c r="BF72" s="96"/>
      <c r="BG72" s="96"/>
      <c r="BH72" s="96"/>
      <c r="BI72" s="96"/>
      <c r="BJ72" s="96"/>
      <c r="BK72" s="148"/>
      <c r="BL72" s="220"/>
      <c r="BM72" s="96"/>
      <c r="BN72" s="96"/>
      <c r="BO72" s="96"/>
      <c r="BP72" s="96"/>
      <c r="BQ72" s="96"/>
      <c r="BR72" s="96"/>
      <c r="BS72" s="96"/>
      <c r="BT72" s="148"/>
      <c r="BU72" s="220"/>
      <c r="BV72" s="96"/>
      <c r="BW72" s="96"/>
      <c r="BX72" s="96"/>
      <c r="BY72" s="96"/>
      <c r="BZ72" s="96"/>
      <c r="CA72" s="96"/>
      <c r="CB72" s="96"/>
      <c r="CC72" s="96"/>
      <c r="CD72" s="19"/>
    </row>
    <row r="73" spans="2:82" ht="15" customHeight="1" x14ac:dyDescent="0.25">
      <c r="B73" s="18"/>
      <c r="C73" s="96"/>
      <c r="D73" s="96"/>
      <c r="E73" s="96"/>
      <c r="F73" s="96"/>
      <c r="G73" s="96"/>
      <c r="H73" s="96"/>
      <c r="I73" s="96"/>
      <c r="J73" s="96"/>
      <c r="K73" s="96"/>
      <c r="L73" s="96"/>
      <c r="M73" s="96"/>
      <c r="N73" s="96"/>
      <c r="O73" s="96"/>
      <c r="P73" s="96"/>
      <c r="Q73" s="96"/>
      <c r="R73" s="148"/>
      <c r="S73" s="220"/>
      <c r="T73" s="96"/>
      <c r="U73" s="96"/>
      <c r="V73" s="96"/>
      <c r="W73" s="96"/>
      <c r="X73" s="96"/>
      <c r="Y73" s="96"/>
      <c r="Z73" s="96"/>
      <c r="AA73" s="148"/>
      <c r="AB73" s="220"/>
      <c r="AC73" s="96"/>
      <c r="AD73" s="96"/>
      <c r="AE73" s="96"/>
      <c r="AF73" s="96"/>
      <c r="AG73" s="96"/>
      <c r="AH73" s="96"/>
      <c r="AI73" s="96"/>
      <c r="AJ73" s="148"/>
      <c r="AK73" s="220"/>
      <c r="AL73" s="96"/>
      <c r="AM73" s="96"/>
      <c r="AN73" s="96"/>
      <c r="AO73" s="96"/>
      <c r="AP73" s="96"/>
      <c r="AQ73" s="96"/>
      <c r="AR73" s="96"/>
      <c r="AS73" s="148"/>
      <c r="AT73" s="220"/>
      <c r="AU73" s="96"/>
      <c r="AV73" s="96"/>
      <c r="AW73" s="96"/>
      <c r="AX73" s="96"/>
      <c r="AY73" s="96"/>
      <c r="AZ73" s="96"/>
      <c r="BA73" s="96"/>
      <c r="BB73" s="148"/>
      <c r="BC73" s="220"/>
      <c r="BD73" s="96"/>
      <c r="BE73" s="96"/>
      <c r="BF73" s="96"/>
      <c r="BG73" s="96"/>
      <c r="BH73" s="96"/>
      <c r="BI73" s="96"/>
      <c r="BJ73" s="96"/>
      <c r="BK73" s="148"/>
      <c r="BL73" s="220"/>
      <c r="BM73" s="96"/>
      <c r="BN73" s="96"/>
      <c r="BO73" s="96"/>
      <c r="BP73" s="96"/>
      <c r="BQ73" s="96"/>
      <c r="BR73" s="96"/>
      <c r="BS73" s="96"/>
      <c r="BT73" s="148"/>
      <c r="BU73" s="220"/>
      <c r="BV73" s="96"/>
      <c r="BW73" s="96"/>
      <c r="BX73" s="96"/>
      <c r="BY73" s="96"/>
      <c r="BZ73" s="96"/>
      <c r="CA73" s="96"/>
      <c r="CB73" s="96"/>
      <c r="CC73" s="96"/>
      <c r="CD73" s="19"/>
    </row>
    <row r="74" spans="2:82" ht="15" customHeight="1" x14ac:dyDescent="0.25">
      <c r="B74" s="18"/>
      <c r="C74" s="96"/>
      <c r="D74" s="96"/>
      <c r="E74" s="96"/>
      <c r="F74" s="96"/>
      <c r="G74" s="96"/>
      <c r="H74" s="96"/>
      <c r="I74" s="96"/>
      <c r="J74" s="96"/>
      <c r="K74" s="96"/>
      <c r="L74" s="96"/>
      <c r="M74" s="96"/>
      <c r="N74" s="96"/>
      <c r="O74" s="96"/>
      <c r="P74" s="96"/>
      <c r="Q74" s="96"/>
      <c r="R74" s="148"/>
      <c r="S74" s="220"/>
      <c r="T74" s="96"/>
      <c r="U74" s="96"/>
      <c r="V74" s="96"/>
      <c r="W74" s="96"/>
      <c r="X74" s="96"/>
      <c r="Y74" s="96"/>
      <c r="Z74" s="96"/>
      <c r="AA74" s="148"/>
      <c r="AB74" s="220"/>
      <c r="AC74" s="96"/>
      <c r="AD74" s="96"/>
      <c r="AE74" s="96"/>
      <c r="AF74" s="96"/>
      <c r="AG74" s="96"/>
      <c r="AH74" s="96"/>
      <c r="AI74" s="96"/>
      <c r="AJ74" s="148"/>
      <c r="AK74" s="220"/>
      <c r="AL74" s="96"/>
      <c r="AM74" s="96"/>
      <c r="AN74" s="96"/>
      <c r="AO74" s="96"/>
      <c r="AP74" s="96"/>
      <c r="AQ74" s="96"/>
      <c r="AR74" s="96"/>
      <c r="AS74" s="148"/>
      <c r="AT74" s="220"/>
      <c r="AU74" s="96"/>
      <c r="AV74" s="96"/>
      <c r="AW74" s="96"/>
      <c r="AX74" s="96"/>
      <c r="AY74" s="96"/>
      <c r="AZ74" s="96"/>
      <c r="BA74" s="96"/>
      <c r="BB74" s="148"/>
      <c r="BC74" s="220"/>
      <c r="BD74" s="96"/>
      <c r="BE74" s="96"/>
      <c r="BF74" s="96"/>
      <c r="BG74" s="96"/>
      <c r="BH74" s="96"/>
      <c r="BI74" s="96"/>
      <c r="BJ74" s="96"/>
      <c r="BK74" s="148"/>
      <c r="BL74" s="220"/>
      <c r="BM74" s="96"/>
      <c r="BN74" s="96"/>
      <c r="BO74" s="96"/>
      <c r="BP74" s="96"/>
      <c r="BQ74" s="96"/>
      <c r="BR74" s="96"/>
      <c r="BS74" s="96"/>
      <c r="BT74" s="148"/>
      <c r="BU74" s="220"/>
      <c r="BV74" s="96"/>
      <c r="BW74" s="96"/>
      <c r="BX74" s="96"/>
      <c r="BY74" s="96"/>
      <c r="BZ74" s="96"/>
      <c r="CA74" s="96"/>
      <c r="CB74" s="96"/>
      <c r="CC74" s="96"/>
      <c r="CD74" s="19"/>
    </row>
    <row r="75" spans="2:82" ht="15" customHeight="1" x14ac:dyDescent="0.25">
      <c r="B75" s="18"/>
      <c r="C75" s="96"/>
      <c r="D75" s="96"/>
      <c r="E75" s="96"/>
      <c r="F75" s="96"/>
      <c r="G75" s="96"/>
      <c r="H75" s="96"/>
      <c r="I75" s="96"/>
      <c r="J75" s="96"/>
      <c r="K75" s="96"/>
      <c r="L75" s="96"/>
      <c r="M75" s="96"/>
      <c r="N75" s="96"/>
      <c r="O75" s="96"/>
      <c r="P75" s="96"/>
      <c r="Q75" s="96"/>
      <c r="R75" s="148"/>
      <c r="S75" s="220"/>
      <c r="T75" s="96"/>
      <c r="U75" s="96"/>
      <c r="V75" s="96"/>
      <c r="W75" s="96"/>
      <c r="X75" s="96"/>
      <c r="Y75" s="96"/>
      <c r="Z75" s="96"/>
      <c r="AA75" s="148"/>
      <c r="AB75" s="220"/>
      <c r="AC75" s="96"/>
      <c r="AD75" s="96"/>
      <c r="AE75" s="96"/>
      <c r="AF75" s="96"/>
      <c r="AG75" s="96"/>
      <c r="AH75" s="96"/>
      <c r="AI75" s="96"/>
      <c r="AJ75" s="148"/>
      <c r="AK75" s="220"/>
      <c r="AL75" s="96"/>
      <c r="AM75" s="96"/>
      <c r="AN75" s="96"/>
      <c r="AO75" s="96"/>
      <c r="AP75" s="96"/>
      <c r="AQ75" s="96"/>
      <c r="AR75" s="96"/>
      <c r="AS75" s="148"/>
      <c r="AT75" s="220"/>
      <c r="AU75" s="96"/>
      <c r="AV75" s="96"/>
      <c r="AW75" s="96"/>
      <c r="AX75" s="96"/>
      <c r="AY75" s="96"/>
      <c r="AZ75" s="96"/>
      <c r="BA75" s="96"/>
      <c r="BB75" s="148"/>
      <c r="BC75" s="220"/>
      <c r="BD75" s="96"/>
      <c r="BE75" s="96"/>
      <c r="BF75" s="96"/>
      <c r="BG75" s="96"/>
      <c r="BH75" s="96"/>
      <c r="BI75" s="96"/>
      <c r="BJ75" s="96"/>
      <c r="BK75" s="148"/>
      <c r="BL75" s="220"/>
      <c r="BM75" s="96"/>
      <c r="BN75" s="96"/>
      <c r="BO75" s="96"/>
      <c r="BP75" s="96"/>
      <c r="BQ75" s="96"/>
      <c r="BR75" s="96"/>
      <c r="BS75" s="96"/>
      <c r="BT75" s="148"/>
      <c r="BU75" s="220"/>
      <c r="BV75" s="96"/>
      <c r="BW75" s="96"/>
      <c r="BX75" s="96"/>
      <c r="BY75" s="96"/>
      <c r="BZ75" s="96"/>
      <c r="CA75" s="96"/>
      <c r="CB75" s="96"/>
      <c r="CC75" s="96"/>
      <c r="CD75" s="19"/>
    </row>
    <row r="76" spans="2:82" ht="15" customHeight="1" x14ac:dyDescent="0.25">
      <c r="B76" s="18"/>
      <c r="C76" s="109"/>
      <c r="D76" s="109"/>
      <c r="E76" s="109"/>
      <c r="F76" s="109"/>
      <c r="G76" s="109"/>
      <c r="H76" s="109"/>
      <c r="I76" s="109"/>
      <c r="J76" s="109"/>
      <c r="K76" s="109"/>
      <c r="L76" s="109"/>
      <c r="M76" s="109"/>
      <c r="N76" s="109"/>
      <c r="O76" s="109"/>
      <c r="P76" s="109"/>
      <c r="Q76" s="109"/>
      <c r="R76" s="215"/>
      <c r="S76" s="214"/>
      <c r="T76" s="109"/>
      <c r="U76" s="109"/>
      <c r="V76" s="109"/>
      <c r="W76" s="109"/>
      <c r="X76" s="109"/>
      <c r="Y76" s="109"/>
      <c r="Z76" s="109"/>
      <c r="AA76" s="215"/>
      <c r="AB76" s="214"/>
      <c r="AC76" s="109"/>
      <c r="AD76" s="109"/>
      <c r="AE76" s="109"/>
      <c r="AF76" s="109"/>
      <c r="AG76" s="109"/>
      <c r="AH76" s="109"/>
      <c r="AI76" s="109"/>
      <c r="AJ76" s="215"/>
      <c r="AK76" s="214"/>
      <c r="AL76" s="109"/>
      <c r="AM76" s="109"/>
      <c r="AN76" s="109"/>
      <c r="AO76" s="109"/>
      <c r="AP76" s="109"/>
      <c r="AQ76" s="109"/>
      <c r="AR76" s="109"/>
      <c r="AS76" s="215"/>
      <c r="AT76" s="214"/>
      <c r="AU76" s="109"/>
      <c r="AV76" s="109"/>
      <c r="AW76" s="109"/>
      <c r="AX76" s="109"/>
      <c r="AY76" s="109"/>
      <c r="AZ76" s="109"/>
      <c r="BA76" s="109"/>
      <c r="BB76" s="215"/>
      <c r="BC76" s="214"/>
      <c r="BD76" s="109"/>
      <c r="BE76" s="109"/>
      <c r="BF76" s="109"/>
      <c r="BG76" s="109"/>
      <c r="BH76" s="109"/>
      <c r="BI76" s="109"/>
      <c r="BJ76" s="109"/>
      <c r="BK76" s="215"/>
      <c r="BL76" s="214"/>
      <c r="BM76" s="109"/>
      <c r="BN76" s="109"/>
      <c r="BO76" s="109"/>
      <c r="BP76" s="109"/>
      <c r="BQ76" s="109"/>
      <c r="BR76" s="109"/>
      <c r="BS76" s="109"/>
      <c r="BT76" s="215"/>
      <c r="BU76" s="214"/>
      <c r="BV76" s="109"/>
      <c r="BW76" s="109"/>
      <c r="BX76" s="109"/>
      <c r="BY76" s="109"/>
      <c r="BZ76" s="109"/>
      <c r="CA76" s="109"/>
      <c r="CB76" s="109"/>
      <c r="CC76" s="109"/>
      <c r="CD76" s="19"/>
    </row>
    <row r="77" spans="2:82" ht="15" customHeight="1" x14ac:dyDescent="0.25">
      <c r="B77" s="18"/>
      <c r="C77" s="157" t="s">
        <v>115</v>
      </c>
      <c r="D77" s="96"/>
      <c r="E77" s="96"/>
      <c r="F77" s="96"/>
      <c r="G77" s="96"/>
      <c r="H77" s="96"/>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158"/>
      <c r="BU77" s="240">
        <f>SUM(BU23:CC76)</f>
        <v>0</v>
      </c>
      <c r="BV77" s="96"/>
      <c r="BW77" s="96"/>
      <c r="BX77" s="96"/>
      <c r="BY77" s="96"/>
      <c r="BZ77" s="96"/>
      <c r="CA77" s="96"/>
      <c r="CB77" s="96"/>
      <c r="CC77" s="96"/>
      <c r="CD77" s="19"/>
    </row>
    <row r="78" spans="2:82" ht="15" customHeight="1" x14ac:dyDescent="0.25">
      <c r="B78" s="18"/>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c r="BN78" s="96"/>
      <c r="BO78" s="96"/>
      <c r="BP78" s="96"/>
      <c r="BQ78" s="96"/>
      <c r="BR78" s="96"/>
      <c r="BS78" s="96"/>
      <c r="BT78" s="158"/>
      <c r="BU78" s="220"/>
      <c r="BV78" s="96"/>
      <c r="BW78" s="96"/>
      <c r="BX78" s="96"/>
      <c r="BY78" s="96"/>
      <c r="BZ78" s="96"/>
      <c r="CA78" s="96"/>
      <c r="CB78" s="96"/>
      <c r="CC78" s="96"/>
      <c r="CD78" s="19"/>
    </row>
    <row r="79" spans="2:82" ht="15" customHeight="1" x14ac:dyDescent="0.25">
      <c r="B79" s="18"/>
      <c r="C79" s="96"/>
      <c r="D79" s="96"/>
      <c r="E79" s="96"/>
      <c r="F79" s="96"/>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158"/>
      <c r="BU79" s="220"/>
      <c r="BV79" s="96"/>
      <c r="BW79" s="96"/>
      <c r="BX79" s="96"/>
      <c r="BY79" s="96"/>
      <c r="BZ79" s="96"/>
      <c r="CA79" s="96"/>
      <c r="CB79" s="96"/>
      <c r="CC79" s="96"/>
      <c r="CD79" s="19"/>
    </row>
    <row r="80" spans="2:82" ht="15" customHeight="1" x14ac:dyDescent="0.25">
      <c r="B80" s="18"/>
      <c r="C80" s="96"/>
      <c r="D80" s="96"/>
      <c r="E80" s="96"/>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c r="BN80" s="96"/>
      <c r="BO80" s="96"/>
      <c r="BP80" s="96"/>
      <c r="BQ80" s="96"/>
      <c r="BR80" s="96"/>
      <c r="BS80" s="96"/>
      <c r="BT80" s="158"/>
      <c r="BU80" s="220"/>
      <c r="BV80" s="96"/>
      <c r="BW80" s="96"/>
      <c r="BX80" s="96"/>
      <c r="BY80" s="96"/>
      <c r="BZ80" s="96"/>
      <c r="CA80" s="96"/>
      <c r="CB80" s="96"/>
      <c r="CC80" s="96"/>
      <c r="CD80" s="19"/>
    </row>
    <row r="81" spans="2:82" ht="15" customHeight="1" x14ac:dyDescent="0.25">
      <c r="B81" s="18"/>
      <c r="C81" s="96"/>
      <c r="D81" s="96"/>
      <c r="E81" s="96"/>
      <c r="F81" s="96"/>
      <c r="G81" s="96"/>
      <c r="H81" s="96"/>
      <c r="I81" s="96"/>
      <c r="J81" s="96"/>
      <c r="K81" s="96"/>
      <c r="L81" s="96"/>
      <c r="M81" s="96"/>
      <c r="N81" s="96"/>
      <c r="O81" s="96"/>
      <c r="P81" s="96"/>
      <c r="Q81" s="96"/>
      <c r="R81" s="96"/>
      <c r="S81" s="96"/>
      <c r="T81" s="96"/>
      <c r="U81" s="96"/>
      <c r="V81" s="96"/>
      <c r="W81" s="96"/>
      <c r="X81" s="96"/>
      <c r="Y81" s="96"/>
      <c r="Z81" s="96"/>
      <c r="AA81" s="96"/>
      <c r="AB81" s="96"/>
      <c r="AC81" s="96"/>
      <c r="AD81" s="96"/>
      <c r="AE81" s="96"/>
      <c r="AF81" s="96"/>
      <c r="AG81" s="96"/>
      <c r="AH81" s="96"/>
      <c r="AI81" s="96"/>
      <c r="AJ81" s="96"/>
      <c r="AK81" s="96"/>
      <c r="AL81" s="96"/>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c r="BN81" s="96"/>
      <c r="BO81" s="96"/>
      <c r="BP81" s="96"/>
      <c r="BQ81" s="96"/>
      <c r="BR81" s="96"/>
      <c r="BS81" s="96"/>
      <c r="BT81" s="158"/>
      <c r="BU81" s="220"/>
      <c r="BV81" s="96"/>
      <c r="BW81" s="96"/>
      <c r="BX81" s="96"/>
      <c r="BY81" s="96"/>
      <c r="BZ81" s="96"/>
      <c r="CA81" s="96"/>
      <c r="CB81" s="96"/>
      <c r="CC81" s="96"/>
      <c r="CD81" s="19"/>
    </row>
    <row r="82" spans="2:82" ht="15" customHeight="1" x14ac:dyDescent="0.25">
      <c r="B82" s="18"/>
      <c r="C82" s="96"/>
      <c r="D82" s="96"/>
      <c r="E82" s="96"/>
      <c r="F82" s="96"/>
      <c r="G82" s="96"/>
      <c r="H82" s="96"/>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6"/>
      <c r="AK82" s="96"/>
      <c r="AL82" s="96"/>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c r="BN82" s="96"/>
      <c r="BO82" s="96"/>
      <c r="BP82" s="96"/>
      <c r="BQ82" s="96"/>
      <c r="BR82" s="96"/>
      <c r="BS82" s="96"/>
      <c r="BT82" s="158"/>
      <c r="BU82" s="220"/>
      <c r="BV82" s="96"/>
      <c r="BW82" s="96"/>
      <c r="BX82" s="96"/>
      <c r="BY82" s="96"/>
      <c r="BZ82" s="96"/>
      <c r="CA82" s="96"/>
      <c r="CB82" s="96"/>
      <c r="CC82" s="96"/>
      <c r="CD82" s="19"/>
    </row>
    <row r="83" spans="2:82" ht="15" customHeight="1" x14ac:dyDescent="0.25">
      <c r="B83" s="20"/>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2"/>
    </row>
    <row r="84" spans="2:82" ht="15" customHeight="1" x14ac:dyDescent="0.25"/>
    <row r="85" spans="2:82" ht="15" customHeight="1" x14ac:dyDescent="0.25"/>
    <row r="86" spans="2:82" ht="15" customHeight="1" x14ac:dyDescent="0.25"/>
    <row r="87" spans="2:82" ht="15" customHeight="1" x14ac:dyDescent="0.25"/>
    <row r="88" spans="2:82" ht="15" customHeight="1" x14ac:dyDescent="0.25"/>
    <row r="89" spans="2:82" ht="15" customHeight="1" x14ac:dyDescent="0.25"/>
    <row r="90" spans="2:82" ht="15" customHeight="1" x14ac:dyDescent="0.25"/>
    <row r="91" spans="2:82" ht="15" customHeight="1" x14ac:dyDescent="0.25"/>
    <row r="92" spans="2:82" ht="15" customHeight="1" x14ac:dyDescent="0.25"/>
    <row r="93" spans="2:82" ht="15" customHeight="1" x14ac:dyDescent="0.25"/>
    <row r="94" spans="2:82" ht="15" customHeight="1" x14ac:dyDescent="0.25"/>
    <row r="95" spans="2:82" ht="15" customHeight="1" x14ac:dyDescent="0.25"/>
    <row r="96" spans="2:82"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7.5" customHeight="1" x14ac:dyDescent="0.25"/>
    <row r="186" ht="7.5" customHeight="1" x14ac:dyDescent="0.25"/>
  </sheetData>
  <sheetProtection algorithmName="SHA-512" hashValue="rQndaVfZ5+TzdgrVEeY1NlR5IwSFhxbL+n0e8YggmavADrCDGoycumLsxaRzuDOk33mpvw/k622ZwdMztcdKPg==" saltValue="ca68DyU4ISd4ho9j1JXc6w==" spinCount="100000" sheet="1" objects="1" scenarios="1"/>
  <mergeCells count="90">
    <mergeCell ref="B10:CD11"/>
    <mergeCell ref="BU65:CC70"/>
    <mergeCell ref="AT17:BB22"/>
    <mergeCell ref="AT29:BB31"/>
    <mergeCell ref="AB53:AJ58"/>
    <mergeCell ref="C29:R34"/>
    <mergeCell ref="BC65:BK70"/>
    <mergeCell ref="C65:R70"/>
    <mergeCell ref="AB35:AJ40"/>
    <mergeCell ref="BC41:BK46"/>
    <mergeCell ref="C23:R28"/>
    <mergeCell ref="AK32:AS34"/>
    <mergeCell ref="BU32:CC34"/>
    <mergeCell ref="BU23:CC28"/>
    <mergeCell ref="C12:CC13"/>
    <mergeCell ref="AB59:AJ64"/>
    <mergeCell ref="BU77:CC82"/>
    <mergeCell ref="AT71:BB76"/>
    <mergeCell ref="C47:R52"/>
    <mergeCell ref="AB41:AJ46"/>
    <mergeCell ref="AK53:AS58"/>
    <mergeCell ref="AK47:AS52"/>
    <mergeCell ref="BL65:BT70"/>
    <mergeCell ref="BC53:BK58"/>
    <mergeCell ref="BU53:CC58"/>
    <mergeCell ref="BC47:BK52"/>
    <mergeCell ref="BL41:BT46"/>
    <mergeCell ref="S65:AA70"/>
    <mergeCell ref="AK65:AS70"/>
    <mergeCell ref="AB71:AJ76"/>
    <mergeCell ref="BU71:CC76"/>
    <mergeCell ref="AT53:BB58"/>
    <mergeCell ref="C17:R22"/>
    <mergeCell ref="BL29:BT31"/>
    <mergeCell ref="BC71:BK76"/>
    <mergeCell ref="AK41:AS46"/>
    <mergeCell ref="AK35:AS40"/>
    <mergeCell ref="AT47:BB52"/>
    <mergeCell ref="AB32:AJ34"/>
    <mergeCell ref="AT59:BB64"/>
    <mergeCell ref="AT32:BB34"/>
    <mergeCell ref="S29:AA34"/>
    <mergeCell ref="BC35:BK40"/>
    <mergeCell ref="AK23:AS28"/>
    <mergeCell ref="BL17:BT22"/>
    <mergeCell ref="S23:AA28"/>
    <mergeCell ref="AB23:AJ28"/>
    <mergeCell ref="C77:BT82"/>
    <mergeCell ref="C41:R46"/>
    <mergeCell ref="C71:R76"/>
    <mergeCell ref="S71:AA76"/>
    <mergeCell ref="AK71:AS76"/>
    <mergeCell ref="BL53:BT58"/>
    <mergeCell ref="BL47:BT52"/>
    <mergeCell ref="AB65:AJ70"/>
    <mergeCell ref="AT65:BB70"/>
    <mergeCell ref="C59:R64"/>
    <mergeCell ref="S59:AA64"/>
    <mergeCell ref="BL71:BT76"/>
    <mergeCell ref="BL59:BT64"/>
    <mergeCell ref="BL32:BT34"/>
    <mergeCell ref="S35:AA40"/>
    <mergeCell ref="BL23:BT28"/>
    <mergeCell ref="BC29:BK31"/>
    <mergeCell ref="AB29:AJ31"/>
    <mergeCell ref="AT35:BB40"/>
    <mergeCell ref="BL35:BT40"/>
    <mergeCell ref="BU17:CC22"/>
    <mergeCell ref="AB47:AJ52"/>
    <mergeCell ref="BC17:BK22"/>
    <mergeCell ref="C53:R58"/>
    <mergeCell ref="AK59:AS64"/>
    <mergeCell ref="BU29:CC31"/>
    <mergeCell ref="BU35:CC40"/>
    <mergeCell ref="BU59:CC64"/>
    <mergeCell ref="BC59:BK64"/>
    <mergeCell ref="C35:R40"/>
    <mergeCell ref="S41:AA46"/>
    <mergeCell ref="BU41:CC46"/>
    <mergeCell ref="S47:AA52"/>
    <mergeCell ref="BU47:CC52"/>
    <mergeCell ref="AT41:BB46"/>
    <mergeCell ref="AT23:BB28"/>
    <mergeCell ref="AB17:AJ22"/>
    <mergeCell ref="S53:AA58"/>
    <mergeCell ref="BC32:BK34"/>
    <mergeCell ref="BC23:BK28"/>
    <mergeCell ref="AK17:AS22"/>
    <mergeCell ref="S17:AA22"/>
    <mergeCell ref="AK29:AS31"/>
  </mergeCells>
  <printOptions horizontalCentered="1"/>
  <pageMargins left="0.70866141732283472" right="0.70866141732283472" top="0.78740157480314965" bottom="0.78740157480314965" header="0.31496062992125978" footer="0.31496062992125978"/>
  <pageSetup paperSize="9" scale="16" orientation="landscape"/>
  <headerFooter>
    <oddFooter>&amp;L&amp;"Arial,Standard"&amp;8 Die Weitergabe an Dritte ist ohne ausdrückliche Genehmigung der ausschreibenden Stelle nicht statthaft.
Datei: #12045242_Kalkulation Sicherheitsdienstleistungen
Stand: 20.04.2024</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CD37"/>
  <sheetViews>
    <sheetView showGridLines="0" showRowColHeaders="0" zoomScaleNormal="100" workbookViewId="0">
      <pane ySplit="22" topLeftCell="A23" activePane="bottomLeft" state="frozen"/>
      <selection activeCell="C22" sqref="C22:R26"/>
      <selection pane="bottomLeft" activeCell="BL23" sqref="BL23:BT29"/>
    </sheetView>
  </sheetViews>
  <sheetFormatPr baseColWidth="10" defaultColWidth="9.109375" defaultRowHeight="13.8" x14ac:dyDescent="0.25"/>
  <cols>
    <col min="1" max="82" width="2.88671875" style="1" customWidth="1"/>
    <col min="83" max="280" width="9.109375" style="1" customWidth="1"/>
    <col min="281" max="313" width="2.88671875" style="1" customWidth="1"/>
    <col min="314" max="536" width="9.109375" style="1" customWidth="1"/>
    <col min="537" max="569" width="2.88671875" style="1" customWidth="1"/>
    <col min="570" max="792" width="9.109375" style="1" customWidth="1"/>
    <col min="793" max="825" width="2.88671875" style="1" customWidth="1"/>
    <col min="826" max="1048" width="9.109375" style="1" customWidth="1"/>
    <col min="1049" max="1081" width="2.88671875" style="1" customWidth="1"/>
    <col min="1082" max="1304" width="9.109375" style="1" customWidth="1"/>
    <col min="1305" max="1337" width="2.88671875" style="1" customWidth="1"/>
    <col min="1338" max="1560" width="9.109375" style="1" customWidth="1"/>
    <col min="1561" max="1593" width="2.88671875" style="1" customWidth="1"/>
    <col min="1594" max="1816" width="9.109375" style="1" customWidth="1"/>
    <col min="1817" max="1849" width="2.88671875" style="1" customWidth="1"/>
    <col min="1850" max="2072" width="9.109375" style="1" customWidth="1"/>
    <col min="2073" max="2105" width="2.88671875" style="1" customWidth="1"/>
    <col min="2106" max="2328" width="9.109375" style="1" customWidth="1"/>
    <col min="2329" max="2361" width="2.88671875" style="1" customWidth="1"/>
    <col min="2362" max="2584" width="9.109375" style="1" customWidth="1"/>
    <col min="2585" max="2617" width="2.88671875" style="1" customWidth="1"/>
    <col min="2618" max="2840" width="9.109375" style="1" customWidth="1"/>
    <col min="2841" max="2873" width="2.88671875" style="1" customWidth="1"/>
    <col min="2874" max="3096" width="9.109375" style="1" customWidth="1"/>
    <col min="3097" max="3129" width="2.88671875" style="1" customWidth="1"/>
    <col min="3130" max="3352" width="9.109375" style="1" customWidth="1"/>
    <col min="3353" max="3385" width="2.88671875" style="1" customWidth="1"/>
    <col min="3386" max="3608" width="9.109375" style="1" customWidth="1"/>
    <col min="3609" max="3641" width="2.88671875" style="1" customWidth="1"/>
    <col min="3642" max="3864" width="9.109375" style="1" customWidth="1"/>
    <col min="3865" max="3897" width="2.88671875" style="1" customWidth="1"/>
    <col min="3898" max="4120" width="9.109375" style="1" customWidth="1"/>
    <col min="4121" max="4153" width="2.88671875" style="1" customWidth="1"/>
    <col min="4154" max="4376" width="9.109375" style="1" customWidth="1"/>
    <col min="4377" max="4409" width="2.88671875" style="1" customWidth="1"/>
    <col min="4410" max="4632" width="9.109375" style="1" customWidth="1"/>
    <col min="4633" max="4665" width="2.88671875" style="1" customWidth="1"/>
    <col min="4666" max="4888" width="9.109375" style="1" customWidth="1"/>
    <col min="4889" max="4921" width="2.88671875" style="1" customWidth="1"/>
    <col min="4922" max="5144" width="9.109375" style="1" customWidth="1"/>
    <col min="5145" max="5177" width="2.88671875" style="1" customWidth="1"/>
    <col min="5178" max="5400" width="9.109375" style="1" customWidth="1"/>
    <col min="5401" max="5433" width="2.88671875" style="1" customWidth="1"/>
    <col min="5434" max="5656" width="9.109375" style="1" customWidth="1"/>
    <col min="5657" max="5689" width="2.88671875" style="1" customWidth="1"/>
    <col min="5690" max="5912" width="9.109375" style="1" customWidth="1"/>
    <col min="5913" max="5945" width="2.88671875" style="1" customWidth="1"/>
    <col min="5946" max="6168" width="9.109375" style="1" customWidth="1"/>
    <col min="6169" max="6201" width="2.88671875" style="1" customWidth="1"/>
    <col min="6202" max="6424" width="9.109375" style="1" customWidth="1"/>
    <col min="6425" max="6457" width="2.88671875" style="1" customWidth="1"/>
    <col min="6458" max="6680" width="9.109375" style="1" customWidth="1"/>
    <col min="6681" max="6713" width="2.88671875" style="1" customWidth="1"/>
    <col min="6714" max="6936" width="9.109375" style="1" customWidth="1"/>
    <col min="6937" max="6969" width="2.88671875" style="1" customWidth="1"/>
    <col min="6970" max="7192" width="9.109375" style="1" customWidth="1"/>
    <col min="7193" max="7225" width="2.88671875" style="1" customWidth="1"/>
    <col min="7226" max="7448" width="9.109375" style="1" customWidth="1"/>
    <col min="7449" max="7481" width="2.88671875" style="1" customWidth="1"/>
    <col min="7482" max="7704" width="9.109375" style="1" customWidth="1"/>
    <col min="7705" max="7737" width="2.88671875" style="1" customWidth="1"/>
    <col min="7738" max="7960" width="9.109375" style="1" customWidth="1"/>
    <col min="7961" max="7993" width="2.88671875" style="1" customWidth="1"/>
    <col min="7994" max="8216" width="9.109375" style="1" customWidth="1"/>
    <col min="8217" max="8249" width="2.88671875" style="1" customWidth="1"/>
    <col min="8250" max="8472" width="9.109375" style="1" customWidth="1"/>
    <col min="8473" max="8505" width="2.88671875" style="1" customWidth="1"/>
    <col min="8506" max="8728" width="9.109375" style="1" customWidth="1"/>
    <col min="8729" max="8761" width="2.88671875" style="1" customWidth="1"/>
    <col min="8762" max="8984" width="9.109375" style="1" customWidth="1"/>
    <col min="8985" max="9017" width="2.88671875" style="1" customWidth="1"/>
    <col min="9018" max="9240" width="9.109375" style="1" customWidth="1"/>
    <col min="9241" max="9273" width="2.88671875" style="1" customWidth="1"/>
    <col min="9274" max="9496" width="9.109375" style="1" customWidth="1"/>
    <col min="9497" max="9529" width="2.88671875" style="1" customWidth="1"/>
    <col min="9530" max="9752" width="9.109375" style="1" customWidth="1"/>
    <col min="9753" max="9785" width="2.88671875" style="1" customWidth="1"/>
    <col min="9786" max="10008" width="9.109375" style="1" customWidth="1"/>
    <col min="10009" max="10041" width="2.88671875" style="1" customWidth="1"/>
    <col min="10042" max="10264" width="9.109375" style="1" customWidth="1"/>
    <col min="10265" max="10297" width="2.88671875" style="1" customWidth="1"/>
    <col min="10298" max="10520" width="9.109375" style="1" customWidth="1"/>
    <col min="10521" max="10553" width="2.88671875" style="1" customWidth="1"/>
    <col min="10554" max="10776" width="9.109375" style="1" customWidth="1"/>
    <col min="10777" max="10809" width="2.88671875" style="1" customWidth="1"/>
    <col min="10810" max="11032" width="9.109375" style="1" customWidth="1"/>
    <col min="11033" max="11065" width="2.88671875" style="1" customWidth="1"/>
    <col min="11066" max="11288" width="9.109375" style="1" customWidth="1"/>
    <col min="11289" max="11321" width="2.88671875" style="1" customWidth="1"/>
    <col min="11322" max="11544" width="9.109375" style="1" customWidth="1"/>
    <col min="11545" max="11577" width="2.88671875" style="1" customWidth="1"/>
    <col min="11578" max="11800" width="9.109375" style="1" customWidth="1"/>
    <col min="11801" max="11833" width="2.88671875" style="1" customWidth="1"/>
    <col min="11834" max="12056" width="9.109375" style="1" customWidth="1"/>
    <col min="12057" max="12089" width="2.88671875" style="1" customWidth="1"/>
    <col min="12090" max="12312" width="9.109375" style="1" customWidth="1"/>
    <col min="12313" max="12345" width="2.88671875" style="1" customWidth="1"/>
    <col min="12346" max="12568" width="9.109375" style="1" customWidth="1"/>
    <col min="12569" max="12601" width="2.88671875" style="1" customWidth="1"/>
    <col min="12602" max="12824" width="9.109375" style="1" customWidth="1"/>
    <col min="12825" max="12857" width="2.88671875" style="1" customWidth="1"/>
    <col min="12858" max="13080" width="9.109375" style="1" customWidth="1"/>
    <col min="13081" max="13113" width="2.88671875" style="1" customWidth="1"/>
    <col min="13114" max="13336" width="9.109375" style="1" customWidth="1"/>
    <col min="13337" max="13369" width="2.88671875" style="1" customWidth="1"/>
    <col min="13370" max="13592" width="9.109375" style="1" customWidth="1"/>
    <col min="13593" max="13625" width="2.88671875" style="1" customWidth="1"/>
    <col min="13626" max="13848" width="9.109375" style="1" customWidth="1"/>
    <col min="13849" max="13881" width="2.88671875" style="1" customWidth="1"/>
    <col min="13882" max="14104" width="9.109375" style="1" customWidth="1"/>
    <col min="14105" max="14137" width="2.88671875" style="1" customWidth="1"/>
    <col min="14138" max="14360" width="9.109375" style="1" customWidth="1"/>
    <col min="14361" max="14393" width="2.88671875" style="1" customWidth="1"/>
    <col min="14394" max="14616" width="9.109375" style="1" customWidth="1"/>
    <col min="14617" max="14649" width="2.88671875" style="1" customWidth="1"/>
    <col min="14650" max="14872" width="9.109375" style="1" customWidth="1"/>
    <col min="14873" max="14905" width="2.88671875" style="1" customWidth="1"/>
    <col min="14906" max="15128" width="9.109375" style="1" customWidth="1"/>
    <col min="15129" max="15161" width="2.88671875" style="1" customWidth="1"/>
    <col min="15162" max="15384" width="9.109375" style="1" customWidth="1"/>
    <col min="15385" max="15417" width="2.88671875" style="1" customWidth="1"/>
    <col min="15418" max="15640" width="9.109375" style="1" customWidth="1"/>
    <col min="15641" max="15673" width="2.88671875" style="1" customWidth="1"/>
    <col min="15674" max="15896" width="9.109375" style="1" customWidth="1"/>
    <col min="15897" max="15929" width="2.88671875" style="1" customWidth="1"/>
    <col min="15930" max="16152" width="9.109375" style="1" customWidth="1"/>
    <col min="16153" max="16185" width="2.88671875" style="1" customWidth="1"/>
    <col min="16186" max="16384" width="9.109375" style="1" customWidth="1"/>
  </cols>
  <sheetData>
    <row r="1" spans="2:82" ht="15" customHeight="1" x14ac:dyDescent="0.25"/>
    <row r="2" spans="2:82" ht="15" customHeight="1" x14ac:dyDescent="0.25">
      <c r="B2" s="26" t="str">
        <f>'0_uebersicht'!$B$2</f>
        <v>Sicherheitsdienstleistungen</v>
      </c>
    </row>
    <row r="3" spans="2:82" ht="15" customHeight="1" x14ac:dyDescent="0.25">
      <c r="B3" s="27" t="str">
        <f>'0_uebersicht'!$B$3</f>
        <v>in den Liegenschaften der</v>
      </c>
    </row>
    <row r="4" spans="2:82" ht="15" customHeight="1" x14ac:dyDescent="0.25">
      <c r="B4" s="27" t="str">
        <f>'0_uebersicht'!$B$4</f>
        <v>GSI Helmholtzzentrum für Schwerionenforschung GmbH und FAIR GmbH</v>
      </c>
    </row>
    <row r="5" spans="2:82" ht="15" customHeight="1" x14ac:dyDescent="0.25"/>
    <row r="6" spans="2:82" ht="15" customHeight="1" x14ac:dyDescent="0.3">
      <c r="B6" s="2" t="s">
        <v>116</v>
      </c>
    </row>
    <row r="7" spans="2:82" ht="7.5" customHeight="1" x14ac:dyDescent="0.3">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row>
    <row r="8" spans="2:82" ht="7.5" customHeight="1" x14ac:dyDescent="0.25">
      <c r="B8" s="5"/>
    </row>
    <row r="9" spans="2:82" ht="7.5" customHeight="1" x14ac:dyDescent="0.25">
      <c r="B9" s="7"/>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9"/>
    </row>
    <row r="10" spans="2:82" ht="15" customHeight="1" x14ac:dyDescent="0.25">
      <c r="B10" s="115" t="s">
        <v>5</v>
      </c>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96"/>
      <c r="BW10" s="96"/>
      <c r="BX10" s="96"/>
      <c r="BY10" s="96"/>
      <c r="BZ10" s="96"/>
      <c r="CA10" s="96"/>
      <c r="CB10" s="96"/>
      <c r="CC10" s="96"/>
      <c r="CD10" s="116"/>
    </row>
    <row r="11" spans="2:82" ht="15" customHeight="1" x14ac:dyDescent="0.25">
      <c r="B11" s="95"/>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96"/>
      <c r="CB11" s="96"/>
      <c r="CC11" s="96"/>
      <c r="CD11" s="116"/>
    </row>
    <row r="12" spans="2:82" ht="15" customHeight="1" x14ac:dyDescent="0.25">
      <c r="B12" s="10"/>
      <c r="C12" s="164">
        <f>'0_uebersicht'!C16</f>
        <v>0</v>
      </c>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2"/>
      <c r="CD12" s="11"/>
    </row>
    <row r="13" spans="2:82" ht="15" customHeight="1" x14ac:dyDescent="0.25">
      <c r="B13" s="10"/>
      <c r="C13" s="123"/>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5"/>
      <c r="CD13" s="11"/>
    </row>
    <row r="14" spans="2:82" ht="7.5" customHeight="1" x14ac:dyDescent="0.25">
      <c r="B14" s="1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4"/>
    </row>
    <row r="15" spans="2:82" ht="7.5" customHeight="1" x14ac:dyDescent="0.25">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row>
    <row r="16" spans="2:82" ht="7.5" customHeight="1" x14ac:dyDescent="0.25">
      <c r="B16" s="1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7"/>
    </row>
    <row r="17" spans="2:82" ht="15" customHeight="1" x14ac:dyDescent="0.25">
      <c r="B17" s="18"/>
      <c r="C17" s="227" t="s">
        <v>91</v>
      </c>
      <c r="D17" s="96"/>
      <c r="E17" s="96"/>
      <c r="F17" s="96"/>
      <c r="G17" s="96"/>
      <c r="H17" s="96"/>
      <c r="I17" s="96"/>
      <c r="J17" s="96"/>
      <c r="K17" s="96"/>
      <c r="L17" s="96"/>
      <c r="M17" s="96"/>
      <c r="N17" s="96"/>
      <c r="O17" s="96"/>
      <c r="P17" s="96"/>
      <c r="Q17" s="96"/>
      <c r="R17" s="158"/>
      <c r="S17" s="219" t="s">
        <v>92</v>
      </c>
      <c r="T17" s="96"/>
      <c r="U17" s="96"/>
      <c r="V17" s="96"/>
      <c r="W17" s="96"/>
      <c r="X17" s="96"/>
      <c r="Y17" s="96"/>
      <c r="Z17" s="96"/>
      <c r="AA17" s="148"/>
      <c r="AB17" s="219" t="s">
        <v>117</v>
      </c>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96"/>
      <c r="BA17" s="96"/>
      <c r="BB17" s="148"/>
      <c r="BC17" s="219" t="s">
        <v>96</v>
      </c>
      <c r="BD17" s="96"/>
      <c r="BE17" s="96"/>
      <c r="BF17" s="96"/>
      <c r="BG17" s="96"/>
      <c r="BH17" s="96"/>
      <c r="BI17" s="96"/>
      <c r="BJ17" s="96"/>
      <c r="BK17" s="148"/>
      <c r="BL17" s="219" t="s">
        <v>97</v>
      </c>
      <c r="BM17" s="96"/>
      <c r="BN17" s="96"/>
      <c r="BO17" s="96"/>
      <c r="BP17" s="96"/>
      <c r="BQ17" s="96"/>
      <c r="BR17" s="96"/>
      <c r="BS17" s="96"/>
      <c r="BT17" s="148"/>
      <c r="BU17" s="225" t="s">
        <v>98</v>
      </c>
      <c r="BV17" s="96"/>
      <c r="BW17" s="96"/>
      <c r="BX17" s="96"/>
      <c r="BY17" s="96"/>
      <c r="BZ17" s="96"/>
      <c r="CA17" s="96"/>
      <c r="CB17" s="96"/>
      <c r="CC17" s="96"/>
      <c r="CD17" s="19"/>
    </row>
    <row r="18" spans="2:82" ht="15" customHeight="1" x14ac:dyDescent="0.25">
      <c r="B18" s="18"/>
      <c r="C18" s="96"/>
      <c r="D18" s="96"/>
      <c r="E18" s="96"/>
      <c r="F18" s="96"/>
      <c r="G18" s="96"/>
      <c r="H18" s="96"/>
      <c r="I18" s="96"/>
      <c r="J18" s="96"/>
      <c r="K18" s="96"/>
      <c r="L18" s="96"/>
      <c r="M18" s="96"/>
      <c r="N18" s="96"/>
      <c r="O18" s="96"/>
      <c r="P18" s="96"/>
      <c r="Q18" s="96"/>
      <c r="R18" s="158"/>
      <c r="S18" s="220"/>
      <c r="T18" s="96"/>
      <c r="U18" s="96"/>
      <c r="V18" s="96"/>
      <c r="W18" s="96"/>
      <c r="X18" s="96"/>
      <c r="Y18" s="96"/>
      <c r="Z18" s="96"/>
      <c r="AA18" s="148"/>
      <c r="AB18" s="220"/>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148"/>
      <c r="BC18" s="220"/>
      <c r="BD18" s="96"/>
      <c r="BE18" s="96"/>
      <c r="BF18" s="96"/>
      <c r="BG18" s="96"/>
      <c r="BH18" s="96"/>
      <c r="BI18" s="96"/>
      <c r="BJ18" s="96"/>
      <c r="BK18" s="148"/>
      <c r="BL18" s="220"/>
      <c r="BM18" s="96"/>
      <c r="BN18" s="96"/>
      <c r="BO18" s="96"/>
      <c r="BP18" s="96"/>
      <c r="BQ18" s="96"/>
      <c r="BR18" s="96"/>
      <c r="BS18" s="96"/>
      <c r="BT18" s="148"/>
      <c r="BU18" s="220"/>
      <c r="BV18" s="96"/>
      <c r="BW18" s="96"/>
      <c r="BX18" s="96"/>
      <c r="BY18" s="96"/>
      <c r="BZ18" s="96"/>
      <c r="CA18" s="96"/>
      <c r="CB18" s="96"/>
      <c r="CC18" s="96"/>
      <c r="CD18" s="19"/>
    </row>
    <row r="19" spans="2:82" ht="15" customHeight="1" x14ac:dyDescent="0.25">
      <c r="B19" s="18"/>
      <c r="C19" s="96"/>
      <c r="D19" s="96"/>
      <c r="E19" s="96"/>
      <c r="F19" s="96"/>
      <c r="G19" s="96"/>
      <c r="H19" s="96"/>
      <c r="I19" s="96"/>
      <c r="J19" s="96"/>
      <c r="K19" s="96"/>
      <c r="L19" s="96"/>
      <c r="M19" s="96"/>
      <c r="N19" s="96"/>
      <c r="O19" s="96"/>
      <c r="P19" s="96"/>
      <c r="Q19" s="96"/>
      <c r="R19" s="158"/>
      <c r="S19" s="220"/>
      <c r="T19" s="96"/>
      <c r="U19" s="96"/>
      <c r="V19" s="96"/>
      <c r="W19" s="96"/>
      <c r="X19" s="96"/>
      <c r="Y19" s="96"/>
      <c r="Z19" s="96"/>
      <c r="AA19" s="148"/>
      <c r="AB19" s="220"/>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148"/>
      <c r="BC19" s="220"/>
      <c r="BD19" s="96"/>
      <c r="BE19" s="96"/>
      <c r="BF19" s="96"/>
      <c r="BG19" s="96"/>
      <c r="BH19" s="96"/>
      <c r="BI19" s="96"/>
      <c r="BJ19" s="96"/>
      <c r="BK19" s="148"/>
      <c r="BL19" s="220"/>
      <c r="BM19" s="96"/>
      <c r="BN19" s="96"/>
      <c r="BO19" s="96"/>
      <c r="BP19" s="96"/>
      <c r="BQ19" s="96"/>
      <c r="BR19" s="96"/>
      <c r="BS19" s="96"/>
      <c r="BT19" s="148"/>
      <c r="BU19" s="220"/>
      <c r="BV19" s="96"/>
      <c r="BW19" s="96"/>
      <c r="BX19" s="96"/>
      <c r="BY19" s="96"/>
      <c r="BZ19" s="96"/>
      <c r="CA19" s="96"/>
      <c r="CB19" s="96"/>
      <c r="CC19" s="96"/>
      <c r="CD19" s="19"/>
    </row>
    <row r="20" spans="2:82" ht="15" customHeight="1" x14ac:dyDescent="0.25">
      <c r="B20" s="18"/>
      <c r="C20" s="96"/>
      <c r="D20" s="96"/>
      <c r="E20" s="96"/>
      <c r="F20" s="96"/>
      <c r="G20" s="96"/>
      <c r="H20" s="96"/>
      <c r="I20" s="96"/>
      <c r="J20" s="96"/>
      <c r="K20" s="96"/>
      <c r="L20" s="96"/>
      <c r="M20" s="96"/>
      <c r="N20" s="96"/>
      <c r="O20" s="96"/>
      <c r="P20" s="96"/>
      <c r="Q20" s="96"/>
      <c r="R20" s="158"/>
      <c r="S20" s="220"/>
      <c r="T20" s="96"/>
      <c r="U20" s="96"/>
      <c r="V20" s="96"/>
      <c r="W20" s="96"/>
      <c r="X20" s="96"/>
      <c r="Y20" s="96"/>
      <c r="Z20" s="96"/>
      <c r="AA20" s="148"/>
      <c r="AB20" s="220"/>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148"/>
      <c r="BC20" s="220"/>
      <c r="BD20" s="96"/>
      <c r="BE20" s="96"/>
      <c r="BF20" s="96"/>
      <c r="BG20" s="96"/>
      <c r="BH20" s="96"/>
      <c r="BI20" s="96"/>
      <c r="BJ20" s="96"/>
      <c r="BK20" s="148"/>
      <c r="BL20" s="220"/>
      <c r="BM20" s="96"/>
      <c r="BN20" s="96"/>
      <c r="BO20" s="96"/>
      <c r="BP20" s="96"/>
      <c r="BQ20" s="96"/>
      <c r="BR20" s="96"/>
      <c r="BS20" s="96"/>
      <c r="BT20" s="148"/>
      <c r="BU20" s="220"/>
      <c r="BV20" s="96"/>
      <c r="BW20" s="96"/>
      <c r="BX20" s="96"/>
      <c r="BY20" s="96"/>
      <c r="BZ20" s="96"/>
      <c r="CA20" s="96"/>
      <c r="CB20" s="96"/>
      <c r="CC20" s="96"/>
      <c r="CD20" s="19"/>
    </row>
    <row r="21" spans="2:82" ht="15" customHeight="1" x14ac:dyDescent="0.25">
      <c r="B21" s="18"/>
      <c r="C21" s="96"/>
      <c r="D21" s="96"/>
      <c r="E21" s="96"/>
      <c r="F21" s="96"/>
      <c r="G21" s="96"/>
      <c r="H21" s="96"/>
      <c r="I21" s="96"/>
      <c r="J21" s="96"/>
      <c r="K21" s="96"/>
      <c r="L21" s="96"/>
      <c r="M21" s="96"/>
      <c r="N21" s="96"/>
      <c r="O21" s="96"/>
      <c r="P21" s="96"/>
      <c r="Q21" s="96"/>
      <c r="R21" s="158"/>
      <c r="S21" s="220"/>
      <c r="T21" s="96"/>
      <c r="U21" s="96"/>
      <c r="V21" s="96"/>
      <c r="W21" s="96"/>
      <c r="X21" s="96"/>
      <c r="Y21" s="96"/>
      <c r="Z21" s="96"/>
      <c r="AA21" s="148"/>
      <c r="AB21" s="220"/>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148"/>
      <c r="BC21" s="220"/>
      <c r="BD21" s="96"/>
      <c r="BE21" s="96"/>
      <c r="BF21" s="96"/>
      <c r="BG21" s="96"/>
      <c r="BH21" s="96"/>
      <c r="BI21" s="96"/>
      <c r="BJ21" s="96"/>
      <c r="BK21" s="148"/>
      <c r="BL21" s="220"/>
      <c r="BM21" s="96"/>
      <c r="BN21" s="96"/>
      <c r="BO21" s="96"/>
      <c r="BP21" s="96"/>
      <c r="BQ21" s="96"/>
      <c r="BR21" s="96"/>
      <c r="BS21" s="96"/>
      <c r="BT21" s="148"/>
      <c r="BU21" s="220"/>
      <c r="BV21" s="96"/>
      <c r="BW21" s="96"/>
      <c r="BX21" s="96"/>
      <c r="BY21" s="96"/>
      <c r="BZ21" s="96"/>
      <c r="CA21" s="96"/>
      <c r="CB21" s="96"/>
      <c r="CC21" s="96"/>
      <c r="CD21" s="19"/>
    </row>
    <row r="22" spans="2:82" ht="15" customHeight="1" x14ac:dyDescent="0.25">
      <c r="B22" s="18"/>
      <c r="C22" s="162"/>
      <c r="D22" s="162"/>
      <c r="E22" s="162"/>
      <c r="F22" s="162"/>
      <c r="G22" s="162"/>
      <c r="H22" s="162"/>
      <c r="I22" s="162"/>
      <c r="J22" s="162"/>
      <c r="K22" s="162"/>
      <c r="L22" s="162"/>
      <c r="M22" s="162"/>
      <c r="N22" s="162"/>
      <c r="O22" s="162"/>
      <c r="P22" s="162"/>
      <c r="Q22" s="162"/>
      <c r="R22" s="163"/>
      <c r="S22" s="214"/>
      <c r="T22" s="109"/>
      <c r="U22" s="109"/>
      <c r="V22" s="109"/>
      <c r="W22" s="109"/>
      <c r="X22" s="109"/>
      <c r="Y22" s="109"/>
      <c r="Z22" s="109"/>
      <c r="AA22" s="215"/>
      <c r="AB22" s="214"/>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215"/>
      <c r="BC22" s="214"/>
      <c r="BD22" s="109"/>
      <c r="BE22" s="109"/>
      <c r="BF22" s="109"/>
      <c r="BG22" s="109"/>
      <c r="BH22" s="109"/>
      <c r="BI22" s="109"/>
      <c r="BJ22" s="109"/>
      <c r="BK22" s="215"/>
      <c r="BL22" s="214"/>
      <c r="BM22" s="109"/>
      <c r="BN22" s="109"/>
      <c r="BO22" s="109"/>
      <c r="BP22" s="109"/>
      <c r="BQ22" s="109"/>
      <c r="BR22" s="109"/>
      <c r="BS22" s="109"/>
      <c r="BT22" s="215"/>
      <c r="BU22" s="214"/>
      <c r="BV22" s="109"/>
      <c r="BW22" s="109"/>
      <c r="BX22" s="109"/>
      <c r="BY22" s="109"/>
      <c r="BZ22" s="109"/>
      <c r="CA22" s="109"/>
      <c r="CB22" s="109"/>
      <c r="CC22" s="109"/>
      <c r="CD22" s="19"/>
    </row>
    <row r="23" spans="2:82" ht="15" customHeight="1" x14ac:dyDescent="0.25">
      <c r="B23" s="18"/>
      <c r="C23" s="166" t="s">
        <v>118</v>
      </c>
      <c r="D23" s="108"/>
      <c r="E23" s="108"/>
      <c r="F23" s="108"/>
      <c r="G23" s="108"/>
      <c r="H23" s="108"/>
      <c r="I23" s="108"/>
      <c r="J23" s="108"/>
      <c r="K23" s="108"/>
      <c r="L23" s="108"/>
      <c r="M23" s="108"/>
      <c r="N23" s="108"/>
      <c r="O23" s="108"/>
      <c r="P23" s="108"/>
      <c r="Q23" s="108"/>
      <c r="R23" s="147"/>
      <c r="S23" s="223" t="s">
        <v>119</v>
      </c>
      <c r="T23" s="108"/>
      <c r="U23" s="108"/>
      <c r="V23" s="108"/>
      <c r="W23" s="108"/>
      <c r="X23" s="108"/>
      <c r="Y23" s="108"/>
      <c r="Z23" s="108"/>
      <c r="AA23" s="147"/>
      <c r="AB23" s="223" t="s">
        <v>120</v>
      </c>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47"/>
      <c r="BC23" s="223">
        <v>80</v>
      </c>
      <c r="BD23" s="108"/>
      <c r="BE23" s="108"/>
      <c r="BF23" s="108"/>
      <c r="BG23" s="108"/>
      <c r="BH23" s="108"/>
      <c r="BI23" s="108"/>
      <c r="BJ23" s="108"/>
      <c r="BK23" s="147"/>
      <c r="BL23" s="244"/>
      <c r="BM23" s="121"/>
      <c r="BN23" s="121"/>
      <c r="BO23" s="121"/>
      <c r="BP23" s="121"/>
      <c r="BQ23" s="121"/>
      <c r="BR23" s="121"/>
      <c r="BS23" s="121"/>
      <c r="BT23" s="122"/>
      <c r="BU23" s="224">
        <f>ROUND(BC23*BL23,2)</f>
        <v>0</v>
      </c>
      <c r="BV23" s="108"/>
      <c r="BW23" s="108"/>
      <c r="BX23" s="108"/>
      <c r="BY23" s="108"/>
      <c r="BZ23" s="108"/>
      <c r="CA23" s="108"/>
      <c r="CB23" s="108"/>
      <c r="CC23" s="108"/>
      <c r="CD23" s="19"/>
    </row>
    <row r="24" spans="2:82" ht="15" customHeight="1" x14ac:dyDescent="0.25">
      <c r="B24" s="18"/>
      <c r="C24" s="96"/>
      <c r="D24" s="96"/>
      <c r="E24" s="96"/>
      <c r="F24" s="96"/>
      <c r="G24" s="96"/>
      <c r="H24" s="96"/>
      <c r="I24" s="96"/>
      <c r="J24" s="96"/>
      <c r="K24" s="96"/>
      <c r="L24" s="96"/>
      <c r="M24" s="96"/>
      <c r="N24" s="96"/>
      <c r="O24" s="96"/>
      <c r="P24" s="96"/>
      <c r="Q24" s="96"/>
      <c r="R24" s="148"/>
      <c r="S24" s="220"/>
      <c r="T24" s="96"/>
      <c r="U24" s="96"/>
      <c r="V24" s="96"/>
      <c r="W24" s="96"/>
      <c r="X24" s="96"/>
      <c r="Y24" s="96"/>
      <c r="Z24" s="96"/>
      <c r="AA24" s="148"/>
      <c r="AB24" s="220"/>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148"/>
      <c r="BC24" s="220"/>
      <c r="BD24" s="96"/>
      <c r="BE24" s="96"/>
      <c r="BF24" s="96"/>
      <c r="BG24" s="96"/>
      <c r="BH24" s="96"/>
      <c r="BI24" s="96"/>
      <c r="BJ24" s="96"/>
      <c r="BK24" s="148"/>
      <c r="BL24" s="245"/>
      <c r="BM24" s="152"/>
      <c r="BN24" s="152"/>
      <c r="BO24" s="152"/>
      <c r="BP24" s="152"/>
      <c r="BQ24" s="152"/>
      <c r="BR24" s="152"/>
      <c r="BS24" s="152"/>
      <c r="BT24" s="246"/>
      <c r="BU24" s="220"/>
      <c r="BV24" s="96"/>
      <c r="BW24" s="96"/>
      <c r="BX24" s="96"/>
      <c r="BY24" s="96"/>
      <c r="BZ24" s="96"/>
      <c r="CA24" s="96"/>
      <c r="CB24" s="96"/>
      <c r="CC24" s="96"/>
      <c r="CD24" s="19"/>
    </row>
    <row r="25" spans="2:82" ht="15" customHeight="1" x14ac:dyDescent="0.25">
      <c r="B25" s="18"/>
      <c r="C25" s="96"/>
      <c r="D25" s="96"/>
      <c r="E25" s="96"/>
      <c r="F25" s="96"/>
      <c r="G25" s="96"/>
      <c r="H25" s="96"/>
      <c r="I25" s="96"/>
      <c r="J25" s="96"/>
      <c r="K25" s="96"/>
      <c r="L25" s="96"/>
      <c r="M25" s="96"/>
      <c r="N25" s="96"/>
      <c r="O25" s="96"/>
      <c r="P25" s="96"/>
      <c r="Q25" s="96"/>
      <c r="R25" s="148"/>
      <c r="S25" s="220"/>
      <c r="T25" s="96"/>
      <c r="U25" s="96"/>
      <c r="V25" s="96"/>
      <c r="W25" s="96"/>
      <c r="X25" s="96"/>
      <c r="Y25" s="96"/>
      <c r="Z25" s="96"/>
      <c r="AA25" s="148"/>
      <c r="AB25" s="220"/>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148"/>
      <c r="BC25" s="220"/>
      <c r="BD25" s="96"/>
      <c r="BE25" s="96"/>
      <c r="BF25" s="96"/>
      <c r="BG25" s="96"/>
      <c r="BH25" s="96"/>
      <c r="BI25" s="96"/>
      <c r="BJ25" s="96"/>
      <c r="BK25" s="148"/>
      <c r="BL25" s="245"/>
      <c r="BM25" s="152"/>
      <c r="BN25" s="152"/>
      <c r="BO25" s="152"/>
      <c r="BP25" s="152"/>
      <c r="BQ25" s="152"/>
      <c r="BR25" s="152"/>
      <c r="BS25" s="152"/>
      <c r="BT25" s="246"/>
      <c r="BU25" s="220"/>
      <c r="BV25" s="96"/>
      <c r="BW25" s="96"/>
      <c r="BX25" s="96"/>
      <c r="BY25" s="96"/>
      <c r="BZ25" s="96"/>
      <c r="CA25" s="96"/>
      <c r="CB25" s="96"/>
      <c r="CC25" s="96"/>
      <c r="CD25" s="19"/>
    </row>
    <row r="26" spans="2:82" ht="15" customHeight="1" x14ac:dyDescent="0.25">
      <c r="B26" s="18"/>
      <c r="C26" s="96"/>
      <c r="D26" s="96"/>
      <c r="E26" s="96"/>
      <c r="F26" s="96"/>
      <c r="G26" s="96"/>
      <c r="H26" s="96"/>
      <c r="I26" s="96"/>
      <c r="J26" s="96"/>
      <c r="K26" s="96"/>
      <c r="L26" s="96"/>
      <c r="M26" s="96"/>
      <c r="N26" s="96"/>
      <c r="O26" s="96"/>
      <c r="P26" s="96"/>
      <c r="Q26" s="96"/>
      <c r="R26" s="148"/>
      <c r="S26" s="220"/>
      <c r="T26" s="96"/>
      <c r="U26" s="96"/>
      <c r="V26" s="96"/>
      <c r="W26" s="96"/>
      <c r="X26" s="96"/>
      <c r="Y26" s="96"/>
      <c r="Z26" s="96"/>
      <c r="AA26" s="148"/>
      <c r="AB26" s="220"/>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148"/>
      <c r="BC26" s="220"/>
      <c r="BD26" s="96"/>
      <c r="BE26" s="96"/>
      <c r="BF26" s="96"/>
      <c r="BG26" s="96"/>
      <c r="BH26" s="96"/>
      <c r="BI26" s="96"/>
      <c r="BJ26" s="96"/>
      <c r="BK26" s="148"/>
      <c r="BL26" s="245"/>
      <c r="BM26" s="152"/>
      <c r="BN26" s="152"/>
      <c r="BO26" s="152"/>
      <c r="BP26" s="152"/>
      <c r="BQ26" s="152"/>
      <c r="BR26" s="152"/>
      <c r="BS26" s="152"/>
      <c r="BT26" s="246"/>
      <c r="BU26" s="220"/>
      <c r="BV26" s="96"/>
      <c r="BW26" s="96"/>
      <c r="BX26" s="96"/>
      <c r="BY26" s="96"/>
      <c r="BZ26" s="96"/>
      <c r="CA26" s="96"/>
      <c r="CB26" s="96"/>
      <c r="CC26" s="96"/>
      <c r="CD26" s="19"/>
    </row>
    <row r="27" spans="2:82" ht="15" customHeight="1" x14ac:dyDescent="0.25">
      <c r="B27" s="18"/>
      <c r="C27" s="96"/>
      <c r="D27" s="96"/>
      <c r="E27" s="96"/>
      <c r="F27" s="96"/>
      <c r="G27" s="96"/>
      <c r="H27" s="96"/>
      <c r="I27" s="96"/>
      <c r="J27" s="96"/>
      <c r="K27" s="96"/>
      <c r="L27" s="96"/>
      <c r="M27" s="96"/>
      <c r="N27" s="96"/>
      <c r="O27" s="96"/>
      <c r="P27" s="96"/>
      <c r="Q27" s="96"/>
      <c r="R27" s="148"/>
      <c r="S27" s="220"/>
      <c r="T27" s="96"/>
      <c r="U27" s="96"/>
      <c r="V27" s="96"/>
      <c r="W27" s="96"/>
      <c r="X27" s="96"/>
      <c r="Y27" s="96"/>
      <c r="Z27" s="96"/>
      <c r="AA27" s="148"/>
      <c r="AB27" s="220"/>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148"/>
      <c r="BC27" s="220"/>
      <c r="BD27" s="96"/>
      <c r="BE27" s="96"/>
      <c r="BF27" s="96"/>
      <c r="BG27" s="96"/>
      <c r="BH27" s="96"/>
      <c r="BI27" s="96"/>
      <c r="BJ27" s="96"/>
      <c r="BK27" s="148"/>
      <c r="BL27" s="245"/>
      <c r="BM27" s="152"/>
      <c r="BN27" s="152"/>
      <c r="BO27" s="152"/>
      <c r="BP27" s="152"/>
      <c r="BQ27" s="152"/>
      <c r="BR27" s="152"/>
      <c r="BS27" s="152"/>
      <c r="BT27" s="246"/>
      <c r="BU27" s="220"/>
      <c r="BV27" s="96"/>
      <c r="BW27" s="96"/>
      <c r="BX27" s="96"/>
      <c r="BY27" s="96"/>
      <c r="BZ27" s="96"/>
      <c r="CA27" s="96"/>
      <c r="CB27" s="96"/>
      <c r="CC27" s="96"/>
      <c r="CD27" s="19"/>
    </row>
    <row r="28" spans="2:82" ht="15" customHeight="1" x14ac:dyDescent="0.25">
      <c r="B28" s="18"/>
      <c r="C28" s="96"/>
      <c r="D28" s="96"/>
      <c r="E28" s="96"/>
      <c r="F28" s="96"/>
      <c r="G28" s="96"/>
      <c r="H28" s="96"/>
      <c r="I28" s="96"/>
      <c r="J28" s="96"/>
      <c r="K28" s="96"/>
      <c r="L28" s="96"/>
      <c r="M28" s="96"/>
      <c r="N28" s="96"/>
      <c r="O28" s="96"/>
      <c r="P28" s="96"/>
      <c r="Q28" s="96"/>
      <c r="R28" s="148"/>
      <c r="S28" s="220"/>
      <c r="T28" s="96"/>
      <c r="U28" s="96"/>
      <c r="V28" s="96"/>
      <c r="W28" s="96"/>
      <c r="X28" s="96"/>
      <c r="Y28" s="96"/>
      <c r="Z28" s="96"/>
      <c r="AA28" s="148"/>
      <c r="AB28" s="220"/>
      <c r="AC28" s="96"/>
      <c r="AD28" s="96"/>
      <c r="AE28" s="96"/>
      <c r="AF28" s="96"/>
      <c r="AG28" s="96"/>
      <c r="AH28" s="96"/>
      <c r="AI28" s="96"/>
      <c r="AJ28" s="96"/>
      <c r="AK28" s="96"/>
      <c r="AL28" s="96"/>
      <c r="AM28" s="96"/>
      <c r="AN28" s="96"/>
      <c r="AO28" s="96"/>
      <c r="AP28" s="96"/>
      <c r="AQ28" s="96"/>
      <c r="AR28" s="96"/>
      <c r="AS28" s="96"/>
      <c r="AT28" s="96"/>
      <c r="AU28" s="96"/>
      <c r="AV28" s="96"/>
      <c r="AW28" s="96"/>
      <c r="AX28" s="96"/>
      <c r="AY28" s="96"/>
      <c r="AZ28" s="96"/>
      <c r="BA28" s="96"/>
      <c r="BB28" s="148"/>
      <c r="BC28" s="220"/>
      <c r="BD28" s="96"/>
      <c r="BE28" s="96"/>
      <c r="BF28" s="96"/>
      <c r="BG28" s="96"/>
      <c r="BH28" s="96"/>
      <c r="BI28" s="96"/>
      <c r="BJ28" s="96"/>
      <c r="BK28" s="148"/>
      <c r="BL28" s="245"/>
      <c r="BM28" s="152"/>
      <c r="BN28" s="152"/>
      <c r="BO28" s="152"/>
      <c r="BP28" s="152"/>
      <c r="BQ28" s="152"/>
      <c r="BR28" s="152"/>
      <c r="BS28" s="152"/>
      <c r="BT28" s="246"/>
      <c r="BU28" s="220"/>
      <c r="BV28" s="96"/>
      <c r="BW28" s="96"/>
      <c r="BX28" s="96"/>
      <c r="BY28" s="96"/>
      <c r="BZ28" s="96"/>
      <c r="CA28" s="96"/>
      <c r="CB28" s="96"/>
      <c r="CC28" s="96"/>
      <c r="CD28" s="19"/>
    </row>
    <row r="29" spans="2:82" ht="15" customHeight="1" thickBot="1" x14ac:dyDescent="0.3">
      <c r="B29" s="18"/>
      <c r="C29" s="149"/>
      <c r="D29" s="149"/>
      <c r="E29" s="149"/>
      <c r="F29" s="149"/>
      <c r="G29" s="149"/>
      <c r="H29" s="149"/>
      <c r="I29" s="149"/>
      <c r="J29" s="149"/>
      <c r="K29" s="149"/>
      <c r="L29" s="149"/>
      <c r="M29" s="149"/>
      <c r="N29" s="149"/>
      <c r="O29" s="149"/>
      <c r="P29" s="149"/>
      <c r="Q29" s="149"/>
      <c r="R29" s="150"/>
      <c r="S29" s="222"/>
      <c r="T29" s="149"/>
      <c r="U29" s="149"/>
      <c r="V29" s="149"/>
      <c r="W29" s="149"/>
      <c r="X29" s="149"/>
      <c r="Y29" s="149"/>
      <c r="Z29" s="149"/>
      <c r="AA29" s="150"/>
      <c r="AB29" s="222"/>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c r="AZ29" s="149"/>
      <c r="BA29" s="149"/>
      <c r="BB29" s="150"/>
      <c r="BC29" s="222"/>
      <c r="BD29" s="149"/>
      <c r="BE29" s="149"/>
      <c r="BF29" s="149"/>
      <c r="BG29" s="149"/>
      <c r="BH29" s="149"/>
      <c r="BI29" s="149"/>
      <c r="BJ29" s="149"/>
      <c r="BK29" s="150"/>
      <c r="BL29" s="247"/>
      <c r="BM29" s="171"/>
      <c r="BN29" s="171"/>
      <c r="BO29" s="171"/>
      <c r="BP29" s="171"/>
      <c r="BQ29" s="171"/>
      <c r="BR29" s="171"/>
      <c r="BS29" s="171"/>
      <c r="BT29" s="248"/>
      <c r="BU29" s="222"/>
      <c r="BV29" s="149"/>
      <c r="BW29" s="149"/>
      <c r="BX29" s="149"/>
      <c r="BY29" s="149"/>
      <c r="BZ29" s="149"/>
      <c r="CA29" s="149"/>
      <c r="CB29" s="149"/>
      <c r="CC29" s="149"/>
      <c r="CD29" s="19"/>
    </row>
    <row r="30" spans="2:82" ht="15" customHeight="1" thickTop="1" x14ac:dyDescent="0.25">
      <c r="B30" s="18"/>
      <c r="C30" s="157" t="s">
        <v>121</v>
      </c>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158"/>
      <c r="BU30" s="226">
        <f>SUM(BU23:CC29)</f>
        <v>0</v>
      </c>
      <c r="BV30" s="96"/>
      <c r="BW30" s="96"/>
      <c r="BX30" s="96"/>
      <c r="BY30" s="96"/>
      <c r="BZ30" s="96"/>
      <c r="CA30" s="96"/>
      <c r="CB30" s="96"/>
      <c r="CC30" s="96"/>
      <c r="CD30" s="19"/>
    </row>
    <row r="31" spans="2:82" ht="15" customHeight="1" x14ac:dyDescent="0.25">
      <c r="B31" s="18"/>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c r="BN31" s="96"/>
      <c r="BO31" s="96"/>
      <c r="BP31" s="96"/>
      <c r="BQ31" s="96"/>
      <c r="BR31" s="96"/>
      <c r="BS31" s="96"/>
      <c r="BT31" s="158"/>
      <c r="BU31" s="220"/>
      <c r="BV31" s="96"/>
      <c r="BW31" s="96"/>
      <c r="BX31" s="96"/>
      <c r="BY31" s="96"/>
      <c r="BZ31" s="96"/>
      <c r="CA31" s="96"/>
      <c r="CB31" s="96"/>
      <c r="CC31" s="96"/>
      <c r="CD31" s="19"/>
    </row>
    <row r="32" spans="2:82" ht="15" customHeight="1" x14ac:dyDescent="0.25">
      <c r="B32" s="18"/>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c r="BN32" s="96"/>
      <c r="BO32" s="96"/>
      <c r="BP32" s="96"/>
      <c r="BQ32" s="96"/>
      <c r="BR32" s="96"/>
      <c r="BS32" s="96"/>
      <c r="BT32" s="158"/>
      <c r="BU32" s="220"/>
      <c r="BV32" s="96"/>
      <c r="BW32" s="96"/>
      <c r="BX32" s="96"/>
      <c r="BY32" s="96"/>
      <c r="BZ32" s="96"/>
      <c r="CA32" s="96"/>
      <c r="CB32" s="96"/>
      <c r="CC32" s="96"/>
      <c r="CD32" s="19"/>
    </row>
    <row r="33" spans="2:82" ht="15" customHeight="1" x14ac:dyDescent="0.25">
      <c r="B33" s="18"/>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c r="BN33" s="96"/>
      <c r="BO33" s="96"/>
      <c r="BP33" s="96"/>
      <c r="BQ33" s="96"/>
      <c r="BR33" s="96"/>
      <c r="BS33" s="96"/>
      <c r="BT33" s="158"/>
      <c r="BU33" s="220"/>
      <c r="BV33" s="96"/>
      <c r="BW33" s="96"/>
      <c r="BX33" s="96"/>
      <c r="BY33" s="96"/>
      <c r="BZ33" s="96"/>
      <c r="CA33" s="96"/>
      <c r="CB33" s="96"/>
      <c r="CC33" s="96"/>
      <c r="CD33" s="19"/>
    </row>
    <row r="34" spans="2:82" ht="15" customHeight="1" x14ac:dyDescent="0.25">
      <c r="B34" s="18"/>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6"/>
      <c r="BP34" s="96"/>
      <c r="BQ34" s="96"/>
      <c r="BR34" s="96"/>
      <c r="BS34" s="96"/>
      <c r="BT34" s="158"/>
      <c r="BU34" s="220"/>
      <c r="BV34" s="96"/>
      <c r="BW34" s="96"/>
      <c r="BX34" s="96"/>
      <c r="BY34" s="96"/>
      <c r="BZ34" s="96"/>
      <c r="CA34" s="96"/>
      <c r="CB34" s="96"/>
      <c r="CC34" s="96"/>
      <c r="CD34" s="19"/>
    </row>
    <row r="35" spans="2:82" ht="15" customHeight="1" x14ac:dyDescent="0.25">
      <c r="B35" s="18"/>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158"/>
      <c r="BU35" s="220"/>
      <c r="BV35" s="96"/>
      <c r="BW35" s="96"/>
      <c r="BX35" s="96"/>
      <c r="BY35" s="96"/>
      <c r="BZ35" s="96"/>
      <c r="CA35" s="96"/>
      <c r="CB35" s="96"/>
      <c r="CC35" s="96"/>
      <c r="CD35" s="19"/>
    </row>
    <row r="36" spans="2:82" ht="7.5" customHeight="1" x14ac:dyDescent="0.25">
      <c r="B36" s="20"/>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2"/>
    </row>
    <row r="37" spans="2:82" ht="7.5" customHeight="1" x14ac:dyDescent="0.25"/>
  </sheetData>
  <sheetProtection algorithmName="SHA-512" hashValue="qOxKzu/YECBSyVXa0Q1cQSeiV/dxoD+jwxZT1xZy5Km9cpGtltolBylgMTd5Fg1hRC1cGH26i3gd0Gk+ZZZRGg==" saltValue="oPfLXkoYXlV3tq14iDPSHA==" spinCount="100000" sheet="1" objects="1" scenarios="1"/>
  <mergeCells count="16">
    <mergeCell ref="B10:CD11"/>
    <mergeCell ref="AB23:BB29"/>
    <mergeCell ref="BL17:BT22"/>
    <mergeCell ref="C30:BT35"/>
    <mergeCell ref="BU30:CC35"/>
    <mergeCell ref="C23:R29"/>
    <mergeCell ref="C12:CC13"/>
    <mergeCell ref="BU17:CC22"/>
    <mergeCell ref="BC17:BK22"/>
    <mergeCell ref="S17:AA22"/>
    <mergeCell ref="BC23:BK29"/>
    <mergeCell ref="S23:AA29"/>
    <mergeCell ref="C17:R22"/>
    <mergeCell ref="AB17:BB22"/>
    <mergeCell ref="BL23:BT29"/>
    <mergeCell ref="BU23:CC29"/>
  </mergeCells>
  <printOptions horizontalCentered="1"/>
  <pageMargins left="0.70866141732283472" right="0.70866141732283472" top="0.78740157480314965" bottom="0.78740157480314965" header="0.31496062992125978" footer="0.31496062992125978"/>
  <pageSetup paperSize="9" scale="56" orientation="landscape"/>
  <headerFooter>
    <oddFooter>&amp;L&amp;"Arial,Standard"&amp;8 Die Weitergabe an Dritte ist ohne ausdrückliche Genehmigung der ausschreibenden Stelle nicht statthaft.
Datei: #12045242_Kalkulation Sicherheitsdienstleistungen
Stand: 20.04.2024</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D36"/>
  <sheetViews>
    <sheetView showGridLines="0" showRowColHeaders="0" zoomScaleNormal="100" workbookViewId="0">
      <pane ySplit="22" topLeftCell="A23" activePane="bottomLeft" state="frozen"/>
      <selection activeCell="C22" sqref="C22:R26"/>
      <selection pane="bottomLeft" activeCell="C12" sqref="C12:CC13"/>
    </sheetView>
  </sheetViews>
  <sheetFormatPr baseColWidth="10" defaultColWidth="9.109375" defaultRowHeight="13.8" x14ac:dyDescent="0.25"/>
  <cols>
    <col min="1" max="82" width="2.88671875" style="1" customWidth="1"/>
    <col min="83" max="280" width="9.109375" style="1" customWidth="1"/>
    <col min="281" max="313" width="2.88671875" style="1" customWidth="1"/>
    <col min="314" max="536" width="9.109375" style="1" customWidth="1"/>
    <col min="537" max="569" width="2.88671875" style="1" customWidth="1"/>
    <col min="570" max="792" width="9.109375" style="1" customWidth="1"/>
    <col min="793" max="825" width="2.88671875" style="1" customWidth="1"/>
    <col min="826" max="1048" width="9.109375" style="1" customWidth="1"/>
    <col min="1049" max="1081" width="2.88671875" style="1" customWidth="1"/>
    <col min="1082" max="1304" width="9.109375" style="1" customWidth="1"/>
    <col min="1305" max="1337" width="2.88671875" style="1" customWidth="1"/>
    <col min="1338" max="1560" width="9.109375" style="1" customWidth="1"/>
    <col min="1561" max="1593" width="2.88671875" style="1" customWidth="1"/>
    <col min="1594" max="1816" width="9.109375" style="1" customWidth="1"/>
    <col min="1817" max="1849" width="2.88671875" style="1" customWidth="1"/>
    <col min="1850" max="2072" width="9.109375" style="1" customWidth="1"/>
    <col min="2073" max="2105" width="2.88671875" style="1" customWidth="1"/>
    <col min="2106" max="2328" width="9.109375" style="1" customWidth="1"/>
    <col min="2329" max="2361" width="2.88671875" style="1" customWidth="1"/>
    <col min="2362" max="2584" width="9.109375" style="1" customWidth="1"/>
    <col min="2585" max="2617" width="2.88671875" style="1" customWidth="1"/>
    <col min="2618" max="2840" width="9.109375" style="1" customWidth="1"/>
    <col min="2841" max="2873" width="2.88671875" style="1" customWidth="1"/>
    <col min="2874" max="3096" width="9.109375" style="1" customWidth="1"/>
    <col min="3097" max="3129" width="2.88671875" style="1" customWidth="1"/>
    <col min="3130" max="3352" width="9.109375" style="1" customWidth="1"/>
    <col min="3353" max="3385" width="2.88671875" style="1" customWidth="1"/>
    <col min="3386" max="3608" width="9.109375" style="1" customWidth="1"/>
    <col min="3609" max="3641" width="2.88671875" style="1" customWidth="1"/>
    <col min="3642" max="3864" width="9.109375" style="1" customWidth="1"/>
    <col min="3865" max="3897" width="2.88671875" style="1" customWidth="1"/>
    <col min="3898" max="4120" width="9.109375" style="1" customWidth="1"/>
    <col min="4121" max="4153" width="2.88671875" style="1" customWidth="1"/>
    <col min="4154" max="4376" width="9.109375" style="1" customWidth="1"/>
    <col min="4377" max="4409" width="2.88671875" style="1" customWidth="1"/>
    <col min="4410" max="4632" width="9.109375" style="1" customWidth="1"/>
    <col min="4633" max="4665" width="2.88671875" style="1" customWidth="1"/>
    <col min="4666" max="4888" width="9.109375" style="1" customWidth="1"/>
    <col min="4889" max="4921" width="2.88671875" style="1" customWidth="1"/>
    <col min="4922" max="5144" width="9.109375" style="1" customWidth="1"/>
    <col min="5145" max="5177" width="2.88671875" style="1" customWidth="1"/>
    <col min="5178" max="5400" width="9.109375" style="1" customWidth="1"/>
    <col min="5401" max="5433" width="2.88671875" style="1" customWidth="1"/>
    <col min="5434" max="5656" width="9.109375" style="1" customWidth="1"/>
    <col min="5657" max="5689" width="2.88671875" style="1" customWidth="1"/>
    <col min="5690" max="5912" width="9.109375" style="1" customWidth="1"/>
    <col min="5913" max="5945" width="2.88671875" style="1" customWidth="1"/>
    <col min="5946" max="6168" width="9.109375" style="1" customWidth="1"/>
    <col min="6169" max="6201" width="2.88671875" style="1" customWidth="1"/>
    <col min="6202" max="6424" width="9.109375" style="1" customWidth="1"/>
    <col min="6425" max="6457" width="2.88671875" style="1" customWidth="1"/>
    <col min="6458" max="6680" width="9.109375" style="1" customWidth="1"/>
    <col min="6681" max="6713" width="2.88671875" style="1" customWidth="1"/>
    <col min="6714" max="6936" width="9.109375" style="1" customWidth="1"/>
    <col min="6937" max="6969" width="2.88671875" style="1" customWidth="1"/>
    <col min="6970" max="7192" width="9.109375" style="1" customWidth="1"/>
    <col min="7193" max="7225" width="2.88671875" style="1" customWidth="1"/>
    <col min="7226" max="7448" width="9.109375" style="1" customWidth="1"/>
    <col min="7449" max="7481" width="2.88671875" style="1" customWidth="1"/>
    <col min="7482" max="7704" width="9.109375" style="1" customWidth="1"/>
    <col min="7705" max="7737" width="2.88671875" style="1" customWidth="1"/>
    <col min="7738" max="7960" width="9.109375" style="1" customWidth="1"/>
    <col min="7961" max="7993" width="2.88671875" style="1" customWidth="1"/>
    <col min="7994" max="8216" width="9.109375" style="1" customWidth="1"/>
    <col min="8217" max="8249" width="2.88671875" style="1" customWidth="1"/>
    <col min="8250" max="8472" width="9.109375" style="1" customWidth="1"/>
    <col min="8473" max="8505" width="2.88671875" style="1" customWidth="1"/>
    <col min="8506" max="8728" width="9.109375" style="1" customWidth="1"/>
    <col min="8729" max="8761" width="2.88671875" style="1" customWidth="1"/>
    <col min="8762" max="8984" width="9.109375" style="1" customWidth="1"/>
    <col min="8985" max="9017" width="2.88671875" style="1" customWidth="1"/>
    <col min="9018" max="9240" width="9.109375" style="1" customWidth="1"/>
    <col min="9241" max="9273" width="2.88671875" style="1" customWidth="1"/>
    <col min="9274" max="9496" width="9.109375" style="1" customWidth="1"/>
    <col min="9497" max="9529" width="2.88671875" style="1" customWidth="1"/>
    <col min="9530" max="9752" width="9.109375" style="1" customWidth="1"/>
    <col min="9753" max="9785" width="2.88671875" style="1" customWidth="1"/>
    <col min="9786" max="10008" width="9.109375" style="1" customWidth="1"/>
    <col min="10009" max="10041" width="2.88671875" style="1" customWidth="1"/>
    <col min="10042" max="10264" width="9.109375" style="1" customWidth="1"/>
    <col min="10265" max="10297" width="2.88671875" style="1" customWidth="1"/>
    <col min="10298" max="10520" width="9.109375" style="1" customWidth="1"/>
    <col min="10521" max="10553" width="2.88671875" style="1" customWidth="1"/>
    <col min="10554" max="10776" width="9.109375" style="1" customWidth="1"/>
    <col min="10777" max="10809" width="2.88671875" style="1" customWidth="1"/>
    <col min="10810" max="11032" width="9.109375" style="1" customWidth="1"/>
    <col min="11033" max="11065" width="2.88671875" style="1" customWidth="1"/>
    <col min="11066" max="11288" width="9.109375" style="1" customWidth="1"/>
    <col min="11289" max="11321" width="2.88671875" style="1" customWidth="1"/>
    <col min="11322" max="11544" width="9.109375" style="1" customWidth="1"/>
    <col min="11545" max="11577" width="2.88671875" style="1" customWidth="1"/>
    <col min="11578" max="11800" width="9.109375" style="1" customWidth="1"/>
    <col min="11801" max="11833" width="2.88671875" style="1" customWidth="1"/>
    <col min="11834" max="12056" width="9.109375" style="1" customWidth="1"/>
    <col min="12057" max="12089" width="2.88671875" style="1" customWidth="1"/>
    <col min="12090" max="12312" width="9.109375" style="1" customWidth="1"/>
    <col min="12313" max="12345" width="2.88671875" style="1" customWidth="1"/>
    <col min="12346" max="12568" width="9.109375" style="1" customWidth="1"/>
    <col min="12569" max="12601" width="2.88671875" style="1" customWidth="1"/>
    <col min="12602" max="12824" width="9.109375" style="1" customWidth="1"/>
    <col min="12825" max="12857" width="2.88671875" style="1" customWidth="1"/>
    <col min="12858" max="13080" width="9.109375" style="1" customWidth="1"/>
    <col min="13081" max="13113" width="2.88671875" style="1" customWidth="1"/>
    <col min="13114" max="13336" width="9.109375" style="1" customWidth="1"/>
    <col min="13337" max="13369" width="2.88671875" style="1" customWidth="1"/>
    <col min="13370" max="13592" width="9.109375" style="1" customWidth="1"/>
    <col min="13593" max="13625" width="2.88671875" style="1" customWidth="1"/>
    <col min="13626" max="13848" width="9.109375" style="1" customWidth="1"/>
    <col min="13849" max="13881" width="2.88671875" style="1" customWidth="1"/>
    <col min="13882" max="14104" width="9.109375" style="1" customWidth="1"/>
    <col min="14105" max="14137" width="2.88671875" style="1" customWidth="1"/>
    <col min="14138" max="14360" width="9.109375" style="1" customWidth="1"/>
    <col min="14361" max="14393" width="2.88671875" style="1" customWidth="1"/>
    <col min="14394" max="14616" width="9.109375" style="1" customWidth="1"/>
    <col min="14617" max="14649" width="2.88671875" style="1" customWidth="1"/>
    <col min="14650" max="14872" width="9.109375" style="1" customWidth="1"/>
    <col min="14873" max="14905" width="2.88671875" style="1" customWidth="1"/>
    <col min="14906" max="15128" width="9.109375" style="1" customWidth="1"/>
    <col min="15129" max="15161" width="2.88671875" style="1" customWidth="1"/>
    <col min="15162" max="15384" width="9.109375" style="1" customWidth="1"/>
    <col min="15385" max="15417" width="2.88671875" style="1" customWidth="1"/>
    <col min="15418" max="15640" width="9.109375" style="1" customWidth="1"/>
    <col min="15641" max="15673" width="2.88671875" style="1" customWidth="1"/>
    <col min="15674" max="15896" width="9.109375" style="1" customWidth="1"/>
    <col min="15897" max="15929" width="2.88671875" style="1" customWidth="1"/>
    <col min="15930" max="16152" width="9.109375" style="1" customWidth="1"/>
    <col min="16153" max="16185" width="2.88671875" style="1" customWidth="1"/>
    <col min="16186" max="16384" width="9.109375" style="1" customWidth="1"/>
  </cols>
  <sheetData>
    <row r="1" spans="2:82" ht="15" customHeight="1" x14ac:dyDescent="0.25"/>
    <row r="2" spans="2:82" ht="15" customHeight="1" x14ac:dyDescent="0.25">
      <c r="B2" s="26" t="str">
        <f>'0_uebersicht'!$B$2</f>
        <v>Sicherheitsdienstleistungen</v>
      </c>
    </row>
    <row r="3" spans="2:82" ht="15" customHeight="1" x14ac:dyDescent="0.25">
      <c r="B3" s="27" t="str">
        <f>'0_uebersicht'!$B$3</f>
        <v>in den Liegenschaften der</v>
      </c>
    </row>
    <row r="4" spans="2:82" ht="15" customHeight="1" x14ac:dyDescent="0.25">
      <c r="B4" s="27" t="str">
        <f>'0_uebersicht'!$B$4</f>
        <v>GSI Helmholtzzentrum für Schwerionenforschung GmbH und FAIR GmbH</v>
      </c>
    </row>
    <row r="5" spans="2:82" ht="15" customHeight="1" x14ac:dyDescent="0.25"/>
    <row r="6" spans="2:82" ht="15" customHeight="1" x14ac:dyDescent="0.3">
      <c r="B6" s="2" t="s">
        <v>122</v>
      </c>
    </row>
    <row r="7" spans="2:82" ht="7.5" customHeight="1" x14ac:dyDescent="0.3">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row>
    <row r="8" spans="2:82" ht="7.5" customHeight="1" x14ac:dyDescent="0.25">
      <c r="B8" s="5"/>
    </row>
    <row r="9" spans="2:82" ht="7.5" customHeight="1" x14ac:dyDescent="0.25">
      <c r="B9" s="7"/>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9"/>
    </row>
    <row r="10" spans="2:82" ht="15" customHeight="1" x14ac:dyDescent="0.25">
      <c r="B10" s="115" t="s">
        <v>5</v>
      </c>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96"/>
      <c r="BW10" s="96"/>
      <c r="BX10" s="96"/>
      <c r="BY10" s="96"/>
      <c r="BZ10" s="96"/>
      <c r="CA10" s="96"/>
      <c r="CB10" s="96"/>
      <c r="CC10" s="96"/>
      <c r="CD10" s="116"/>
    </row>
    <row r="11" spans="2:82" ht="15" customHeight="1" x14ac:dyDescent="0.25">
      <c r="B11" s="95"/>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96"/>
      <c r="CB11" s="96"/>
      <c r="CC11" s="96"/>
      <c r="CD11" s="116"/>
    </row>
    <row r="12" spans="2:82" ht="15" customHeight="1" x14ac:dyDescent="0.25">
      <c r="B12" s="10"/>
      <c r="C12" s="164">
        <f>'0_uebersicht'!C16</f>
        <v>0</v>
      </c>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2"/>
      <c r="CD12" s="11"/>
    </row>
    <row r="13" spans="2:82" ht="15" customHeight="1" x14ac:dyDescent="0.25">
      <c r="B13" s="10"/>
      <c r="C13" s="123"/>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5"/>
      <c r="CD13" s="11"/>
    </row>
    <row r="14" spans="2:82" ht="7.5" customHeight="1" x14ac:dyDescent="0.25">
      <c r="B14" s="1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4"/>
    </row>
    <row r="15" spans="2:82" ht="7.5" customHeight="1" x14ac:dyDescent="0.25">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row>
    <row r="16" spans="2:82" ht="7.5" customHeight="1" x14ac:dyDescent="0.25">
      <c r="B16" s="1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7"/>
    </row>
    <row r="17" spans="2:82" ht="15" customHeight="1" x14ac:dyDescent="0.25">
      <c r="B17" s="18"/>
      <c r="C17" s="227" t="s">
        <v>91</v>
      </c>
      <c r="D17" s="96"/>
      <c r="E17" s="96"/>
      <c r="F17" s="96"/>
      <c r="G17" s="96"/>
      <c r="H17" s="96"/>
      <c r="I17" s="96"/>
      <c r="J17" s="96"/>
      <c r="K17" s="96"/>
      <c r="L17" s="96"/>
      <c r="M17" s="96"/>
      <c r="N17" s="96"/>
      <c r="O17" s="96"/>
      <c r="P17" s="96"/>
      <c r="Q17" s="96"/>
      <c r="R17" s="158"/>
      <c r="S17" s="219" t="s">
        <v>92</v>
      </c>
      <c r="T17" s="96"/>
      <c r="U17" s="96"/>
      <c r="V17" s="96"/>
      <c r="W17" s="96"/>
      <c r="X17" s="96"/>
      <c r="Y17" s="96"/>
      <c r="Z17" s="96"/>
      <c r="AA17" s="148"/>
      <c r="AB17" s="219" t="s">
        <v>93</v>
      </c>
      <c r="AC17" s="96"/>
      <c r="AD17" s="96"/>
      <c r="AE17" s="96"/>
      <c r="AF17" s="96"/>
      <c r="AG17" s="96"/>
      <c r="AH17" s="96"/>
      <c r="AI17" s="96"/>
      <c r="AJ17" s="148"/>
      <c r="AK17" s="219" t="s">
        <v>94</v>
      </c>
      <c r="AL17" s="96"/>
      <c r="AM17" s="96"/>
      <c r="AN17" s="96"/>
      <c r="AO17" s="96"/>
      <c r="AP17" s="96"/>
      <c r="AQ17" s="96"/>
      <c r="AR17" s="96"/>
      <c r="AS17" s="148"/>
      <c r="AT17" s="219" t="s">
        <v>95</v>
      </c>
      <c r="AU17" s="96"/>
      <c r="AV17" s="96"/>
      <c r="AW17" s="96"/>
      <c r="AX17" s="96"/>
      <c r="AY17" s="96"/>
      <c r="AZ17" s="96"/>
      <c r="BA17" s="96"/>
      <c r="BB17" s="148"/>
      <c r="BC17" s="219" t="s">
        <v>96</v>
      </c>
      <c r="BD17" s="96"/>
      <c r="BE17" s="96"/>
      <c r="BF17" s="96"/>
      <c r="BG17" s="96"/>
      <c r="BH17" s="96"/>
      <c r="BI17" s="96"/>
      <c r="BJ17" s="96"/>
      <c r="BK17" s="148"/>
      <c r="BL17" s="219" t="s">
        <v>97</v>
      </c>
      <c r="BM17" s="96"/>
      <c r="BN17" s="96"/>
      <c r="BO17" s="96"/>
      <c r="BP17" s="96"/>
      <c r="BQ17" s="96"/>
      <c r="BR17" s="96"/>
      <c r="BS17" s="96"/>
      <c r="BT17" s="148"/>
      <c r="BU17" s="225" t="s">
        <v>98</v>
      </c>
      <c r="BV17" s="96"/>
      <c r="BW17" s="96"/>
      <c r="BX17" s="96"/>
      <c r="BY17" s="96"/>
      <c r="BZ17" s="96"/>
      <c r="CA17" s="96"/>
      <c r="CB17" s="96"/>
      <c r="CC17" s="96"/>
      <c r="CD17" s="19"/>
    </row>
    <row r="18" spans="2:82" ht="15" customHeight="1" x14ac:dyDescent="0.25">
      <c r="B18" s="18"/>
      <c r="C18" s="96"/>
      <c r="D18" s="96"/>
      <c r="E18" s="96"/>
      <c r="F18" s="96"/>
      <c r="G18" s="96"/>
      <c r="H18" s="96"/>
      <c r="I18" s="96"/>
      <c r="J18" s="96"/>
      <c r="K18" s="96"/>
      <c r="L18" s="96"/>
      <c r="M18" s="96"/>
      <c r="N18" s="96"/>
      <c r="O18" s="96"/>
      <c r="P18" s="96"/>
      <c r="Q18" s="96"/>
      <c r="R18" s="158"/>
      <c r="S18" s="220"/>
      <c r="T18" s="96"/>
      <c r="U18" s="96"/>
      <c r="V18" s="96"/>
      <c r="W18" s="96"/>
      <c r="X18" s="96"/>
      <c r="Y18" s="96"/>
      <c r="Z18" s="96"/>
      <c r="AA18" s="148"/>
      <c r="AB18" s="220"/>
      <c r="AC18" s="96"/>
      <c r="AD18" s="96"/>
      <c r="AE18" s="96"/>
      <c r="AF18" s="96"/>
      <c r="AG18" s="96"/>
      <c r="AH18" s="96"/>
      <c r="AI18" s="96"/>
      <c r="AJ18" s="148"/>
      <c r="AK18" s="220"/>
      <c r="AL18" s="96"/>
      <c r="AM18" s="96"/>
      <c r="AN18" s="96"/>
      <c r="AO18" s="96"/>
      <c r="AP18" s="96"/>
      <c r="AQ18" s="96"/>
      <c r="AR18" s="96"/>
      <c r="AS18" s="148"/>
      <c r="AT18" s="220"/>
      <c r="AU18" s="96"/>
      <c r="AV18" s="96"/>
      <c r="AW18" s="96"/>
      <c r="AX18" s="96"/>
      <c r="AY18" s="96"/>
      <c r="AZ18" s="96"/>
      <c r="BA18" s="96"/>
      <c r="BB18" s="148"/>
      <c r="BC18" s="220"/>
      <c r="BD18" s="96"/>
      <c r="BE18" s="96"/>
      <c r="BF18" s="96"/>
      <c r="BG18" s="96"/>
      <c r="BH18" s="96"/>
      <c r="BI18" s="96"/>
      <c r="BJ18" s="96"/>
      <c r="BK18" s="148"/>
      <c r="BL18" s="220"/>
      <c r="BM18" s="96"/>
      <c r="BN18" s="96"/>
      <c r="BO18" s="96"/>
      <c r="BP18" s="96"/>
      <c r="BQ18" s="96"/>
      <c r="BR18" s="96"/>
      <c r="BS18" s="96"/>
      <c r="BT18" s="148"/>
      <c r="BU18" s="220"/>
      <c r="BV18" s="96"/>
      <c r="BW18" s="96"/>
      <c r="BX18" s="96"/>
      <c r="BY18" s="96"/>
      <c r="BZ18" s="96"/>
      <c r="CA18" s="96"/>
      <c r="CB18" s="96"/>
      <c r="CC18" s="96"/>
      <c r="CD18" s="19"/>
    </row>
    <row r="19" spans="2:82" ht="15" customHeight="1" x14ac:dyDescent="0.25">
      <c r="B19" s="18"/>
      <c r="C19" s="96"/>
      <c r="D19" s="96"/>
      <c r="E19" s="96"/>
      <c r="F19" s="96"/>
      <c r="G19" s="96"/>
      <c r="H19" s="96"/>
      <c r="I19" s="96"/>
      <c r="J19" s="96"/>
      <c r="K19" s="96"/>
      <c r="L19" s="96"/>
      <c r="M19" s="96"/>
      <c r="N19" s="96"/>
      <c r="O19" s="96"/>
      <c r="P19" s="96"/>
      <c r="Q19" s="96"/>
      <c r="R19" s="158"/>
      <c r="S19" s="220"/>
      <c r="T19" s="96"/>
      <c r="U19" s="96"/>
      <c r="V19" s="96"/>
      <c r="W19" s="96"/>
      <c r="X19" s="96"/>
      <c r="Y19" s="96"/>
      <c r="Z19" s="96"/>
      <c r="AA19" s="148"/>
      <c r="AB19" s="220"/>
      <c r="AC19" s="96"/>
      <c r="AD19" s="96"/>
      <c r="AE19" s="96"/>
      <c r="AF19" s="96"/>
      <c r="AG19" s="96"/>
      <c r="AH19" s="96"/>
      <c r="AI19" s="96"/>
      <c r="AJ19" s="148"/>
      <c r="AK19" s="220"/>
      <c r="AL19" s="96"/>
      <c r="AM19" s="96"/>
      <c r="AN19" s="96"/>
      <c r="AO19" s="96"/>
      <c r="AP19" s="96"/>
      <c r="AQ19" s="96"/>
      <c r="AR19" s="96"/>
      <c r="AS19" s="148"/>
      <c r="AT19" s="220"/>
      <c r="AU19" s="96"/>
      <c r="AV19" s="96"/>
      <c r="AW19" s="96"/>
      <c r="AX19" s="96"/>
      <c r="AY19" s="96"/>
      <c r="AZ19" s="96"/>
      <c r="BA19" s="96"/>
      <c r="BB19" s="148"/>
      <c r="BC19" s="220"/>
      <c r="BD19" s="96"/>
      <c r="BE19" s="96"/>
      <c r="BF19" s="96"/>
      <c r="BG19" s="96"/>
      <c r="BH19" s="96"/>
      <c r="BI19" s="96"/>
      <c r="BJ19" s="96"/>
      <c r="BK19" s="148"/>
      <c r="BL19" s="220"/>
      <c r="BM19" s="96"/>
      <c r="BN19" s="96"/>
      <c r="BO19" s="96"/>
      <c r="BP19" s="96"/>
      <c r="BQ19" s="96"/>
      <c r="BR19" s="96"/>
      <c r="BS19" s="96"/>
      <c r="BT19" s="148"/>
      <c r="BU19" s="220"/>
      <c r="BV19" s="96"/>
      <c r="BW19" s="96"/>
      <c r="BX19" s="96"/>
      <c r="BY19" s="96"/>
      <c r="BZ19" s="96"/>
      <c r="CA19" s="96"/>
      <c r="CB19" s="96"/>
      <c r="CC19" s="96"/>
      <c r="CD19" s="19"/>
    </row>
    <row r="20" spans="2:82" ht="15" customHeight="1" x14ac:dyDescent="0.25">
      <c r="B20" s="18"/>
      <c r="C20" s="96"/>
      <c r="D20" s="96"/>
      <c r="E20" s="96"/>
      <c r="F20" s="96"/>
      <c r="G20" s="96"/>
      <c r="H20" s="96"/>
      <c r="I20" s="96"/>
      <c r="J20" s="96"/>
      <c r="K20" s="96"/>
      <c r="L20" s="96"/>
      <c r="M20" s="96"/>
      <c r="N20" s="96"/>
      <c r="O20" s="96"/>
      <c r="P20" s="96"/>
      <c r="Q20" s="96"/>
      <c r="R20" s="158"/>
      <c r="S20" s="220"/>
      <c r="T20" s="96"/>
      <c r="U20" s="96"/>
      <c r="V20" s="96"/>
      <c r="W20" s="96"/>
      <c r="X20" s="96"/>
      <c r="Y20" s="96"/>
      <c r="Z20" s="96"/>
      <c r="AA20" s="148"/>
      <c r="AB20" s="220"/>
      <c r="AC20" s="96"/>
      <c r="AD20" s="96"/>
      <c r="AE20" s="96"/>
      <c r="AF20" s="96"/>
      <c r="AG20" s="96"/>
      <c r="AH20" s="96"/>
      <c r="AI20" s="96"/>
      <c r="AJ20" s="148"/>
      <c r="AK20" s="220"/>
      <c r="AL20" s="96"/>
      <c r="AM20" s="96"/>
      <c r="AN20" s="96"/>
      <c r="AO20" s="96"/>
      <c r="AP20" s="96"/>
      <c r="AQ20" s="96"/>
      <c r="AR20" s="96"/>
      <c r="AS20" s="148"/>
      <c r="AT20" s="220"/>
      <c r="AU20" s="96"/>
      <c r="AV20" s="96"/>
      <c r="AW20" s="96"/>
      <c r="AX20" s="96"/>
      <c r="AY20" s="96"/>
      <c r="AZ20" s="96"/>
      <c r="BA20" s="96"/>
      <c r="BB20" s="148"/>
      <c r="BC20" s="220"/>
      <c r="BD20" s="96"/>
      <c r="BE20" s="96"/>
      <c r="BF20" s="96"/>
      <c r="BG20" s="96"/>
      <c r="BH20" s="96"/>
      <c r="BI20" s="96"/>
      <c r="BJ20" s="96"/>
      <c r="BK20" s="148"/>
      <c r="BL20" s="220"/>
      <c r="BM20" s="96"/>
      <c r="BN20" s="96"/>
      <c r="BO20" s="96"/>
      <c r="BP20" s="96"/>
      <c r="BQ20" s="96"/>
      <c r="BR20" s="96"/>
      <c r="BS20" s="96"/>
      <c r="BT20" s="148"/>
      <c r="BU20" s="220"/>
      <c r="BV20" s="96"/>
      <c r="BW20" s="96"/>
      <c r="BX20" s="96"/>
      <c r="BY20" s="96"/>
      <c r="BZ20" s="96"/>
      <c r="CA20" s="96"/>
      <c r="CB20" s="96"/>
      <c r="CC20" s="96"/>
      <c r="CD20" s="19"/>
    </row>
    <row r="21" spans="2:82" ht="15" customHeight="1" x14ac:dyDescent="0.25">
      <c r="B21" s="18"/>
      <c r="C21" s="96"/>
      <c r="D21" s="96"/>
      <c r="E21" s="96"/>
      <c r="F21" s="96"/>
      <c r="G21" s="96"/>
      <c r="H21" s="96"/>
      <c r="I21" s="96"/>
      <c r="J21" s="96"/>
      <c r="K21" s="96"/>
      <c r="L21" s="96"/>
      <c r="M21" s="96"/>
      <c r="N21" s="96"/>
      <c r="O21" s="96"/>
      <c r="P21" s="96"/>
      <c r="Q21" s="96"/>
      <c r="R21" s="158"/>
      <c r="S21" s="220"/>
      <c r="T21" s="96"/>
      <c r="U21" s="96"/>
      <c r="V21" s="96"/>
      <c r="W21" s="96"/>
      <c r="X21" s="96"/>
      <c r="Y21" s="96"/>
      <c r="Z21" s="96"/>
      <c r="AA21" s="148"/>
      <c r="AB21" s="220"/>
      <c r="AC21" s="96"/>
      <c r="AD21" s="96"/>
      <c r="AE21" s="96"/>
      <c r="AF21" s="96"/>
      <c r="AG21" s="96"/>
      <c r="AH21" s="96"/>
      <c r="AI21" s="96"/>
      <c r="AJ21" s="148"/>
      <c r="AK21" s="220"/>
      <c r="AL21" s="96"/>
      <c r="AM21" s="96"/>
      <c r="AN21" s="96"/>
      <c r="AO21" s="96"/>
      <c r="AP21" s="96"/>
      <c r="AQ21" s="96"/>
      <c r="AR21" s="96"/>
      <c r="AS21" s="148"/>
      <c r="AT21" s="220"/>
      <c r="AU21" s="96"/>
      <c r="AV21" s="96"/>
      <c r="AW21" s="96"/>
      <c r="AX21" s="96"/>
      <c r="AY21" s="96"/>
      <c r="AZ21" s="96"/>
      <c r="BA21" s="96"/>
      <c r="BB21" s="148"/>
      <c r="BC21" s="220"/>
      <c r="BD21" s="96"/>
      <c r="BE21" s="96"/>
      <c r="BF21" s="96"/>
      <c r="BG21" s="96"/>
      <c r="BH21" s="96"/>
      <c r="BI21" s="96"/>
      <c r="BJ21" s="96"/>
      <c r="BK21" s="148"/>
      <c r="BL21" s="220"/>
      <c r="BM21" s="96"/>
      <c r="BN21" s="96"/>
      <c r="BO21" s="96"/>
      <c r="BP21" s="96"/>
      <c r="BQ21" s="96"/>
      <c r="BR21" s="96"/>
      <c r="BS21" s="96"/>
      <c r="BT21" s="148"/>
      <c r="BU21" s="220"/>
      <c r="BV21" s="96"/>
      <c r="BW21" s="96"/>
      <c r="BX21" s="96"/>
      <c r="BY21" s="96"/>
      <c r="BZ21" s="96"/>
      <c r="CA21" s="96"/>
      <c r="CB21" s="96"/>
      <c r="CC21" s="96"/>
      <c r="CD21" s="19"/>
    </row>
    <row r="22" spans="2:82" ht="15" customHeight="1" x14ac:dyDescent="0.25">
      <c r="B22" s="18"/>
      <c r="C22" s="162"/>
      <c r="D22" s="162"/>
      <c r="E22" s="162"/>
      <c r="F22" s="162"/>
      <c r="G22" s="162"/>
      <c r="H22" s="162"/>
      <c r="I22" s="162"/>
      <c r="J22" s="162"/>
      <c r="K22" s="162"/>
      <c r="L22" s="162"/>
      <c r="M22" s="162"/>
      <c r="N22" s="162"/>
      <c r="O22" s="162"/>
      <c r="P22" s="162"/>
      <c r="Q22" s="162"/>
      <c r="R22" s="163"/>
      <c r="S22" s="214"/>
      <c r="T22" s="109"/>
      <c r="U22" s="109"/>
      <c r="V22" s="109"/>
      <c r="W22" s="109"/>
      <c r="X22" s="109"/>
      <c r="Y22" s="109"/>
      <c r="Z22" s="109"/>
      <c r="AA22" s="215"/>
      <c r="AB22" s="214"/>
      <c r="AC22" s="109"/>
      <c r="AD22" s="109"/>
      <c r="AE22" s="109"/>
      <c r="AF22" s="109"/>
      <c r="AG22" s="109"/>
      <c r="AH22" s="109"/>
      <c r="AI22" s="109"/>
      <c r="AJ22" s="215"/>
      <c r="AK22" s="214"/>
      <c r="AL22" s="109"/>
      <c r="AM22" s="109"/>
      <c r="AN22" s="109"/>
      <c r="AO22" s="109"/>
      <c r="AP22" s="109"/>
      <c r="AQ22" s="109"/>
      <c r="AR22" s="109"/>
      <c r="AS22" s="215"/>
      <c r="AT22" s="214"/>
      <c r="AU22" s="109"/>
      <c r="AV22" s="109"/>
      <c r="AW22" s="109"/>
      <c r="AX22" s="109"/>
      <c r="AY22" s="109"/>
      <c r="AZ22" s="109"/>
      <c r="BA22" s="109"/>
      <c r="BB22" s="215"/>
      <c r="BC22" s="214"/>
      <c r="BD22" s="109"/>
      <c r="BE22" s="109"/>
      <c r="BF22" s="109"/>
      <c r="BG22" s="109"/>
      <c r="BH22" s="109"/>
      <c r="BI22" s="109"/>
      <c r="BJ22" s="109"/>
      <c r="BK22" s="215"/>
      <c r="BL22" s="214"/>
      <c r="BM22" s="109"/>
      <c r="BN22" s="109"/>
      <c r="BO22" s="109"/>
      <c r="BP22" s="109"/>
      <c r="BQ22" s="109"/>
      <c r="BR22" s="109"/>
      <c r="BS22" s="109"/>
      <c r="BT22" s="215"/>
      <c r="BU22" s="214"/>
      <c r="BV22" s="109"/>
      <c r="BW22" s="109"/>
      <c r="BX22" s="109"/>
      <c r="BY22" s="109"/>
      <c r="BZ22" s="109"/>
      <c r="CA22" s="109"/>
      <c r="CB22" s="109"/>
      <c r="CC22" s="109"/>
      <c r="CD22" s="19"/>
    </row>
    <row r="23" spans="2:82" ht="15" customHeight="1" x14ac:dyDescent="0.25">
      <c r="B23" s="18"/>
      <c r="C23" s="166" t="s">
        <v>43</v>
      </c>
      <c r="D23" s="108"/>
      <c r="E23" s="108"/>
      <c r="F23" s="108"/>
      <c r="G23" s="108"/>
      <c r="H23" s="108"/>
      <c r="I23" s="108"/>
      <c r="J23" s="108"/>
      <c r="K23" s="108"/>
      <c r="L23" s="108"/>
      <c r="M23" s="108"/>
      <c r="N23" s="108"/>
      <c r="O23" s="108"/>
      <c r="P23" s="108"/>
      <c r="Q23" s="108"/>
      <c r="R23" s="147"/>
      <c r="S23" s="223" t="s">
        <v>123</v>
      </c>
      <c r="T23" s="108"/>
      <c r="U23" s="108"/>
      <c r="V23" s="108"/>
      <c r="W23" s="108"/>
      <c r="X23" s="108"/>
      <c r="Y23" s="108"/>
      <c r="Z23" s="108"/>
      <c r="AA23" s="147"/>
      <c r="AB23" s="223">
        <v>1</v>
      </c>
      <c r="AC23" s="108"/>
      <c r="AD23" s="108"/>
      <c r="AE23" s="108"/>
      <c r="AF23" s="108"/>
      <c r="AG23" s="108"/>
      <c r="AH23" s="108"/>
      <c r="AI23" s="108"/>
      <c r="AJ23" s="147"/>
      <c r="AK23" s="249">
        <v>9</v>
      </c>
      <c r="AL23" s="108"/>
      <c r="AM23" s="108"/>
      <c r="AN23" s="108"/>
      <c r="AO23" s="108"/>
      <c r="AP23" s="108"/>
      <c r="AQ23" s="108"/>
      <c r="AR23" s="108"/>
      <c r="AS23" s="147"/>
      <c r="AT23" s="249">
        <v>110</v>
      </c>
      <c r="AU23" s="108"/>
      <c r="AV23" s="108"/>
      <c r="AW23" s="108"/>
      <c r="AX23" s="108"/>
      <c r="AY23" s="108"/>
      <c r="AZ23" s="108"/>
      <c r="BA23" s="108"/>
      <c r="BB23" s="147"/>
      <c r="BC23" s="223">
        <f>AB23*AK23*AT23</f>
        <v>990</v>
      </c>
      <c r="BD23" s="108"/>
      <c r="BE23" s="108"/>
      <c r="BF23" s="108"/>
      <c r="BG23" s="108"/>
      <c r="BH23" s="108"/>
      <c r="BI23" s="108"/>
      <c r="BJ23" s="108"/>
      <c r="BK23" s="147"/>
      <c r="BL23" s="221">
        <f>svs39tag</f>
        <v>0</v>
      </c>
      <c r="BM23" s="108"/>
      <c r="BN23" s="108"/>
      <c r="BO23" s="108"/>
      <c r="BP23" s="108"/>
      <c r="BQ23" s="108"/>
      <c r="BR23" s="108"/>
      <c r="BS23" s="108"/>
      <c r="BT23" s="147"/>
      <c r="BU23" s="224">
        <f>BC23*BL23</f>
        <v>0</v>
      </c>
      <c r="BV23" s="108"/>
      <c r="BW23" s="108"/>
      <c r="BX23" s="108"/>
      <c r="BY23" s="108"/>
      <c r="BZ23" s="108"/>
      <c r="CA23" s="108"/>
      <c r="CB23" s="108"/>
      <c r="CC23" s="108"/>
      <c r="CD23" s="19"/>
    </row>
    <row r="24" spans="2:82" ht="15" customHeight="1" x14ac:dyDescent="0.25">
      <c r="B24" s="18"/>
      <c r="C24" s="96"/>
      <c r="D24" s="96"/>
      <c r="E24" s="96"/>
      <c r="F24" s="96"/>
      <c r="G24" s="96"/>
      <c r="H24" s="96"/>
      <c r="I24" s="96"/>
      <c r="J24" s="96"/>
      <c r="K24" s="96"/>
      <c r="L24" s="96"/>
      <c r="M24" s="96"/>
      <c r="N24" s="96"/>
      <c r="O24" s="96"/>
      <c r="P24" s="96"/>
      <c r="Q24" s="96"/>
      <c r="R24" s="148"/>
      <c r="S24" s="220"/>
      <c r="T24" s="96"/>
      <c r="U24" s="96"/>
      <c r="V24" s="96"/>
      <c r="W24" s="96"/>
      <c r="X24" s="96"/>
      <c r="Y24" s="96"/>
      <c r="Z24" s="96"/>
      <c r="AA24" s="148"/>
      <c r="AB24" s="220"/>
      <c r="AC24" s="96"/>
      <c r="AD24" s="96"/>
      <c r="AE24" s="96"/>
      <c r="AF24" s="96"/>
      <c r="AG24" s="96"/>
      <c r="AH24" s="96"/>
      <c r="AI24" s="96"/>
      <c r="AJ24" s="148"/>
      <c r="AK24" s="220"/>
      <c r="AL24" s="96"/>
      <c r="AM24" s="96"/>
      <c r="AN24" s="96"/>
      <c r="AO24" s="96"/>
      <c r="AP24" s="96"/>
      <c r="AQ24" s="96"/>
      <c r="AR24" s="96"/>
      <c r="AS24" s="148"/>
      <c r="AT24" s="220"/>
      <c r="AU24" s="96"/>
      <c r="AV24" s="96"/>
      <c r="AW24" s="96"/>
      <c r="AX24" s="96"/>
      <c r="AY24" s="96"/>
      <c r="AZ24" s="96"/>
      <c r="BA24" s="96"/>
      <c r="BB24" s="148"/>
      <c r="BC24" s="220"/>
      <c r="BD24" s="96"/>
      <c r="BE24" s="96"/>
      <c r="BF24" s="96"/>
      <c r="BG24" s="96"/>
      <c r="BH24" s="96"/>
      <c r="BI24" s="96"/>
      <c r="BJ24" s="96"/>
      <c r="BK24" s="148"/>
      <c r="BL24" s="220"/>
      <c r="BM24" s="96"/>
      <c r="BN24" s="96"/>
      <c r="BO24" s="96"/>
      <c r="BP24" s="96"/>
      <c r="BQ24" s="96"/>
      <c r="BR24" s="96"/>
      <c r="BS24" s="96"/>
      <c r="BT24" s="148"/>
      <c r="BU24" s="220"/>
      <c r="BV24" s="96"/>
      <c r="BW24" s="96"/>
      <c r="BX24" s="96"/>
      <c r="BY24" s="96"/>
      <c r="BZ24" s="96"/>
      <c r="CA24" s="96"/>
      <c r="CB24" s="96"/>
      <c r="CC24" s="96"/>
      <c r="CD24" s="19"/>
    </row>
    <row r="25" spans="2:82" ht="15" customHeight="1" x14ac:dyDescent="0.25">
      <c r="B25" s="18"/>
      <c r="C25" s="96"/>
      <c r="D25" s="96"/>
      <c r="E25" s="96"/>
      <c r="F25" s="96"/>
      <c r="G25" s="96"/>
      <c r="H25" s="96"/>
      <c r="I25" s="96"/>
      <c r="J25" s="96"/>
      <c r="K25" s="96"/>
      <c r="L25" s="96"/>
      <c r="M25" s="96"/>
      <c r="N25" s="96"/>
      <c r="O25" s="96"/>
      <c r="P25" s="96"/>
      <c r="Q25" s="96"/>
      <c r="R25" s="148"/>
      <c r="S25" s="220"/>
      <c r="T25" s="96"/>
      <c r="U25" s="96"/>
      <c r="V25" s="96"/>
      <c r="W25" s="96"/>
      <c r="X25" s="96"/>
      <c r="Y25" s="96"/>
      <c r="Z25" s="96"/>
      <c r="AA25" s="148"/>
      <c r="AB25" s="220"/>
      <c r="AC25" s="96"/>
      <c r="AD25" s="96"/>
      <c r="AE25" s="96"/>
      <c r="AF25" s="96"/>
      <c r="AG25" s="96"/>
      <c r="AH25" s="96"/>
      <c r="AI25" s="96"/>
      <c r="AJ25" s="148"/>
      <c r="AK25" s="220"/>
      <c r="AL25" s="96"/>
      <c r="AM25" s="96"/>
      <c r="AN25" s="96"/>
      <c r="AO25" s="96"/>
      <c r="AP25" s="96"/>
      <c r="AQ25" s="96"/>
      <c r="AR25" s="96"/>
      <c r="AS25" s="148"/>
      <c r="AT25" s="220"/>
      <c r="AU25" s="96"/>
      <c r="AV25" s="96"/>
      <c r="AW25" s="96"/>
      <c r="AX25" s="96"/>
      <c r="AY25" s="96"/>
      <c r="AZ25" s="96"/>
      <c r="BA25" s="96"/>
      <c r="BB25" s="148"/>
      <c r="BC25" s="220"/>
      <c r="BD25" s="96"/>
      <c r="BE25" s="96"/>
      <c r="BF25" s="96"/>
      <c r="BG25" s="96"/>
      <c r="BH25" s="96"/>
      <c r="BI25" s="96"/>
      <c r="BJ25" s="96"/>
      <c r="BK25" s="148"/>
      <c r="BL25" s="220"/>
      <c r="BM25" s="96"/>
      <c r="BN25" s="96"/>
      <c r="BO25" s="96"/>
      <c r="BP25" s="96"/>
      <c r="BQ25" s="96"/>
      <c r="BR25" s="96"/>
      <c r="BS25" s="96"/>
      <c r="BT25" s="148"/>
      <c r="BU25" s="220"/>
      <c r="BV25" s="96"/>
      <c r="BW25" s="96"/>
      <c r="BX25" s="96"/>
      <c r="BY25" s="96"/>
      <c r="BZ25" s="96"/>
      <c r="CA25" s="96"/>
      <c r="CB25" s="96"/>
      <c r="CC25" s="96"/>
      <c r="CD25" s="19"/>
    </row>
    <row r="26" spans="2:82" ht="15" customHeight="1" x14ac:dyDescent="0.25">
      <c r="B26" s="18"/>
      <c r="C26" s="96"/>
      <c r="D26" s="96"/>
      <c r="E26" s="96"/>
      <c r="F26" s="96"/>
      <c r="G26" s="96"/>
      <c r="H26" s="96"/>
      <c r="I26" s="96"/>
      <c r="J26" s="96"/>
      <c r="K26" s="96"/>
      <c r="L26" s="96"/>
      <c r="M26" s="96"/>
      <c r="N26" s="96"/>
      <c r="O26" s="96"/>
      <c r="P26" s="96"/>
      <c r="Q26" s="96"/>
      <c r="R26" s="148"/>
      <c r="S26" s="220"/>
      <c r="T26" s="96"/>
      <c r="U26" s="96"/>
      <c r="V26" s="96"/>
      <c r="W26" s="96"/>
      <c r="X26" s="96"/>
      <c r="Y26" s="96"/>
      <c r="Z26" s="96"/>
      <c r="AA26" s="148"/>
      <c r="AB26" s="220"/>
      <c r="AC26" s="96"/>
      <c r="AD26" s="96"/>
      <c r="AE26" s="96"/>
      <c r="AF26" s="96"/>
      <c r="AG26" s="96"/>
      <c r="AH26" s="96"/>
      <c r="AI26" s="96"/>
      <c r="AJ26" s="148"/>
      <c r="AK26" s="220"/>
      <c r="AL26" s="96"/>
      <c r="AM26" s="96"/>
      <c r="AN26" s="96"/>
      <c r="AO26" s="96"/>
      <c r="AP26" s="96"/>
      <c r="AQ26" s="96"/>
      <c r="AR26" s="96"/>
      <c r="AS26" s="148"/>
      <c r="AT26" s="220"/>
      <c r="AU26" s="96"/>
      <c r="AV26" s="96"/>
      <c r="AW26" s="96"/>
      <c r="AX26" s="96"/>
      <c r="AY26" s="96"/>
      <c r="AZ26" s="96"/>
      <c r="BA26" s="96"/>
      <c r="BB26" s="148"/>
      <c r="BC26" s="220"/>
      <c r="BD26" s="96"/>
      <c r="BE26" s="96"/>
      <c r="BF26" s="96"/>
      <c r="BG26" s="96"/>
      <c r="BH26" s="96"/>
      <c r="BI26" s="96"/>
      <c r="BJ26" s="96"/>
      <c r="BK26" s="148"/>
      <c r="BL26" s="220"/>
      <c r="BM26" s="96"/>
      <c r="BN26" s="96"/>
      <c r="BO26" s="96"/>
      <c r="BP26" s="96"/>
      <c r="BQ26" s="96"/>
      <c r="BR26" s="96"/>
      <c r="BS26" s="96"/>
      <c r="BT26" s="148"/>
      <c r="BU26" s="220"/>
      <c r="BV26" s="96"/>
      <c r="BW26" s="96"/>
      <c r="BX26" s="96"/>
      <c r="BY26" s="96"/>
      <c r="BZ26" s="96"/>
      <c r="CA26" s="96"/>
      <c r="CB26" s="96"/>
      <c r="CC26" s="96"/>
      <c r="CD26" s="19"/>
    </row>
    <row r="27" spans="2:82" ht="15" customHeight="1" x14ac:dyDescent="0.25">
      <c r="B27" s="18"/>
      <c r="C27" s="96"/>
      <c r="D27" s="96"/>
      <c r="E27" s="96"/>
      <c r="F27" s="96"/>
      <c r="G27" s="96"/>
      <c r="H27" s="96"/>
      <c r="I27" s="96"/>
      <c r="J27" s="96"/>
      <c r="K27" s="96"/>
      <c r="L27" s="96"/>
      <c r="M27" s="96"/>
      <c r="N27" s="96"/>
      <c r="O27" s="96"/>
      <c r="P27" s="96"/>
      <c r="Q27" s="96"/>
      <c r="R27" s="148"/>
      <c r="S27" s="220"/>
      <c r="T27" s="96"/>
      <c r="U27" s="96"/>
      <c r="V27" s="96"/>
      <c r="W27" s="96"/>
      <c r="X27" s="96"/>
      <c r="Y27" s="96"/>
      <c r="Z27" s="96"/>
      <c r="AA27" s="148"/>
      <c r="AB27" s="220"/>
      <c r="AC27" s="96"/>
      <c r="AD27" s="96"/>
      <c r="AE27" s="96"/>
      <c r="AF27" s="96"/>
      <c r="AG27" s="96"/>
      <c r="AH27" s="96"/>
      <c r="AI27" s="96"/>
      <c r="AJ27" s="148"/>
      <c r="AK27" s="220"/>
      <c r="AL27" s="96"/>
      <c r="AM27" s="96"/>
      <c r="AN27" s="96"/>
      <c r="AO27" s="96"/>
      <c r="AP27" s="96"/>
      <c r="AQ27" s="96"/>
      <c r="AR27" s="96"/>
      <c r="AS27" s="148"/>
      <c r="AT27" s="220"/>
      <c r="AU27" s="96"/>
      <c r="AV27" s="96"/>
      <c r="AW27" s="96"/>
      <c r="AX27" s="96"/>
      <c r="AY27" s="96"/>
      <c r="AZ27" s="96"/>
      <c r="BA27" s="96"/>
      <c r="BB27" s="148"/>
      <c r="BC27" s="220"/>
      <c r="BD27" s="96"/>
      <c r="BE27" s="96"/>
      <c r="BF27" s="96"/>
      <c r="BG27" s="96"/>
      <c r="BH27" s="96"/>
      <c r="BI27" s="96"/>
      <c r="BJ27" s="96"/>
      <c r="BK27" s="148"/>
      <c r="BL27" s="220"/>
      <c r="BM27" s="96"/>
      <c r="BN27" s="96"/>
      <c r="BO27" s="96"/>
      <c r="BP27" s="96"/>
      <c r="BQ27" s="96"/>
      <c r="BR27" s="96"/>
      <c r="BS27" s="96"/>
      <c r="BT27" s="148"/>
      <c r="BU27" s="220"/>
      <c r="BV27" s="96"/>
      <c r="BW27" s="96"/>
      <c r="BX27" s="96"/>
      <c r="BY27" s="96"/>
      <c r="BZ27" s="96"/>
      <c r="CA27" s="96"/>
      <c r="CB27" s="96"/>
      <c r="CC27" s="96"/>
      <c r="CD27" s="19"/>
    </row>
    <row r="28" spans="2:82" ht="15" customHeight="1" thickBot="1" x14ac:dyDescent="0.3">
      <c r="B28" s="18"/>
      <c r="C28" s="149"/>
      <c r="D28" s="149"/>
      <c r="E28" s="149"/>
      <c r="F28" s="149"/>
      <c r="G28" s="149"/>
      <c r="H28" s="149"/>
      <c r="I28" s="149"/>
      <c r="J28" s="149"/>
      <c r="K28" s="149"/>
      <c r="L28" s="149"/>
      <c r="M28" s="149"/>
      <c r="N28" s="149"/>
      <c r="O28" s="149"/>
      <c r="P28" s="149"/>
      <c r="Q28" s="149"/>
      <c r="R28" s="150"/>
      <c r="S28" s="222"/>
      <c r="T28" s="149"/>
      <c r="U28" s="149"/>
      <c r="V28" s="149"/>
      <c r="W28" s="149"/>
      <c r="X28" s="149"/>
      <c r="Y28" s="149"/>
      <c r="Z28" s="149"/>
      <c r="AA28" s="150"/>
      <c r="AB28" s="222"/>
      <c r="AC28" s="149"/>
      <c r="AD28" s="149"/>
      <c r="AE28" s="149"/>
      <c r="AF28" s="149"/>
      <c r="AG28" s="149"/>
      <c r="AH28" s="149"/>
      <c r="AI28" s="149"/>
      <c r="AJ28" s="150"/>
      <c r="AK28" s="222"/>
      <c r="AL28" s="149"/>
      <c r="AM28" s="149"/>
      <c r="AN28" s="149"/>
      <c r="AO28" s="149"/>
      <c r="AP28" s="149"/>
      <c r="AQ28" s="149"/>
      <c r="AR28" s="149"/>
      <c r="AS28" s="150"/>
      <c r="AT28" s="222"/>
      <c r="AU28" s="149"/>
      <c r="AV28" s="149"/>
      <c r="AW28" s="149"/>
      <c r="AX28" s="149"/>
      <c r="AY28" s="149"/>
      <c r="AZ28" s="149"/>
      <c r="BA28" s="149"/>
      <c r="BB28" s="150"/>
      <c r="BC28" s="222"/>
      <c r="BD28" s="149"/>
      <c r="BE28" s="149"/>
      <c r="BF28" s="149"/>
      <c r="BG28" s="149"/>
      <c r="BH28" s="149"/>
      <c r="BI28" s="149"/>
      <c r="BJ28" s="149"/>
      <c r="BK28" s="150"/>
      <c r="BL28" s="222"/>
      <c r="BM28" s="149"/>
      <c r="BN28" s="149"/>
      <c r="BO28" s="149"/>
      <c r="BP28" s="149"/>
      <c r="BQ28" s="149"/>
      <c r="BR28" s="149"/>
      <c r="BS28" s="149"/>
      <c r="BT28" s="150"/>
      <c r="BU28" s="222"/>
      <c r="BV28" s="149"/>
      <c r="BW28" s="149"/>
      <c r="BX28" s="149"/>
      <c r="BY28" s="149"/>
      <c r="BZ28" s="149"/>
      <c r="CA28" s="149"/>
      <c r="CB28" s="149"/>
      <c r="CC28" s="149"/>
      <c r="CD28" s="19"/>
    </row>
    <row r="29" spans="2:82" ht="15" customHeight="1" thickTop="1" x14ac:dyDescent="0.25">
      <c r="B29" s="18"/>
      <c r="C29" s="157" t="s">
        <v>124</v>
      </c>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c r="BN29" s="96"/>
      <c r="BO29" s="96"/>
      <c r="BP29" s="96"/>
      <c r="BQ29" s="96"/>
      <c r="BR29" s="96"/>
      <c r="BS29" s="96"/>
      <c r="BT29" s="158"/>
      <c r="BU29" s="226">
        <f>SUM(BU23:CC28)</f>
        <v>0</v>
      </c>
      <c r="BV29" s="96"/>
      <c r="BW29" s="96"/>
      <c r="BX29" s="96"/>
      <c r="BY29" s="96"/>
      <c r="BZ29" s="96"/>
      <c r="CA29" s="96"/>
      <c r="CB29" s="96"/>
      <c r="CC29" s="96"/>
      <c r="CD29" s="19"/>
    </row>
    <row r="30" spans="2:82" ht="15" customHeight="1" x14ac:dyDescent="0.25">
      <c r="B30" s="18"/>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158"/>
      <c r="BU30" s="220"/>
      <c r="BV30" s="96"/>
      <c r="BW30" s="96"/>
      <c r="BX30" s="96"/>
      <c r="BY30" s="96"/>
      <c r="BZ30" s="96"/>
      <c r="CA30" s="96"/>
      <c r="CB30" s="96"/>
      <c r="CC30" s="96"/>
      <c r="CD30" s="19"/>
    </row>
    <row r="31" spans="2:82" ht="15" customHeight="1" x14ac:dyDescent="0.25">
      <c r="B31" s="18"/>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c r="BN31" s="96"/>
      <c r="BO31" s="96"/>
      <c r="BP31" s="96"/>
      <c r="BQ31" s="96"/>
      <c r="BR31" s="96"/>
      <c r="BS31" s="96"/>
      <c r="BT31" s="158"/>
      <c r="BU31" s="220"/>
      <c r="BV31" s="96"/>
      <c r="BW31" s="96"/>
      <c r="BX31" s="96"/>
      <c r="BY31" s="96"/>
      <c r="BZ31" s="96"/>
      <c r="CA31" s="96"/>
      <c r="CB31" s="96"/>
      <c r="CC31" s="96"/>
      <c r="CD31" s="19"/>
    </row>
    <row r="32" spans="2:82" ht="15" customHeight="1" x14ac:dyDescent="0.25">
      <c r="B32" s="18"/>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c r="BN32" s="96"/>
      <c r="BO32" s="96"/>
      <c r="BP32" s="96"/>
      <c r="BQ32" s="96"/>
      <c r="BR32" s="96"/>
      <c r="BS32" s="96"/>
      <c r="BT32" s="158"/>
      <c r="BU32" s="220"/>
      <c r="BV32" s="96"/>
      <c r="BW32" s="96"/>
      <c r="BX32" s="96"/>
      <c r="BY32" s="96"/>
      <c r="BZ32" s="96"/>
      <c r="CA32" s="96"/>
      <c r="CB32" s="96"/>
      <c r="CC32" s="96"/>
      <c r="CD32" s="19"/>
    </row>
    <row r="33" spans="2:82" ht="15" customHeight="1" x14ac:dyDescent="0.25">
      <c r="B33" s="18"/>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c r="BN33" s="96"/>
      <c r="BO33" s="96"/>
      <c r="BP33" s="96"/>
      <c r="BQ33" s="96"/>
      <c r="BR33" s="96"/>
      <c r="BS33" s="96"/>
      <c r="BT33" s="158"/>
      <c r="BU33" s="220"/>
      <c r="BV33" s="96"/>
      <c r="BW33" s="96"/>
      <c r="BX33" s="96"/>
      <c r="BY33" s="96"/>
      <c r="BZ33" s="96"/>
      <c r="CA33" s="96"/>
      <c r="CB33" s="96"/>
      <c r="CC33" s="96"/>
      <c r="CD33" s="19"/>
    </row>
    <row r="34" spans="2:82" ht="15" customHeight="1" x14ac:dyDescent="0.25">
      <c r="B34" s="18"/>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6"/>
      <c r="BP34" s="96"/>
      <c r="BQ34" s="96"/>
      <c r="BR34" s="96"/>
      <c r="BS34" s="96"/>
      <c r="BT34" s="158"/>
      <c r="BU34" s="220"/>
      <c r="BV34" s="96"/>
      <c r="BW34" s="96"/>
      <c r="BX34" s="96"/>
      <c r="BY34" s="96"/>
      <c r="BZ34" s="96"/>
      <c r="CA34" s="96"/>
      <c r="CB34" s="96"/>
      <c r="CC34" s="96"/>
      <c r="CD34" s="19"/>
    </row>
    <row r="35" spans="2:82" ht="7.5" customHeight="1" x14ac:dyDescent="0.25">
      <c r="B35" s="20"/>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2"/>
    </row>
    <row r="36" spans="2:82" ht="7.5" customHeight="1" x14ac:dyDescent="0.25"/>
  </sheetData>
  <sheetProtection algorithmName="SHA-512" hashValue="BuG2RFlIcsZiFKH13jd23qxIExFM+xKB6xaQXNidEX2MdJ0ew9kl/O0Db26+o2FKqCAlpf84SsreahLWXK09tg==" saltValue="Aj0wi66+p/DZDE0dU8y5qQ==" spinCount="100000" sheet="1" objects="1" scenarios="1"/>
  <mergeCells count="20">
    <mergeCell ref="C29:BT34"/>
    <mergeCell ref="BU23:CC28"/>
    <mergeCell ref="S17:AA22"/>
    <mergeCell ref="C12:CC13"/>
    <mergeCell ref="BU17:CC22"/>
    <mergeCell ref="BU29:CC34"/>
    <mergeCell ref="C23:R28"/>
    <mergeCell ref="C17:R22"/>
    <mergeCell ref="B10:CD11"/>
    <mergeCell ref="AT17:BB22"/>
    <mergeCell ref="BL23:BT28"/>
    <mergeCell ref="AK23:AS28"/>
    <mergeCell ref="BL17:BT22"/>
    <mergeCell ref="AK17:AS22"/>
    <mergeCell ref="S23:AA28"/>
    <mergeCell ref="AT23:BB28"/>
    <mergeCell ref="BC17:BK22"/>
    <mergeCell ref="AB17:AJ22"/>
    <mergeCell ref="AB23:AJ28"/>
    <mergeCell ref="BC23:BK28"/>
  </mergeCells>
  <printOptions horizontalCentered="1"/>
  <pageMargins left="0.70866141732283472" right="0.70866141732283472" top="0.78740157480314965" bottom="0.78740157480314965" header="0.31496062992125978" footer="0.31496062992125978"/>
  <pageSetup paperSize="9" scale="56" orientation="landscape"/>
  <headerFooter>
    <oddFooter>&amp;L&amp;"Arial,Standard"&amp;8 Die Weitergabe an Dritte ist ohne ausdrückliche Genehmigung der ausschreibenden Stelle nicht statthaft.
Datei: #12045242_Kalkulation Sicherheitsdienstleistungen
Stand: 20.04.2024</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CD179"/>
  <sheetViews>
    <sheetView showGridLines="0" showRowColHeaders="0" zoomScaleNormal="100" workbookViewId="0">
      <pane ySplit="29" topLeftCell="A159" activePane="bottomLeft" state="frozen"/>
      <selection activeCell="C22" sqref="C22:R26"/>
      <selection pane="bottomLeft" activeCell="AT167" sqref="AT167:BB168"/>
    </sheetView>
  </sheetViews>
  <sheetFormatPr baseColWidth="10" defaultColWidth="9.109375" defaultRowHeight="14.4" x14ac:dyDescent="0.3"/>
  <cols>
    <col min="1" max="82" width="2.88671875" customWidth="1"/>
    <col min="83" max="200" width="9.109375" customWidth="1"/>
  </cols>
  <sheetData>
    <row r="1" spans="2:82" ht="15" customHeight="1" x14ac:dyDescent="0.3"/>
    <row r="2" spans="2:82" ht="15" customHeight="1" x14ac:dyDescent="0.3">
      <c r="B2" s="26" t="str">
        <f>'0_uebersicht'!$B$2</f>
        <v>Sicherheitsdienstleistungen</v>
      </c>
    </row>
    <row r="3" spans="2:82" ht="15" customHeight="1" x14ac:dyDescent="0.3">
      <c r="B3" s="27" t="str">
        <f>'0_uebersicht'!$B$3</f>
        <v>in den Liegenschaften der</v>
      </c>
    </row>
    <row r="4" spans="2:82" ht="15" customHeight="1" x14ac:dyDescent="0.3">
      <c r="B4" s="27" t="str">
        <f>'0_uebersicht'!$B$4</f>
        <v>GSI Helmholtzzentrum für Schwerionenforschung GmbH und FAIR GmbH</v>
      </c>
    </row>
    <row r="5" spans="2:82" ht="15" customHeight="1" x14ac:dyDescent="0.3"/>
    <row r="6" spans="2:82" ht="15" customHeight="1" x14ac:dyDescent="0.3">
      <c r="B6" s="2" t="s">
        <v>125</v>
      </c>
    </row>
    <row r="7" spans="2:82" ht="7.5" customHeight="1" x14ac:dyDescent="0.3">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row>
    <row r="8" spans="2:82" ht="7.5" customHeight="1" x14ac:dyDescent="0.3">
      <c r="B8" s="5"/>
    </row>
    <row r="9" spans="2:82" ht="7.5" customHeight="1" x14ac:dyDescent="0.3">
      <c r="B9" s="7"/>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9"/>
    </row>
    <row r="10" spans="2:82" ht="15" customHeight="1" x14ac:dyDescent="0.3">
      <c r="B10" s="115" t="s">
        <v>5</v>
      </c>
      <c r="C10" s="251"/>
      <c r="D10" s="251"/>
      <c r="E10" s="251"/>
      <c r="F10" s="251"/>
      <c r="G10" s="251"/>
      <c r="H10" s="251"/>
      <c r="I10" s="251"/>
      <c r="J10" s="251"/>
      <c r="K10" s="251"/>
      <c r="L10" s="251"/>
      <c r="M10" s="251"/>
      <c r="N10" s="251"/>
      <c r="O10" s="251"/>
      <c r="P10" s="251"/>
      <c r="Q10" s="251"/>
      <c r="R10" s="251"/>
      <c r="S10" s="251"/>
      <c r="T10" s="251"/>
      <c r="U10" s="251"/>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c r="BT10" s="251"/>
      <c r="BU10" s="251"/>
      <c r="BV10" s="251"/>
      <c r="BW10" s="251"/>
      <c r="BX10" s="251"/>
      <c r="BY10" s="251"/>
      <c r="BZ10" s="251"/>
      <c r="CA10" s="251"/>
      <c r="CB10" s="251"/>
      <c r="CC10" s="251"/>
      <c r="CD10" s="116"/>
    </row>
    <row r="11" spans="2:82" ht="15" customHeight="1" x14ac:dyDescent="0.3">
      <c r="B11" s="95"/>
      <c r="C11" s="251"/>
      <c r="D11" s="251"/>
      <c r="E11" s="251"/>
      <c r="F11" s="251"/>
      <c r="G11" s="251"/>
      <c r="H11" s="251"/>
      <c r="I11" s="251"/>
      <c r="J11" s="251"/>
      <c r="K11" s="251"/>
      <c r="L11" s="251"/>
      <c r="M11" s="251"/>
      <c r="N11" s="251"/>
      <c r="O11" s="251"/>
      <c r="P11" s="251"/>
      <c r="Q11" s="251"/>
      <c r="R11" s="251"/>
      <c r="S11" s="251"/>
      <c r="T11" s="251"/>
      <c r="U11" s="251"/>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116"/>
    </row>
    <row r="12" spans="2:82" ht="15" customHeight="1" x14ac:dyDescent="0.3">
      <c r="B12" s="10"/>
      <c r="C12" s="164">
        <f>'0_uebersicht'!C16</f>
        <v>0</v>
      </c>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2"/>
      <c r="CD12" s="11"/>
    </row>
    <row r="13" spans="2:82" ht="15" customHeight="1" x14ac:dyDescent="0.3">
      <c r="B13" s="10"/>
      <c r="C13" s="123"/>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5"/>
      <c r="CD13" s="11"/>
    </row>
    <row r="14" spans="2:82" ht="7.5" customHeight="1" x14ac:dyDescent="0.3">
      <c r="B14" s="1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4"/>
    </row>
    <row r="15" spans="2:82" ht="7.5" customHeight="1" x14ac:dyDescent="0.3">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row>
    <row r="16" spans="2:82" ht="7.5" customHeight="1" x14ac:dyDescent="0.3">
      <c r="B16" s="7"/>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75"/>
    </row>
    <row r="17" spans="2:82" ht="21.75" customHeight="1" x14ac:dyDescent="0.3">
      <c r="B17" s="10"/>
      <c r="C17" s="142" t="s">
        <v>126</v>
      </c>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c r="AO17" s="251"/>
      <c r="AP17" s="251"/>
      <c r="AQ17" s="251"/>
      <c r="AR17" s="251"/>
      <c r="AS17" s="251"/>
      <c r="AT17" s="251"/>
      <c r="AU17" s="251"/>
      <c r="AV17" s="251"/>
      <c r="AW17" s="251"/>
      <c r="AX17" s="251"/>
      <c r="AY17" s="251"/>
      <c r="AZ17" s="251"/>
      <c r="BA17" s="251"/>
      <c r="BB17" s="251"/>
      <c r="BC17" s="251"/>
      <c r="BD17" s="251"/>
      <c r="BE17" s="251"/>
      <c r="BF17" s="251"/>
      <c r="BG17" s="251"/>
      <c r="BH17" s="251"/>
      <c r="BI17" s="251"/>
      <c r="BJ17" s="251"/>
      <c r="BK17" s="251"/>
      <c r="BL17" s="251"/>
      <c r="BM17" s="251"/>
      <c r="BN17" s="251"/>
      <c r="BO17" s="251"/>
      <c r="BP17" s="251"/>
      <c r="BQ17" s="251"/>
      <c r="BR17" s="251"/>
      <c r="BS17" s="251"/>
      <c r="BT17" s="251"/>
      <c r="BU17" s="251"/>
      <c r="BV17" s="251"/>
      <c r="BW17" s="251"/>
      <c r="BX17" s="251"/>
      <c r="BY17" s="251"/>
      <c r="BZ17" s="251"/>
      <c r="CA17" s="251"/>
      <c r="CB17" s="251"/>
      <c r="CC17" s="251"/>
      <c r="CD17" s="76"/>
    </row>
    <row r="18" spans="2:82" ht="21.75" customHeight="1" x14ac:dyDescent="0.3">
      <c r="B18" s="10"/>
      <c r="C18" s="251"/>
      <c r="D18" s="251"/>
      <c r="E18" s="251"/>
      <c r="F18" s="251"/>
      <c r="G18" s="251"/>
      <c r="H18" s="251"/>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1"/>
      <c r="AQ18" s="251"/>
      <c r="AR18" s="251"/>
      <c r="AS18" s="251"/>
      <c r="AT18" s="251"/>
      <c r="AU18" s="251"/>
      <c r="AV18" s="251"/>
      <c r="AW18" s="251"/>
      <c r="AX18" s="251"/>
      <c r="AY18" s="251"/>
      <c r="AZ18" s="251"/>
      <c r="BA18" s="251"/>
      <c r="BB18" s="251"/>
      <c r="BC18" s="251"/>
      <c r="BD18" s="251"/>
      <c r="BE18" s="251"/>
      <c r="BF18" s="251"/>
      <c r="BG18" s="251"/>
      <c r="BH18" s="251"/>
      <c r="BI18" s="251"/>
      <c r="BJ18" s="251"/>
      <c r="BK18" s="251"/>
      <c r="BL18" s="251"/>
      <c r="BM18" s="251"/>
      <c r="BN18" s="251"/>
      <c r="BO18" s="251"/>
      <c r="BP18" s="251"/>
      <c r="BQ18" s="251"/>
      <c r="BR18" s="251"/>
      <c r="BS18" s="251"/>
      <c r="BT18" s="251"/>
      <c r="BU18" s="251"/>
      <c r="BV18" s="251"/>
      <c r="BW18" s="251"/>
      <c r="BX18" s="251"/>
      <c r="BY18" s="251"/>
      <c r="BZ18" s="251"/>
      <c r="CA18" s="251"/>
      <c r="CB18" s="251"/>
      <c r="CC18" s="251"/>
      <c r="CD18" s="76"/>
    </row>
    <row r="19" spans="2:82" ht="21.75" customHeight="1" x14ac:dyDescent="0.3">
      <c r="B19" s="10"/>
      <c r="C19" s="251"/>
      <c r="D19" s="251"/>
      <c r="E19" s="251"/>
      <c r="F19" s="251"/>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c r="AO19" s="251"/>
      <c r="AP19" s="251"/>
      <c r="AQ19" s="251"/>
      <c r="AR19" s="251"/>
      <c r="AS19" s="251"/>
      <c r="AT19" s="251"/>
      <c r="AU19" s="251"/>
      <c r="AV19" s="251"/>
      <c r="AW19" s="251"/>
      <c r="AX19" s="251"/>
      <c r="AY19" s="251"/>
      <c r="AZ19" s="251"/>
      <c r="BA19" s="251"/>
      <c r="BB19" s="251"/>
      <c r="BC19" s="251"/>
      <c r="BD19" s="251"/>
      <c r="BE19" s="251"/>
      <c r="BF19" s="251"/>
      <c r="BG19" s="251"/>
      <c r="BH19" s="251"/>
      <c r="BI19" s="251"/>
      <c r="BJ19" s="251"/>
      <c r="BK19" s="251"/>
      <c r="BL19" s="251"/>
      <c r="BM19" s="251"/>
      <c r="BN19" s="251"/>
      <c r="BO19" s="251"/>
      <c r="BP19" s="251"/>
      <c r="BQ19" s="251"/>
      <c r="BR19" s="251"/>
      <c r="BS19" s="251"/>
      <c r="BT19" s="251"/>
      <c r="BU19" s="251"/>
      <c r="BV19" s="251"/>
      <c r="BW19" s="251"/>
      <c r="BX19" s="251"/>
      <c r="BY19" s="251"/>
      <c r="BZ19" s="251"/>
      <c r="CA19" s="251"/>
      <c r="CB19" s="251"/>
      <c r="CC19" s="251"/>
      <c r="CD19" s="76"/>
    </row>
    <row r="20" spans="2:82" ht="21.75" customHeight="1" x14ac:dyDescent="0.3">
      <c r="B20" s="10"/>
      <c r="C20" s="251"/>
      <c r="D20" s="251"/>
      <c r="E20" s="251"/>
      <c r="F20" s="251"/>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251"/>
      <c r="BW20" s="251"/>
      <c r="BX20" s="251"/>
      <c r="BY20" s="251"/>
      <c r="BZ20" s="251"/>
      <c r="CA20" s="251"/>
      <c r="CB20" s="251"/>
      <c r="CC20" s="251"/>
      <c r="CD20" s="76"/>
    </row>
    <row r="21" spans="2:82" ht="21.75" customHeight="1" x14ac:dyDescent="0.3">
      <c r="B21" s="10"/>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251"/>
      <c r="BW21" s="251"/>
      <c r="BX21" s="251"/>
      <c r="BY21" s="251"/>
      <c r="BZ21" s="251"/>
      <c r="CA21" s="251"/>
      <c r="CB21" s="251"/>
      <c r="CC21" s="251"/>
      <c r="CD21" s="76"/>
    </row>
    <row r="22" spans="2:82" ht="7.5" customHeight="1" x14ac:dyDescent="0.3">
      <c r="B22" s="77"/>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14"/>
    </row>
    <row r="23" spans="2:82" ht="7.5" customHeight="1" x14ac:dyDescent="0.3">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row>
    <row r="24" spans="2:82" ht="7.5" customHeight="1" x14ac:dyDescent="0.3">
      <c r="B24" s="1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37"/>
    </row>
    <row r="25" spans="2:82" ht="15" customHeight="1" x14ac:dyDescent="0.3">
      <c r="B25" s="18"/>
      <c r="C25" s="264" t="s">
        <v>91</v>
      </c>
      <c r="D25" s="251"/>
      <c r="E25" s="251"/>
      <c r="F25" s="251"/>
      <c r="G25" s="251"/>
      <c r="H25" s="251"/>
      <c r="I25" s="251"/>
      <c r="J25" s="251"/>
      <c r="K25" s="251"/>
      <c r="L25" s="251"/>
      <c r="M25" s="251"/>
      <c r="N25" s="251"/>
      <c r="O25" s="251"/>
      <c r="P25" s="251"/>
      <c r="Q25" s="251"/>
      <c r="R25" s="148"/>
      <c r="S25" s="219" t="s">
        <v>92</v>
      </c>
      <c r="T25" s="251"/>
      <c r="U25" s="251"/>
      <c r="V25" s="251"/>
      <c r="W25" s="251"/>
      <c r="X25" s="251"/>
      <c r="Y25" s="251"/>
      <c r="Z25" s="251"/>
      <c r="AA25" s="148"/>
      <c r="AB25" s="219" t="s">
        <v>96</v>
      </c>
      <c r="AC25" s="251"/>
      <c r="AD25" s="251"/>
      <c r="AE25" s="251"/>
      <c r="AF25" s="251"/>
      <c r="AG25" s="251"/>
      <c r="AH25" s="251"/>
      <c r="AI25" s="251"/>
      <c r="AJ25" s="148"/>
      <c r="AK25" s="219" t="s">
        <v>97</v>
      </c>
      <c r="AL25" s="251"/>
      <c r="AM25" s="251"/>
      <c r="AN25" s="251"/>
      <c r="AO25" s="251"/>
      <c r="AP25" s="251"/>
      <c r="AQ25" s="251"/>
      <c r="AR25" s="251"/>
      <c r="AS25" s="148"/>
      <c r="AT25" s="262" t="s">
        <v>98</v>
      </c>
      <c r="AU25" s="251"/>
      <c r="AV25" s="251"/>
      <c r="AW25" s="251"/>
      <c r="AX25" s="251"/>
      <c r="AY25" s="251"/>
      <c r="AZ25" s="251"/>
      <c r="BA25" s="251"/>
      <c r="BB25" s="251"/>
      <c r="BC25" s="219" t="s">
        <v>127</v>
      </c>
      <c r="BD25" s="251"/>
      <c r="BE25" s="251"/>
      <c r="BF25" s="251"/>
      <c r="BG25" s="251"/>
      <c r="BH25" s="251"/>
      <c r="BI25" s="251"/>
      <c r="BJ25" s="251"/>
      <c r="BK25" s="148"/>
      <c r="BL25" s="219" t="s">
        <v>128</v>
      </c>
      <c r="BM25" s="251"/>
      <c r="BN25" s="251"/>
      <c r="BO25" s="251"/>
      <c r="BP25" s="251"/>
      <c r="BQ25" s="251"/>
      <c r="BR25" s="251"/>
      <c r="BS25" s="251"/>
      <c r="BT25" s="148"/>
      <c r="BU25" s="262" t="s">
        <v>129</v>
      </c>
      <c r="BV25" s="251"/>
      <c r="BW25" s="251"/>
      <c r="BX25" s="251"/>
      <c r="BY25" s="251"/>
      <c r="BZ25" s="251"/>
      <c r="CA25" s="251"/>
      <c r="CB25" s="251"/>
      <c r="CC25" s="251"/>
      <c r="CD25" s="33"/>
    </row>
    <row r="26" spans="2:82" ht="15" customHeight="1" x14ac:dyDescent="0.3">
      <c r="B26" s="18"/>
      <c r="C26" s="251"/>
      <c r="D26" s="251"/>
      <c r="E26" s="251"/>
      <c r="F26" s="251"/>
      <c r="G26" s="251"/>
      <c r="H26" s="251"/>
      <c r="I26" s="251"/>
      <c r="J26" s="251"/>
      <c r="K26" s="251"/>
      <c r="L26" s="251"/>
      <c r="M26" s="251"/>
      <c r="N26" s="251"/>
      <c r="O26" s="251"/>
      <c r="P26" s="251"/>
      <c r="Q26" s="251"/>
      <c r="R26" s="148"/>
      <c r="S26" s="220"/>
      <c r="T26" s="251"/>
      <c r="U26" s="251"/>
      <c r="V26" s="251"/>
      <c r="W26" s="251"/>
      <c r="X26" s="251"/>
      <c r="Y26" s="251"/>
      <c r="Z26" s="251"/>
      <c r="AA26" s="148"/>
      <c r="AB26" s="220"/>
      <c r="AC26" s="251"/>
      <c r="AD26" s="251"/>
      <c r="AE26" s="251"/>
      <c r="AF26" s="251"/>
      <c r="AG26" s="251"/>
      <c r="AH26" s="251"/>
      <c r="AI26" s="251"/>
      <c r="AJ26" s="148"/>
      <c r="AK26" s="220"/>
      <c r="AL26" s="251"/>
      <c r="AM26" s="251"/>
      <c r="AN26" s="251"/>
      <c r="AO26" s="251"/>
      <c r="AP26" s="251"/>
      <c r="AQ26" s="251"/>
      <c r="AR26" s="251"/>
      <c r="AS26" s="148"/>
      <c r="AT26" s="160"/>
      <c r="AU26" s="251"/>
      <c r="AV26" s="251"/>
      <c r="AW26" s="251"/>
      <c r="AX26" s="251"/>
      <c r="AY26" s="251"/>
      <c r="AZ26" s="251"/>
      <c r="BA26" s="251"/>
      <c r="BB26" s="251"/>
      <c r="BC26" s="220"/>
      <c r="BD26" s="251"/>
      <c r="BE26" s="251"/>
      <c r="BF26" s="251"/>
      <c r="BG26" s="251"/>
      <c r="BH26" s="251"/>
      <c r="BI26" s="251"/>
      <c r="BJ26" s="251"/>
      <c r="BK26" s="148"/>
      <c r="BL26" s="220"/>
      <c r="BM26" s="251"/>
      <c r="BN26" s="251"/>
      <c r="BO26" s="251"/>
      <c r="BP26" s="251"/>
      <c r="BQ26" s="251"/>
      <c r="BR26" s="251"/>
      <c r="BS26" s="251"/>
      <c r="BT26" s="148"/>
      <c r="BU26" s="160"/>
      <c r="BV26" s="251"/>
      <c r="BW26" s="251"/>
      <c r="BX26" s="251"/>
      <c r="BY26" s="251"/>
      <c r="BZ26" s="251"/>
      <c r="CA26" s="251"/>
      <c r="CB26" s="251"/>
      <c r="CC26" s="251"/>
      <c r="CD26" s="33"/>
    </row>
    <row r="27" spans="2:82" ht="15" customHeight="1" x14ac:dyDescent="0.3">
      <c r="B27" s="18"/>
      <c r="C27" s="251"/>
      <c r="D27" s="251"/>
      <c r="E27" s="251"/>
      <c r="F27" s="251"/>
      <c r="G27" s="251"/>
      <c r="H27" s="251"/>
      <c r="I27" s="251"/>
      <c r="J27" s="251"/>
      <c r="K27" s="251"/>
      <c r="L27" s="251"/>
      <c r="M27" s="251"/>
      <c r="N27" s="251"/>
      <c r="O27" s="251"/>
      <c r="P27" s="251"/>
      <c r="Q27" s="251"/>
      <c r="R27" s="148"/>
      <c r="S27" s="220"/>
      <c r="T27" s="251"/>
      <c r="U27" s="251"/>
      <c r="V27" s="251"/>
      <c r="W27" s="251"/>
      <c r="X27" s="251"/>
      <c r="Y27" s="251"/>
      <c r="Z27" s="251"/>
      <c r="AA27" s="148"/>
      <c r="AB27" s="220"/>
      <c r="AC27" s="251"/>
      <c r="AD27" s="251"/>
      <c r="AE27" s="251"/>
      <c r="AF27" s="251"/>
      <c r="AG27" s="251"/>
      <c r="AH27" s="251"/>
      <c r="AI27" s="251"/>
      <c r="AJ27" s="148"/>
      <c r="AK27" s="220"/>
      <c r="AL27" s="251"/>
      <c r="AM27" s="251"/>
      <c r="AN27" s="251"/>
      <c r="AO27" s="251"/>
      <c r="AP27" s="251"/>
      <c r="AQ27" s="251"/>
      <c r="AR27" s="251"/>
      <c r="AS27" s="148"/>
      <c r="AT27" s="160"/>
      <c r="AU27" s="251"/>
      <c r="AV27" s="251"/>
      <c r="AW27" s="251"/>
      <c r="AX27" s="251"/>
      <c r="AY27" s="251"/>
      <c r="AZ27" s="251"/>
      <c r="BA27" s="251"/>
      <c r="BB27" s="251"/>
      <c r="BC27" s="220"/>
      <c r="BD27" s="251"/>
      <c r="BE27" s="251"/>
      <c r="BF27" s="251"/>
      <c r="BG27" s="251"/>
      <c r="BH27" s="251"/>
      <c r="BI27" s="251"/>
      <c r="BJ27" s="251"/>
      <c r="BK27" s="148"/>
      <c r="BL27" s="220"/>
      <c r="BM27" s="251"/>
      <c r="BN27" s="251"/>
      <c r="BO27" s="251"/>
      <c r="BP27" s="251"/>
      <c r="BQ27" s="251"/>
      <c r="BR27" s="251"/>
      <c r="BS27" s="251"/>
      <c r="BT27" s="148"/>
      <c r="BU27" s="160"/>
      <c r="BV27" s="251"/>
      <c r="BW27" s="251"/>
      <c r="BX27" s="251"/>
      <c r="BY27" s="251"/>
      <c r="BZ27" s="251"/>
      <c r="CA27" s="251"/>
      <c r="CB27" s="251"/>
      <c r="CC27" s="251"/>
      <c r="CD27" s="33"/>
    </row>
    <row r="28" spans="2:82" ht="15" customHeight="1" x14ac:dyDescent="0.3">
      <c r="B28" s="18"/>
      <c r="C28" s="251"/>
      <c r="D28" s="251"/>
      <c r="E28" s="251"/>
      <c r="F28" s="251"/>
      <c r="G28" s="251"/>
      <c r="H28" s="251"/>
      <c r="I28" s="251"/>
      <c r="J28" s="251"/>
      <c r="K28" s="251"/>
      <c r="L28" s="251"/>
      <c r="M28" s="251"/>
      <c r="N28" s="251"/>
      <c r="O28" s="251"/>
      <c r="P28" s="251"/>
      <c r="Q28" s="251"/>
      <c r="R28" s="148"/>
      <c r="S28" s="220"/>
      <c r="T28" s="251"/>
      <c r="U28" s="251"/>
      <c r="V28" s="251"/>
      <c r="W28" s="251"/>
      <c r="X28" s="251"/>
      <c r="Y28" s="251"/>
      <c r="Z28" s="251"/>
      <c r="AA28" s="148"/>
      <c r="AB28" s="220"/>
      <c r="AC28" s="251"/>
      <c r="AD28" s="251"/>
      <c r="AE28" s="251"/>
      <c r="AF28" s="251"/>
      <c r="AG28" s="251"/>
      <c r="AH28" s="251"/>
      <c r="AI28" s="251"/>
      <c r="AJ28" s="148"/>
      <c r="AK28" s="220"/>
      <c r="AL28" s="251"/>
      <c r="AM28" s="251"/>
      <c r="AN28" s="251"/>
      <c r="AO28" s="251"/>
      <c r="AP28" s="251"/>
      <c r="AQ28" s="251"/>
      <c r="AR28" s="251"/>
      <c r="AS28" s="148"/>
      <c r="AT28" s="160"/>
      <c r="AU28" s="251"/>
      <c r="AV28" s="251"/>
      <c r="AW28" s="251"/>
      <c r="AX28" s="251"/>
      <c r="AY28" s="251"/>
      <c r="AZ28" s="251"/>
      <c r="BA28" s="251"/>
      <c r="BB28" s="251"/>
      <c r="BC28" s="220"/>
      <c r="BD28" s="251"/>
      <c r="BE28" s="251"/>
      <c r="BF28" s="251"/>
      <c r="BG28" s="251"/>
      <c r="BH28" s="251"/>
      <c r="BI28" s="251"/>
      <c r="BJ28" s="251"/>
      <c r="BK28" s="148"/>
      <c r="BL28" s="220"/>
      <c r="BM28" s="251"/>
      <c r="BN28" s="251"/>
      <c r="BO28" s="251"/>
      <c r="BP28" s="251"/>
      <c r="BQ28" s="251"/>
      <c r="BR28" s="251"/>
      <c r="BS28" s="251"/>
      <c r="BT28" s="148"/>
      <c r="BU28" s="160"/>
      <c r="BV28" s="251"/>
      <c r="BW28" s="251"/>
      <c r="BX28" s="251"/>
      <c r="BY28" s="251"/>
      <c r="BZ28" s="251"/>
      <c r="CA28" s="251"/>
      <c r="CB28" s="251"/>
      <c r="CC28" s="251"/>
      <c r="CD28" s="33"/>
    </row>
    <row r="29" spans="2:82" ht="15" customHeight="1" x14ac:dyDescent="0.3">
      <c r="B29" s="18"/>
      <c r="C29" s="162"/>
      <c r="D29" s="162"/>
      <c r="E29" s="162"/>
      <c r="F29" s="162"/>
      <c r="G29" s="162"/>
      <c r="H29" s="162"/>
      <c r="I29" s="162"/>
      <c r="J29" s="162"/>
      <c r="K29" s="162"/>
      <c r="L29" s="162"/>
      <c r="M29" s="162"/>
      <c r="N29" s="162"/>
      <c r="O29" s="162"/>
      <c r="P29" s="162"/>
      <c r="Q29" s="162"/>
      <c r="R29" s="255"/>
      <c r="S29" s="214"/>
      <c r="T29" s="109"/>
      <c r="U29" s="109"/>
      <c r="V29" s="109"/>
      <c r="W29" s="109"/>
      <c r="X29" s="109"/>
      <c r="Y29" s="109"/>
      <c r="Z29" s="109"/>
      <c r="AA29" s="215"/>
      <c r="AB29" s="214"/>
      <c r="AC29" s="109"/>
      <c r="AD29" s="109"/>
      <c r="AE29" s="109"/>
      <c r="AF29" s="109"/>
      <c r="AG29" s="109"/>
      <c r="AH29" s="109"/>
      <c r="AI29" s="109"/>
      <c r="AJ29" s="215"/>
      <c r="AK29" s="214"/>
      <c r="AL29" s="109"/>
      <c r="AM29" s="109"/>
      <c r="AN29" s="109"/>
      <c r="AO29" s="109"/>
      <c r="AP29" s="109"/>
      <c r="AQ29" s="109"/>
      <c r="AR29" s="109"/>
      <c r="AS29" s="215"/>
      <c r="AT29" s="252"/>
      <c r="AU29" s="109"/>
      <c r="AV29" s="109"/>
      <c r="AW29" s="109"/>
      <c r="AX29" s="109"/>
      <c r="AY29" s="109"/>
      <c r="AZ29" s="109"/>
      <c r="BA29" s="109"/>
      <c r="BB29" s="109"/>
      <c r="BC29" s="214"/>
      <c r="BD29" s="109"/>
      <c r="BE29" s="109"/>
      <c r="BF29" s="109"/>
      <c r="BG29" s="109"/>
      <c r="BH29" s="109"/>
      <c r="BI29" s="109"/>
      <c r="BJ29" s="109"/>
      <c r="BK29" s="215"/>
      <c r="BL29" s="214"/>
      <c r="BM29" s="109"/>
      <c r="BN29" s="109"/>
      <c r="BO29" s="109"/>
      <c r="BP29" s="109"/>
      <c r="BQ29" s="109"/>
      <c r="BR29" s="109"/>
      <c r="BS29" s="109"/>
      <c r="BT29" s="215"/>
      <c r="BU29" s="252"/>
      <c r="BV29" s="109"/>
      <c r="BW29" s="109"/>
      <c r="BX29" s="109"/>
      <c r="BY29" s="109"/>
      <c r="BZ29" s="109"/>
      <c r="CA29" s="109"/>
      <c r="CB29" s="109"/>
      <c r="CC29" s="109"/>
      <c r="CD29" s="33"/>
    </row>
    <row r="30" spans="2:82" ht="15" customHeight="1" x14ac:dyDescent="0.3">
      <c r="B30" s="18"/>
      <c r="C30" s="254" t="s">
        <v>39</v>
      </c>
      <c r="D30" s="108"/>
      <c r="E30" s="108"/>
      <c r="F30" s="108"/>
      <c r="G30" s="108"/>
      <c r="H30" s="108"/>
      <c r="I30" s="108"/>
      <c r="J30" s="108"/>
      <c r="K30" s="108"/>
      <c r="L30" s="108"/>
      <c r="M30" s="108"/>
      <c r="N30" s="108"/>
      <c r="O30" s="108"/>
      <c r="P30" s="108"/>
      <c r="Q30" s="108"/>
      <c r="R30" s="147"/>
      <c r="S30" s="229" t="s">
        <v>130</v>
      </c>
      <c r="T30" s="108"/>
      <c r="U30" s="108"/>
      <c r="V30" s="108"/>
      <c r="W30" s="108"/>
      <c r="X30" s="108"/>
      <c r="Y30" s="108"/>
      <c r="Z30" s="108"/>
      <c r="AA30" s="147"/>
      <c r="AB30" s="253">
        <v>125</v>
      </c>
      <c r="AC30" s="251"/>
      <c r="AD30" s="251"/>
      <c r="AE30" s="251"/>
      <c r="AF30" s="251"/>
      <c r="AG30" s="251"/>
      <c r="AH30" s="251"/>
      <c r="AI30" s="251"/>
      <c r="AJ30" s="148"/>
      <c r="AK30" s="237">
        <f>svs32tag</f>
        <v>0</v>
      </c>
      <c r="AL30" s="108"/>
      <c r="AM30" s="108"/>
      <c r="AN30" s="108"/>
      <c r="AO30" s="108"/>
      <c r="AP30" s="108"/>
      <c r="AQ30" s="108"/>
      <c r="AR30" s="108"/>
      <c r="AS30" s="147"/>
      <c r="AT30" s="250">
        <f>AB30*AK30</f>
        <v>0</v>
      </c>
      <c r="AU30" s="251"/>
      <c r="AV30" s="251"/>
      <c r="AW30" s="251"/>
      <c r="AX30" s="251"/>
      <c r="AY30" s="251"/>
      <c r="AZ30" s="251"/>
      <c r="BA30" s="251"/>
      <c r="BB30" s="251"/>
      <c r="BC30" s="253">
        <f>ROUND(AB30*bedarf_anteil_kurz,0)</f>
        <v>63</v>
      </c>
      <c r="BD30" s="251"/>
      <c r="BE30" s="251"/>
      <c r="BF30" s="251"/>
      <c r="BG30" s="251"/>
      <c r="BH30" s="251"/>
      <c r="BI30" s="251"/>
      <c r="BJ30" s="251"/>
      <c r="BK30" s="148"/>
      <c r="BL30" s="237">
        <f>svs32kurz</f>
        <v>0</v>
      </c>
      <c r="BM30" s="108"/>
      <c r="BN30" s="108"/>
      <c r="BO30" s="108"/>
      <c r="BP30" s="108"/>
      <c r="BQ30" s="108"/>
      <c r="BR30" s="108"/>
      <c r="BS30" s="108"/>
      <c r="BT30" s="147"/>
      <c r="BU30" s="250">
        <f>ROUND(BC30*BL30,2)</f>
        <v>0</v>
      </c>
      <c r="BV30" s="251"/>
      <c r="BW30" s="251"/>
      <c r="BX30" s="251"/>
      <c r="BY30" s="251"/>
      <c r="BZ30" s="251"/>
      <c r="CA30" s="251"/>
      <c r="CB30" s="251"/>
      <c r="CC30" s="251"/>
      <c r="CD30" s="33"/>
    </row>
    <row r="31" spans="2:82" ht="15" customHeight="1" x14ac:dyDescent="0.3">
      <c r="B31" s="18"/>
      <c r="C31" s="251"/>
      <c r="D31" s="251"/>
      <c r="E31" s="251"/>
      <c r="F31" s="251"/>
      <c r="G31" s="251"/>
      <c r="H31" s="251"/>
      <c r="I31" s="251"/>
      <c r="J31" s="251"/>
      <c r="K31" s="251"/>
      <c r="L31" s="251"/>
      <c r="M31" s="251"/>
      <c r="N31" s="251"/>
      <c r="O31" s="251"/>
      <c r="P31" s="251"/>
      <c r="Q31" s="251"/>
      <c r="R31" s="148"/>
      <c r="S31" s="220"/>
      <c r="T31" s="251"/>
      <c r="U31" s="251"/>
      <c r="V31" s="251"/>
      <c r="W31" s="251"/>
      <c r="X31" s="251"/>
      <c r="Y31" s="251"/>
      <c r="Z31" s="251"/>
      <c r="AA31" s="148"/>
      <c r="AB31" s="220"/>
      <c r="AC31" s="251"/>
      <c r="AD31" s="251"/>
      <c r="AE31" s="251"/>
      <c r="AF31" s="251"/>
      <c r="AG31" s="251"/>
      <c r="AH31" s="251"/>
      <c r="AI31" s="251"/>
      <c r="AJ31" s="148"/>
      <c r="AK31" s="220"/>
      <c r="AL31" s="251"/>
      <c r="AM31" s="251"/>
      <c r="AN31" s="251"/>
      <c r="AO31" s="251"/>
      <c r="AP31" s="251"/>
      <c r="AQ31" s="251"/>
      <c r="AR31" s="251"/>
      <c r="AS31" s="148"/>
      <c r="AT31" s="160"/>
      <c r="AU31" s="251"/>
      <c r="AV31" s="251"/>
      <c r="AW31" s="251"/>
      <c r="AX31" s="251"/>
      <c r="AY31" s="251"/>
      <c r="AZ31" s="251"/>
      <c r="BA31" s="251"/>
      <c r="BB31" s="251"/>
      <c r="BC31" s="220"/>
      <c r="BD31" s="251"/>
      <c r="BE31" s="251"/>
      <c r="BF31" s="251"/>
      <c r="BG31" s="251"/>
      <c r="BH31" s="251"/>
      <c r="BI31" s="251"/>
      <c r="BJ31" s="251"/>
      <c r="BK31" s="148"/>
      <c r="BL31" s="220"/>
      <c r="BM31" s="251"/>
      <c r="BN31" s="251"/>
      <c r="BO31" s="251"/>
      <c r="BP31" s="251"/>
      <c r="BQ31" s="251"/>
      <c r="BR31" s="251"/>
      <c r="BS31" s="251"/>
      <c r="BT31" s="148"/>
      <c r="BU31" s="160"/>
      <c r="BV31" s="251"/>
      <c r="BW31" s="251"/>
      <c r="BX31" s="251"/>
      <c r="BY31" s="251"/>
      <c r="BZ31" s="251"/>
      <c r="CA31" s="251"/>
      <c r="CB31" s="251"/>
      <c r="CC31" s="251"/>
      <c r="CD31" s="33"/>
    </row>
    <row r="32" spans="2:82" ht="15" customHeight="1" x14ac:dyDescent="0.3">
      <c r="B32" s="18"/>
      <c r="C32" s="251"/>
      <c r="D32" s="251"/>
      <c r="E32" s="251"/>
      <c r="F32" s="251"/>
      <c r="G32" s="251"/>
      <c r="H32" s="251"/>
      <c r="I32" s="251"/>
      <c r="J32" s="251"/>
      <c r="K32" s="251"/>
      <c r="L32" s="251"/>
      <c r="M32" s="251"/>
      <c r="N32" s="251"/>
      <c r="O32" s="251"/>
      <c r="P32" s="251"/>
      <c r="Q32" s="251"/>
      <c r="R32" s="148"/>
      <c r="S32" s="220"/>
      <c r="T32" s="251"/>
      <c r="U32" s="251"/>
      <c r="V32" s="251"/>
      <c r="W32" s="251"/>
      <c r="X32" s="251"/>
      <c r="Y32" s="251"/>
      <c r="Z32" s="251"/>
      <c r="AA32" s="148"/>
      <c r="AB32" s="220"/>
      <c r="AC32" s="251"/>
      <c r="AD32" s="251"/>
      <c r="AE32" s="251"/>
      <c r="AF32" s="251"/>
      <c r="AG32" s="251"/>
      <c r="AH32" s="251"/>
      <c r="AI32" s="251"/>
      <c r="AJ32" s="148"/>
      <c r="AK32" s="220"/>
      <c r="AL32" s="251"/>
      <c r="AM32" s="251"/>
      <c r="AN32" s="251"/>
      <c r="AO32" s="251"/>
      <c r="AP32" s="251"/>
      <c r="AQ32" s="251"/>
      <c r="AR32" s="251"/>
      <c r="AS32" s="148"/>
      <c r="AT32" s="160"/>
      <c r="AU32" s="251"/>
      <c r="AV32" s="251"/>
      <c r="AW32" s="251"/>
      <c r="AX32" s="251"/>
      <c r="AY32" s="251"/>
      <c r="AZ32" s="251"/>
      <c r="BA32" s="251"/>
      <c r="BB32" s="251"/>
      <c r="BC32" s="220"/>
      <c r="BD32" s="251"/>
      <c r="BE32" s="251"/>
      <c r="BF32" s="251"/>
      <c r="BG32" s="251"/>
      <c r="BH32" s="251"/>
      <c r="BI32" s="251"/>
      <c r="BJ32" s="251"/>
      <c r="BK32" s="148"/>
      <c r="BL32" s="220"/>
      <c r="BM32" s="251"/>
      <c r="BN32" s="251"/>
      <c r="BO32" s="251"/>
      <c r="BP32" s="251"/>
      <c r="BQ32" s="251"/>
      <c r="BR32" s="251"/>
      <c r="BS32" s="251"/>
      <c r="BT32" s="148"/>
      <c r="BU32" s="160"/>
      <c r="BV32" s="251"/>
      <c r="BW32" s="251"/>
      <c r="BX32" s="251"/>
      <c r="BY32" s="251"/>
      <c r="BZ32" s="251"/>
      <c r="CA32" s="251"/>
      <c r="CB32" s="251"/>
      <c r="CC32" s="251"/>
      <c r="CD32" s="33"/>
    </row>
    <row r="33" spans="2:82" ht="15" customHeight="1" x14ac:dyDescent="0.3">
      <c r="B33" s="18"/>
      <c r="C33" s="251"/>
      <c r="D33" s="251"/>
      <c r="E33" s="251"/>
      <c r="F33" s="251"/>
      <c r="G33" s="251"/>
      <c r="H33" s="251"/>
      <c r="I33" s="251"/>
      <c r="J33" s="251"/>
      <c r="K33" s="251"/>
      <c r="L33" s="251"/>
      <c r="M33" s="251"/>
      <c r="N33" s="251"/>
      <c r="O33" s="251"/>
      <c r="P33" s="251"/>
      <c r="Q33" s="251"/>
      <c r="R33" s="148"/>
      <c r="S33" s="220"/>
      <c r="T33" s="251"/>
      <c r="U33" s="251"/>
      <c r="V33" s="251"/>
      <c r="W33" s="251"/>
      <c r="X33" s="251"/>
      <c r="Y33" s="251"/>
      <c r="Z33" s="251"/>
      <c r="AA33" s="148"/>
      <c r="AB33" s="220"/>
      <c r="AC33" s="251"/>
      <c r="AD33" s="251"/>
      <c r="AE33" s="251"/>
      <c r="AF33" s="251"/>
      <c r="AG33" s="251"/>
      <c r="AH33" s="251"/>
      <c r="AI33" s="251"/>
      <c r="AJ33" s="148"/>
      <c r="AK33" s="220"/>
      <c r="AL33" s="251"/>
      <c r="AM33" s="251"/>
      <c r="AN33" s="251"/>
      <c r="AO33" s="251"/>
      <c r="AP33" s="251"/>
      <c r="AQ33" s="251"/>
      <c r="AR33" s="251"/>
      <c r="AS33" s="148"/>
      <c r="AT33" s="160"/>
      <c r="AU33" s="251"/>
      <c r="AV33" s="251"/>
      <c r="AW33" s="251"/>
      <c r="AX33" s="251"/>
      <c r="AY33" s="251"/>
      <c r="AZ33" s="251"/>
      <c r="BA33" s="251"/>
      <c r="BB33" s="251"/>
      <c r="BC33" s="220"/>
      <c r="BD33" s="251"/>
      <c r="BE33" s="251"/>
      <c r="BF33" s="251"/>
      <c r="BG33" s="251"/>
      <c r="BH33" s="251"/>
      <c r="BI33" s="251"/>
      <c r="BJ33" s="251"/>
      <c r="BK33" s="148"/>
      <c r="BL33" s="220"/>
      <c r="BM33" s="251"/>
      <c r="BN33" s="251"/>
      <c r="BO33" s="251"/>
      <c r="BP33" s="251"/>
      <c r="BQ33" s="251"/>
      <c r="BR33" s="251"/>
      <c r="BS33" s="251"/>
      <c r="BT33" s="148"/>
      <c r="BU33" s="160"/>
      <c r="BV33" s="251"/>
      <c r="BW33" s="251"/>
      <c r="BX33" s="251"/>
      <c r="BY33" s="251"/>
      <c r="BZ33" s="251"/>
      <c r="CA33" s="251"/>
      <c r="CB33" s="251"/>
      <c r="CC33" s="251"/>
      <c r="CD33" s="33"/>
    </row>
    <row r="34" spans="2:82" ht="15" customHeight="1" x14ac:dyDescent="0.3">
      <c r="B34" s="18"/>
      <c r="C34" s="162"/>
      <c r="D34" s="162"/>
      <c r="E34" s="162"/>
      <c r="F34" s="162"/>
      <c r="G34" s="162"/>
      <c r="H34" s="162"/>
      <c r="I34" s="162"/>
      <c r="J34" s="162"/>
      <c r="K34" s="162"/>
      <c r="L34" s="162"/>
      <c r="M34" s="162"/>
      <c r="N34" s="162"/>
      <c r="O34" s="162"/>
      <c r="P34" s="162"/>
      <c r="Q34" s="162"/>
      <c r="R34" s="255"/>
      <c r="S34" s="214"/>
      <c r="T34" s="109"/>
      <c r="U34" s="109"/>
      <c r="V34" s="109"/>
      <c r="W34" s="109"/>
      <c r="X34" s="109"/>
      <c r="Y34" s="109"/>
      <c r="Z34" s="109"/>
      <c r="AA34" s="215"/>
      <c r="AB34" s="214"/>
      <c r="AC34" s="109"/>
      <c r="AD34" s="109"/>
      <c r="AE34" s="109"/>
      <c r="AF34" s="109"/>
      <c r="AG34" s="109"/>
      <c r="AH34" s="109"/>
      <c r="AI34" s="109"/>
      <c r="AJ34" s="215"/>
      <c r="AK34" s="214"/>
      <c r="AL34" s="109"/>
      <c r="AM34" s="109"/>
      <c r="AN34" s="109"/>
      <c r="AO34" s="109"/>
      <c r="AP34" s="109"/>
      <c r="AQ34" s="109"/>
      <c r="AR34" s="109"/>
      <c r="AS34" s="215"/>
      <c r="AT34" s="252"/>
      <c r="AU34" s="109"/>
      <c r="AV34" s="109"/>
      <c r="AW34" s="109"/>
      <c r="AX34" s="109"/>
      <c r="AY34" s="109"/>
      <c r="AZ34" s="109"/>
      <c r="BA34" s="109"/>
      <c r="BB34" s="109"/>
      <c r="BC34" s="214"/>
      <c r="BD34" s="109"/>
      <c r="BE34" s="109"/>
      <c r="BF34" s="109"/>
      <c r="BG34" s="109"/>
      <c r="BH34" s="109"/>
      <c r="BI34" s="109"/>
      <c r="BJ34" s="109"/>
      <c r="BK34" s="215"/>
      <c r="BL34" s="214"/>
      <c r="BM34" s="109"/>
      <c r="BN34" s="109"/>
      <c r="BO34" s="109"/>
      <c r="BP34" s="109"/>
      <c r="BQ34" s="109"/>
      <c r="BR34" s="109"/>
      <c r="BS34" s="109"/>
      <c r="BT34" s="215"/>
      <c r="BU34" s="252"/>
      <c r="BV34" s="109"/>
      <c r="BW34" s="109"/>
      <c r="BX34" s="109"/>
      <c r="BY34" s="109"/>
      <c r="BZ34" s="109"/>
      <c r="CA34" s="109"/>
      <c r="CB34" s="109"/>
      <c r="CC34" s="109"/>
      <c r="CD34" s="33"/>
    </row>
    <row r="35" spans="2:82" ht="15" customHeight="1" x14ac:dyDescent="0.3">
      <c r="B35" s="18"/>
      <c r="C35" s="254" t="s">
        <v>40</v>
      </c>
      <c r="D35" s="108"/>
      <c r="E35" s="108"/>
      <c r="F35" s="108"/>
      <c r="G35" s="108"/>
      <c r="H35" s="108"/>
      <c r="I35" s="108"/>
      <c r="J35" s="108"/>
      <c r="K35" s="108"/>
      <c r="L35" s="108"/>
      <c r="M35" s="108"/>
      <c r="N35" s="108"/>
      <c r="O35" s="108"/>
      <c r="P35" s="108"/>
      <c r="Q35" s="108"/>
      <c r="R35" s="147"/>
      <c r="S35" s="229" t="s">
        <v>130</v>
      </c>
      <c r="T35" s="108"/>
      <c r="U35" s="108"/>
      <c r="V35" s="108"/>
      <c r="W35" s="108"/>
      <c r="X35" s="108"/>
      <c r="Y35" s="108"/>
      <c r="Z35" s="108"/>
      <c r="AA35" s="147"/>
      <c r="AB35" s="253">
        <v>250</v>
      </c>
      <c r="AC35" s="251"/>
      <c r="AD35" s="251"/>
      <c r="AE35" s="251"/>
      <c r="AF35" s="251"/>
      <c r="AG35" s="251"/>
      <c r="AH35" s="251"/>
      <c r="AI35" s="251"/>
      <c r="AJ35" s="148"/>
      <c r="AK35" s="237">
        <f>svs33tag</f>
        <v>0</v>
      </c>
      <c r="AL35" s="108"/>
      <c r="AM35" s="108"/>
      <c r="AN35" s="108"/>
      <c r="AO35" s="108"/>
      <c r="AP35" s="108"/>
      <c r="AQ35" s="108"/>
      <c r="AR35" s="108"/>
      <c r="AS35" s="147"/>
      <c r="AT35" s="250">
        <f>AB35*AK35</f>
        <v>0</v>
      </c>
      <c r="AU35" s="251"/>
      <c r="AV35" s="251"/>
      <c r="AW35" s="251"/>
      <c r="AX35" s="251"/>
      <c r="AY35" s="251"/>
      <c r="AZ35" s="251"/>
      <c r="BA35" s="251"/>
      <c r="BB35" s="251"/>
      <c r="BC35" s="253">
        <f>ROUND(AB35*bedarf_anteil_kurz,0)</f>
        <v>125</v>
      </c>
      <c r="BD35" s="251"/>
      <c r="BE35" s="251"/>
      <c r="BF35" s="251"/>
      <c r="BG35" s="251"/>
      <c r="BH35" s="251"/>
      <c r="BI35" s="251"/>
      <c r="BJ35" s="251"/>
      <c r="BK35" s="148"/>
      <c r="BL35" s="237">
        <f>svs33kurz</f>
        <v>0</v>
      </c>
      <c r="BM35" s="108"/>
      <c r="BN35" s="108"/>
      <c r="BO35" s="108"/>
      <c r="BP35" s="108"/>
      <c r="BQ35" s="108"/>
      <c r="BR35" s="108"/>
      <c r="BS35" s="108"/>
      <c r="BT35" s="147"/>
      <c r="BU35" s="250">
        <f>ROUND(BC35*BL35,2)</f>
        <v>0</v>
      </c>
      <c r="BV35" s="251"/>
      <c r="BW35" s="251"/>
      <c r="BX35" s="251"/>
      <c r="BY35" s="251"/>
      <c r="BZ35" s="251"/>
      <c r="CA35" s="251"/>
      <c r="CB35" s="251"/>
      <c r="CC35" s="251"/>
      <c r="CD35" s="33"/>
    </row>
    <row r="36" spans="2:82" ht="15" customHeight="1" x14ac:dyDescent="0.3">
      <c r="B36" s="18"/>
      <c r="C36" s="251"/>
      <c r="D36" s="251"/>
      <c r="E36" s="251"/>
      <c r="F36" s="251"/>
      <c r="G36" s="251"/>
      <c r="H36" s="251"/>
      <c r="I36" s="251"/>
      <c r="J36" s="251"/>
      <c r="K36" s="251"/>
      <c r="L36" s="251"/>
      <c r="M36" s="251"/>
      <c r="N36" s="251"/>
      <c r="O36" s="251"/>
      <c r="P36" s="251"/>
      <c r="Q36" s="251"/>
      <c r="R36" s="148"/>
      <c r="S36" s="220"/>
      <c r="T36" s="251"/>
      <c r="U36" s="251"/>
      <c r="V36" s="251"/>
      <c r="W36" s="251"/>
      <c r="X36" s="251"/>
      <c r="Y36" s="251"/>
      <c r="Z36" s="251"/>
      <c r="AA36" s="148"/>
      <c r="AB36" s="220"/>
      <c r="AC36" s="251"/>
      <c r="AD36" s="251"/>
      <c r="AE36" s="251"/>
      <c r="AF36" s="251"/>
      <c r="AG36" s="251"/>
      <c r="AH36" s="251"/>
      <c r="AI36" s="251"/>
      <c r="AJ36" s="148"/>
      <c r="AK36" s="220"/>
      <c r="AL36" s="251"/>
      <c r="AM36" s="251"/>
      <c r="AN36" s="251"/>
      <c r="AO36" s="251"/>
      <c r="AP36" s="251"/>
      <c r="AQ36" s="251"/>
      <c r="AR36" s="251"/>
      <c r="AS36" s="148"/>
      <c r="AT36" s="160"/>
      <c r="AU36" s="251"/>
      <c r="AV36" s="251"/>
      <c r="AW36" s="251"/>
      <c r="AX36" s="251"/>
      <c r="AY36" s="251"/>
      <c r="AZ36" s="251"/>
      <c r="BA36" s="251"/>
      <c r="BB36" s="251"/>
      <c r="BC36" s="220"/>
      <c r="BD36" s="251"/>
      <c r="BE36" s="251"/>
      <c r="BF36" s="251"/>
      <c r="BG36" s="251"/>
      <c r="BH36" s="251"/>
      <c r="BI36" s="251"/>
      <c r="BJ36" s="251"/>
      <c r="BK36" s="148"/>
      <c r="BL36" s="220"/>
      <c r="BM36" s="251"/>
      <c r="BN36" s="251"/>
      <c r="BO36" s="251"/>
      <c r="BP36" s="251"/>
      <c r="BQ36" s="251"/>
      <c r="BR36" s="251"/>
      <c r="BS36" s="251"/>
      <c r="BT36" s="148"/>
      <c r="BU36" s="160"/>
      <c r="BV36" s="251"/>
      <c r="BW36" s="251"/>
      <c r="BX36" s="251"/>
      <c r="BY36" s="251"/>
      <c r="BZ36" s="251"/>
      <c r="CA36" s="251"/>
      <c r="CB36" s="251"/>
      <c r="CC36" s="251"/>
      <c r="CD36" s="33"/>
    </row>
    <row r="37" spans="2:82" ht="15" customHeight="1" x14ac:dyDescent="0.3">
      <c r="B37" s="18"/>
      <c r="C37" s="251"/>
      <c r="D37" s="251"/>
      <c r="E37" s="251"/>
      <c r="F37" s="251"/>
      <c r="G37" s="251"/>
      <c r="H37" s="251"/>
      <c r="I37" s="251"/>
      <c r="J37" s="251"/>
      <c r="K37" s="251"/>
      <c r="L37" s="251"/>
      <c r="M37" s="251"/>
      <c r="N37" s="251"/>
      <c r="O37" s="251"/>
      <c r="P37" s="251"/>
      <c r="Q37" s="251"/>
      <c r="R37" s="148"/>
      <c r="S37" s="220"/>
      <c r="T37" s="251"/>
      <c r="U37" s="251"/>
      <c r="V37" s="251"/>
      <c r="W37" s="251"/>
      <c r="X37" s="251"/>
      <c r="Y37" s="251"/>
      <c r="Z37" s="251"/>
      <c r="AA37" s="148"/>
      <c r="AB37" s="220"/>
      <c r="AC37" s="251"/>
      <c r="AD37" s="251"/>
      <c r="AE37" s="251"/>
      <c r="AF37" s="251"/>
      <c r="AG37" s="251"/>
      <c r="AH37" s="251"/>
      <c r="AI37" s="251"/>
      <c r="AJ37" s="148"/>
      <c r="AK37" s="220"/>
      <c r="AL37" s="251"/>
      <c r="AM37" s="251"/>
      <c r="AN37" s="251"/>
      <c r="AO37" s="251"/>
      <c r="AP37" s="251"/>
      <c r="AQ37" s="251"/>
      <c r="AR37" s="251"/>
      <c r="AS37" s="148"/>
      <c r="AT37" s="160"/>
      <c r="AU37" s="251"/>
      <c r="AV37" s="251"/>
      <c r="AW37" s="251"/>
      <c r="AX37" s="251"/>
      <c r="AY37" s="251"/>
      <c r="AZ37" s="251"/>
      <c r="BA37" s="251"/>
      <c r="BB37" s="251"/>
      <c r="BC37" s="220"/>
      <c r="BD37" s="251"/>
      <c r="BE37" s="251"/>
      <c r="BF37" s="251"/>
      <c r="BG37" s="251"/>
      <c r="BH37" s="251"/>
      <c r="BI37" s="251"/>
      <c r="BJ37" s="251"/>
      <c r="BK37" s="148"/>
      <c r="BL37" s="220"/>
      <c r="BM37" s="251"/>
      <c r="BN37" s="251"/>
      <c r="BO37" s="251"/>
      <c r="BP37" s="251"/>
      <c r="BQ37" s="251"/>
      <c r="BR37" s="251"/>
      <c r="BS37" s="251"/>
      <c r="BT37" s="148"/>
      <c r="BU37" s="160"/>
      <c r="BV37" s="251"/>
      <c r="BW37" s="251"/>
      <c r="BX37" s="251"/>
      <c r="BY37" s="251"/>
      <c r="BZ37" s="251"/>
      <c r="CA37" s="251"/>
      <c r="CB37" s="251"/>
      <c r="CC37" s="251"/>
      <c r="CD37" s="33"/>
    </row>
    <row r="38" spans="2:82" ht="15" customHeight="1" x14ac:dyDescent="0.3">
      <c r="B38" s="18"/>
      <c r="C38" s="251"/>
      <c r="D38" s="251"/>
      <c r="E38" s="251"/>
      <c r="F38" s="251"/>
      <c r="G38" s="251"/>
      <c r="H38" s="251"/>
      <c r="I38" s="251"/>
      <c r="J38" s="251"/>
      <c r="K38" s="251"/>
      <c r="L38" s="251"/>
      <c r="M38" s="251"/>
      <c r="N38" s="251"/>
      <c r="O38" s="251"/>
      <c r="P38" s="251"/>
      <c r="Q38" s="251"/>
      <c r="R38" s="148"/>
      <c r="S38" s="220"/>
      <c r="T38" s="251"/>
      <c r="U38" s="251"/>
      <c r="V38" s="251"/>
      <c r="W38" s="251"/>
      <c r="X38" s="251"/>
      <c r="Y38" s="251"/>
      <c r="Z38" s="251"/>
      <c r="AA38" s="148"/>
      <c r="AB38" s="220"/>
      <c r="AC38" s="251"/>
      <c r="AD38" s="251"/>
      <c r="AE38" s="251"/>
      <c r="AF38" s="251"/>
      <c r="AG38" s="251"/>
      <c r="AH38" s="251"/>
      <c r="AI38" s="251"/>
      <c r="AJ38" s="148"/>
      <c r="AK38" s="220"/>
      <c r="AL38" s="251"/>
      <c r="AM38" s="251"/>
      <c r="AN38" s="251"/>
      <c r="AO38" s="251"/>
      <c r="AP38" s="251"/>
      <c r="AQ38" s="251"/>
      <c r="AR38" s="251"/>
      <c r="AS38" s="148"/>
      <c r="AT38" s="160"/>
      <c r="AU38" s="251"/>
      <c r="AV38" s="251"/>
      <c r="AW38" s="251"/>
      <c r="AX38" s="251"/>
      <c r="AY38" s="251"/>
      <c r="AZ38" s="251"/>
      <c r="BA38" s="251"/>
      <c r="BB38" s="251"/>
      <c r="BC38" s="220"/>
      <c r="BD38" s="251"/>
      <c r="BE38" s="251"/>
      <c r="BF38" s="251"/>
      <c r="BG38" s="251"/>
      <c r="BH38" s="251"/>
      <c r="BI38" s="251"/>
      <c r="BJ38" s="251"/>
      <c r="BK38" s="148"/>
      <c r="BL38" s="220"/>
      <c r="BM38" s="251"/>
      <c r="BN38" s="251"/>
      <c r="BO38" s="251"/>
      <c r="BP38" s="251"/>
      <c r="BQ38" s="251"/>
      <c r="BR38" s="251"/>
      <c r="BS38" s="251"/>
      <c r="BT38" s="148"/>
      <c r="BU38" s="160"/>
      <c r="BV38" s="251"/>
      <c r="BW38" s="251"/>
      <c r="BX38" s="251"/>
      <c r="BY38" s="251"/>
      <c r="BZ38" s="251"/>
      <c r="CA38" s="251"/>
      <c r="CB38" s="251"/>
      <c r="CC38" s="251"/>
      <c r="CD38" s="33"/>
    </row>
    <row r="39" spans="2:82" ht="15" customHeight="1" x14ac:dyDescent="0.3">
      <c r="B39" s="18"/>
      <c r="C39" s="162"/>
      <c r="D39" s="162"/>
      <c r="E39" s="162"/>
      <c r="F39" s="162"/>
      <c r="G39" s="162"/>
      <c r="H39" s="162"/>
      <c r="I39" s="162"/>
      <c r="J39" s="162"/>
      <c r="K39" s="162"/>
      <c r="L39" s="162"/>
      <c r="M39" s="162"/>
      <c r="N39" s="162"/>
      <c r="O39" s="162"/>
      <c r="P39" s="162"/>
      <c r="Q39" s="162"/>
      <c r="R39" s="255"/>
      <c r="S39" s="214"/>
      <c r="T39" s="109"/>
      <c r="U39" s="109"/>
      <c r="V39" s="109"/>
      <c r="W39" s="109"/>
      <c r="X39" s="109"/>
      <c r="Y39" s="109"/>
      <c r="Z39" s="109"/>
      <c r="AA39" s="215"/>
      <c r="AB39" s="214"/>
      <c r="AC39" s="109"/>
      <c r="AD39" s="109"/>
      <c r="AE39" s="109"/>
      <c r="AF39" s="109"/>
      <c r="AG39" s="109"/>
      <c r="AH39" s="109"/>
      <c r="AI39" s="109"/>
      <c r="AJ39" s="215"/>
      <c r="AK39" s="214"/>
      <c r="AL39" s="109"/>
      <c r="AM39" s="109"/>
      <c r="AN39" s="109"/>
      <c r="AO39" s="109"/>
      <c r="AP39" s="109"/>
      <c r="AQ39" s="109"/>
      <c r="AR39" s="109"/>
      <c r="AS39" s="215"/>
      <c r="AT39" s="252"/>
      <c r="AU39" s="109"/>
      <c r="AV39" s="109"/>
      <c r="AW39" s="109"/>
      <c r="AX39" s="109"/>
      <c r="AY39" s="109"/>
      <c r="AZ39" s="109"/>
      <c r="BA39" s="109"/>
      <c r="BB39" s="109"/>
      <c r="BC39" s="214"/>
      <c r="BD39" s="109"/>
      <c r="BE39" s="109"/>
      <c r="BF39" s="109"/>
      <c r="BG39" s="109"/>
      <c r="BH39" s="109"/>
      <c r="BI39" s="109"/>
      <c r="BJ39" s="109"/>
      <c r="BK39" s="215"/>
      <c r="BL39" s="214"/>
      <c r="BM39" s="109"/>
      <c r="BN39" s="109"/>
      <c r="BO39" s="109"/>
      <c r="BP39" s="109"/>
      <c r="BQ39" s="109"/>
      <c r="BR39" s="109"/>
      <c r="BS39" s="109"/>
      <c r="BT39" s="215"/>
      <c r="BU39" s="252"/>
      <c r="BV39" s="109"/>
      <c r="BW39" s="109"/>
      <c r="BX39" s="109"/>
      <c r="BY39" s="109"/>
      <c r="BZ39" s="109"/>
      <c r="CA39" s="109"/>
      <c r="CB39" s="109"/>
      <c r="CC39" s="109"/>
      <c r="CD39" s="33"/>
    </row>
    <row r="40" spans="2:82" ht="15" customHeight="1" x14ac:dyDescent="0.3">
      <c r="B40" s="18"/>
      <c r="C40" s="254" t="s">
        <v>41</v>
      </c>
      <c r="D40" s="108"/>
      <c r="E40" s="108"/>
      <c r="F40" s="108"/>
      <c r="G40" s="108"/>
      <c r="H40" s="108"/>
      <c r="I40" s="108"/>
      <c r="J40" s="108"/>
      <c r="K40" s="108"/>
      <c r="L40" s="108"/>
      <c r="M40" s="108"/>
      <c r="N40" s="108"/>
      <c r="O40" s="108"/>
      <c r="P40" s="108"/>
      <c r="Q40" s="108"/>
      <c r="R40" s="147"/>
      <c r="S40" s="229" t="s">
        <v>130</v>
      </c>
      <c r="T40" s="108"/>
      <c r="U40" s="108"/>
      <c r="V40" s="108"/>
      <c r="W40" s="108"/>
      <c r="X40" s="108"/>
      <c r="Y40" s="108"/>
      <c r="Z40" s="108"/>
      <c r="AA40" s="147"/>
      <c r="AB40" s="253">
        <v>2000</v>
      </c>
      <c r="AC40" s="251"/>
      <c r="AD40" s="251"/>
      <c r="AE40" s="251"/>
      <c r="AF40" s="251"/>
      <c r="AG40" s="251"/>
      <c r="AH40" s="251"/>
      <c r="AI40" s="251"/>
      <c r="AJ40" s="148"/>
      <c r="AK40" s="237">
        <f>svs34tag</f>
        <v>0</v>
      </c>
      <c r="AL40" s="108"/>
      <c r="AM40" s="108"/>
      <c r="AN40" s="108"/>
      <c r="AO40" s="108"/>
      <c r="AP40" s="108"/>
      <c r="AQ40" s="108"/>
      <c r="AR40" s="108"/>
      <c r="AS40" s="147"/>
      <c r="AT40" s="250">
        <f>AB40*AK40</f>
        <v>0</v>
      </c>
      <c r="AU40" s="251"/>
      <c r="AV40" s="251"/>
      <c r="AW40" s="251"/>
      <c r="AX40" s="251"/>
      <c r="AY40" s="251"/>
      <c r="AZ40" s="251"/>
      <c r="BA40" s="251"/>
      <c r="BB40" s="251"/>
      <c r="BC40" s="253">
        <f>ROUND(AB40*bedarf_anteil_kurz,0)</f>
        <v>1000</v>
      </c>
      <c r="BD40" s="251"/>
      <c r="BE40" s="251"/>
      <c r="BF40" s="251"/>
      <c r="BG40" s="251"/>
      <c r="BH40" s="251"/>
      <c r="BI40" s="251"/>
      <c r="BJ40" s="251"/>
      <c r="BK40" s="148"/>
      <c r="BL40" s="237">
        <f>svs34kurz</f>
        <v>0</v>
      </c>
      <c r="BM40" s="108"/>
      <c r="BN40" s="108"/>
      <c r="BO40" s="108"/>
      <c r="BP40" s="108"/>
      <c r="BQ40" s="108"/>
      <c r="BR40" s="108"/>
      <c r="BS40" s="108"/>
      <c r="BT40" s="147"/>
      <c r="BU40" s="250">
        <f>ROUND(BC40*BL40,2)</f>
        <v>0</v>
      </c>
      <c r="BV40" s="251"/>
      <c r="BW40" s="251"/>
      <c r="BX40" s="251"/>
      <c r="BY40" s="251"/>
      <c r="BZ40" s="251"/>
      <c r="CA40" s="251"/>
      <c r="CB40" s="251"/>
      <c r="CC40" s="251"/>
      <c r="CD40" s="33"/>
    </row>
    <row r="41" spans="2:82" ht="15" customHeight="1" x14ac:dyDescent="0.3">
      <c r="B41" s="18"/>
      <c r="C41" s="251"/>
      <c r="D41" s="251"/>
      <c r="E41" s="251"/>
      <c r="F41" s="251"/>
      <c r="G41" s="251"/>
      <c r="H41" s="251"/>
      <c r="I41" s="251"/>
      <c r="J41" s="251"/>
      <c r="K41" s="251"/>
      <c r="L41" s="251"/>
      <c r="M41" s="251"/>
      <c r="N41" s="251"/>
      <c r="O41" s="251"/>
      <c r="P41" s="251"/>
      <c r="Q41" s="251"/>
      <c r="R41" s="148"/>
      <c r="S41" s="220"/>
      <c r="T41" s="251"/>
      <c r="U41" s="251"/>
      <c r="V41" s="251"/>
      <c r="W41" s="251"/>
      <c r="X41" s="251"/>
      <c r="Y41" s="251"/>
      <c r="Z41" s="251"/>
      <c r="AA41" s="148"/>
      <c r="AB41" s="220"/>
      <c r="AC41" s="251"/>
      <c r="AD41" s="251"/>
      <c r="AE41" s="251"/>
      <c r="AF41" s="251"/>
      <c r="AG41" s="251"/>
      <c r="AH41" s="251"/>
      <c r="AI41" s="251"/>
      <c r="AJ41" s="148"/>
      <c r="AK41" s="220"/>
      <c r="AL41" s="251"/>
      <c r="AM41" s="251"/>
      <c r="AN41" s="251"/>
      <c r="AO41" s="251"/>
      <c r="AP41" s="251"/>
      <c r="AQ41" s="251"/>
      <c r="AR41" s="251"/>
      <c r="AS41" s="148"/>
      <c r="AT41" s="160"/>
      <c r="AU41" s="251"/>
      <c r="AV41" s="251"/>
      <c r="AW41" s="251"/>
      <c r="AX41" s="251"/>
      <c r="AY41" s="251"/>
      <c r="AZ41" s="251"/>
      <c r="BA41" s="251"/>
      <c r="BB41" s="251"/>
      <c r="BC41" s="220"/>
      <c r="BD41" s="251"/>
      <c r="BE41" s="251"/>
      <c r="BF41" s="251"/>
      <c r="BG41" s="251"/>
      <c r="BH41" s="251"/>
      <c r="BI41" s="251"/>
      <c r="BJ41" s="251"/>
      <c r="BK41" s="148"/>
      <c r="BL41" s="220"/>
      <c r="BM41" s="251"/>
      <c r="BN41" s="251"/>
      <c r="BO41" s="251"/>
      <c r="BP41" s="251"/>
      <c r="BQ41" s="251"/>
      <c r="BR41" s="251"/>
      <c r="BS41" s="251"/>
      <c r="BT41" s="148"/>
      <c r="BU41" s="160"/>
      <c r="BV41" s="251"/>
      <c r="BW41" s="251"/>
      <c r="BX41" s="251"/>
      <c r="BY41" s="251"/>
      <c r="BZ41" s="251"/>
      <c r="CA41" s="251"/>
      <c r="CB41" s="251"/>
      <c r="CC41" s="251"/>
      <c r="CD41" s="33"/>
    </row>
    <row r="42" spans="2:82" ht="15" customHeight="1" x14ac:dyDescent="0.3">
      <c r="B42" s="18"/>
      <c r="C42" s="251"/>
      <c r="D42" s="251"/>
      <c r="E42" s="251"/>
      <c r="F42" s="251"/>
      <c r="G42" s="251"/>
      <c r="H42" s="251"/>
      <c r="I42" s="251"/>
      <c r="J42" s="251"/>
      <c r="K42" s="251"/>
      <c r="L42" s="251"/>
      <c r="M42" s="251"/>
      <c r="N42" s="251"/>
      <c r="O42" s="251"/>
      <c r="P42" s="251"/>
      <c r="Q42" s="251"/>
      <c r="R42" s="148"/>
      <c r="S42" s="220"/>
      <c r="T42" s="251"/>
      <c r="U42" s="251"/>
      <c r="V42" s="251"/>
      <c r="W42" s="251"/>
      <c r="X42" s="251"/>
      <c r="Y42" s="251"/>
      <c r="Z42" s="251"/>
      <c r="AA42" s="148"/>
      <c r="AB42" s="220"/>
      <c r="AC42" s="251"/>
      <c r="AD42" s="251"/>
      <c r="AE42" s="251"/>
      <c r="AF42" s="251"/>
      <c r="AG42" s="251"/>
      <c r="AH42" s="251"/>
      <c r="AI42" s="251"/>
      <c r="AJ42" s="148"/>
      <c r="AK42" s="220"/>
      <c r="AL42" s="251"/>
      <c r="AM42" s="251"/>
      <c r="AN42" s="251"/>
      <c r="AO42" s="251"/>
      <c r="AP42" s="251"/>
      <c r="AQ42" s="251"/>
      <c r="AR42" s="251"/>
      <c r="AS42" s="148"/>
      <c r="AT42" s="160"/>
      <c r="AU42" s="251"/>
      <c r="AV42" s="251"/>
      <c r="AW42" s="251"/>
      <c r="AX42" s="251"/>
      <c r="AY42" s="251"/>
      <c r="AZ42" s="251"/>
      <c r="BA42" s="251"/>
      <c r="BB42" s="251"/>
      <c r="BC42" s="220"/>
      <c r="BD42" s="251"/>
      <c r="BE42" s="251"/>
      <c r="BF42" s="251"/>
      <c r="BG42" s="251"/>
      <c r="BH42" s="251"/>
      <c r="BI42" s="251"/>
      <c r="BJ42" s="251"/>
      <c r="BK42" s="148"/>
      <c r="BL42" s="220"/>
      <c r="BM42" s="251"/>
      <c r="BN42" s="251"/>
      <c r="BO42" s="251"/>
      <c r="BP42" s="251"/>
      <c r="BQ42" s="251"/>
      <c r="BR42" s="251"/>
      <c r="BS42" s="251"/>
      <c r="BT42" s="148"/>
      <c r="BU42" s="160"/>
      <c r="BV42" s="251"/>
      <c r="BW42" s="251"/>
      <c r="BX42" s="251"/>
      <c r="BY42" s="251"/>
      <c r="BZ42" s="251"/>
      <c r="CA42" s="251"/>
      <c r="CB42" s="251"/>
      <c r="CC42" s="251"/>
      <c r="CD42" s="33"/>
    </row>
    <row r="43" spans="2:82" ht="15" customHeight="1" x14ac:dyDescent="0.3">
      <c r="B43" s="18"/>
      <c r="C43" s="251"/>
      <c r="D43" s="251"/>
      <c r="E43" s="251"/>
      <c r="F43" s="251"/>
      <c r="G43" s="251"/>
      <c r="H43" s="251"/>
      <c r="I43" s="251"/>
      <c r="J43" s="251"/>
      <c r="K43" s="251"/>
      <c r="L43" s="251"/>
      <c r="M43" s="251"/>
      <c r="N43" s="251"/>
      <c r="O43" s="251"/>
      <c r="P43" s="251"/>
      <c r="Q43" s="251"/>
      <c r="R43" s="148"/>
      <c r="S43" s="220"/>
      <c r="T43" s="251"/>
      <c r="U43" s="251"/>
      <c r="V43" s="251"/>
      <c r="W43" s="251"/>
      <c r="X43" s="251"/>
      <c r="Y43" s="251"/>
      <c r="Z43" s="251"/>
      <c r="AA43" s="148"/>
      <c r="AB43" s="220"/>
      <c r="AC43" s="251"/>
      <c r="AD43" s="251"/>
      <c r="AE43" s="251"/>
      <c r="AF43" s="251"/>
      <c r="AG43" s="251"/>
      <c r="AH43" s="251"/>
      <c r="AI43" s="251"/>
      <c r="AJ43" s="148"/>
      <c r="AK43" s="220"/>
      <c r="AL43" s="251"/>
      <c r="AM43" s="251"/>
      <c r="AN43" s="251"/>
      <c r="AO43" s="251"/>
      <c r="AP43" s="251"/>
      <c r="AQ43" s="251"/>
      <c r="AR43" s="251"/>
      <c r="AS43" s="148"/>
      <c r="AT43" s="160"/>
      <c r="AU43" s="251"/>
      <c r="AV43" s="251"/>
      <c r="AW43" s="251"/>
      <c r="AX43" s="251"/>
      <c r="AY43" s="251"/>
      <c r="AZ43" s="251"/>
      <c r="BA43" s="251"/>
      <c r="BB43" s="251"/>
      <c r="BC43" s="220"/>
      <c r="BD43" s="251"/>
      <c r="BE43" s="251"/>
      <c r="BF43" s="251"/>
      <c r="BG43" s="251"/>
      <c r="BH43" s="251"/>
      <c r="BI43" s="251"/>
      <c r="BJ43" s="251"/>
      <c r="BK43" s="148"/>
      <c r="BL43" s="220"/>
      <c r="BM43" s="251"/>
      <c r="BN43" s="251"/>
      <c r="BO43" s="251"/>
      <c r="BP43" s="251"/>
      <c r="BQ43" s="251"/>
      <c r="BR43" s="251"/>
      <c r="BS43" s="251"/>
      <c r="BT43" s="148"/>
      <c r="BU43" s="160"/>
      <c r="BV43" s="251"/>
      <c r="BW43" s="251"/>
      <c r="BX43" s="251"/>
      <c r="BY43" s="251"/>
      <c r="BZ43" s="251"/>
      <c r="CA43" s="251"/>
      <c r="CB43" s="251"/>
      <c r="CC43" s="251"/>
      <c r="CD43" s="33"/>
    </row>
    <row r="44" spans="2:82" ht="15" customHeight="1" x14ac:dyDescent="0.3">
      <c r="B44" s="18"/>
      <c r="C44" s="162"/>
      <c r="D44" s="162"/>
      <c r="E44" s="162"/>
      <c r="F44" s="162"/>
      <c r="G44" s="162"/>
      <c r="H44" s="162"/>
      <c r="I44" s="162"/>
      <c r="J44" s="162"/>
      <c r="K44" s="162"/>
      <c r="L44" s="162"/>
      <c r="M44" s="162"/>
      <c r="N44" s="162"/>
      <c r="O44" s="162"/>
      <c r="P44" s="162"/>
      <c r="Q44" s="162"/>
      <c r="R44" s="255"/>
      <c r="S44" s="214"/>
      <c r="T44" s="109"/>
      <c r="U44" s="109"/>
      <c r="V44" s="109"/>
      <c r="W44" s="109"/>
      <c r="X44" s="109"/>
      <c r="Y44" s="109"/>
      <c r="Z44" s="109"/>
      <c r="AA44" s="215"/>
      <c r="AB44" s="214"/>
      <c r="AC44" s="109"/>
      <c r="AD44" s="109"/>
      <c r="AE44" s="109"/>
      <c r="AF44" s="109"/>
      <c r="AG44" s="109"/>
      <c r="AH44" s="109"/>
      <c r="AI44" s="109"/>
      <c r="AJ44" s="215"/>
      <c r="AK44" s="214"/>
      <c r="AL44" s="109"/>
      <c r="AM44" s="109"/>
      <c r="AN44" s="109"/>
      <c r="AO44" s="109"/>
      <c r="AP44" s="109"/>
      <c r="AQ44" s="109"/>
      <c r="AR44" s="109"/>
      <c r="AS44" s="215"/>
      <c r="AT44" s="252"/>
      <c r="AU44" s="109"/>
      <c r="AV44" s="109"/>
      <c r="AW44" s="109"/>
      <c r="AX44" s="109"/>
      <c r="AY44" s="109"/>
      <c r="AZ44" s="109"/>
      <c r="BA44" s="109"/>
      <c r="BB44" s="109"/>
      <c r="BC44" s="214"/>
      <c r="BD44" s="109"/>
      <c r="BE44" s="109"/>
      <c r="BF44" s="109"/>
      <c r="BG44" s="109"/>
      <c r="BH44" s="109"/>
      <c r="BI44" s="109"/>
      <c r="BJ44" s="109"/>
      <c r="BK44" s="215"/>
      <c r="BL44" s="214"/>
      <c r="BM44" s="109"/>
      <c r="BN44" s="109"/>
      <c r="BO44" s="109"/>
      <c r="BP44" s="109"/>
      <c r="BQ44" s="109"/>
      <c r="BR44" s="109"/>
      <c r="BS44" s="109"/>
      <c r="BT44" s="215"/>
      <c r="BU44" s="252"/>
      <c r="BV44" s="109"/>
      <c r="BW44" s="109"/>
      <c r="BX44" s="109"/>
      <c r="BY44" s="109"/>
      <c r="BZ44" s="109"/>
      <c r="CA44" s="109"/>
      <c r="CB44" s="109"/>
      <c r="CC44" s="109"/>
      <c r="CD44" s="33"/>
    </row>
    <row r="45" spans="2:82" ht="15" customHeight="1" x14ac:dyDescent="0.3">
      <c r="B45" s="18"/>
      <c r="C45" s="254" t="s">
        <v>42</v>
      </c>
      <c r="D45" s="108"/>
      <c r="E45" s="108"/>
      <c r="F45" s="108"/>
      <c r="G45" s="108"/>
      <c r="H45" s="108"/>
      <c r="I45" s="108"/>
      <c r="J45" s="108"/>
      <c r="K45" s="108"/>
      <c r="L45" s="108"/>
      <c r="M45" s="108"/>
      <c r="N45" s="108"/>
      <c r="O45" s="108"/>
      <c r="P45" s="108"/>
      <c r="Q45" s="108"/>
      <c r="R45" s="147"/>
      <c r="S45" s="229" t="s">
        <v>130</v>
      </c>
      <c r="T45" s="108"/>
      <c r="U45" s="108"/>
      <c r="V45" s="108"/>
      <c r="W45" s="108"/>
      <c r="X45" s="108"/>
      <c r="Y45" s="108"/>
      <c r="Z45" s="108"/>
      <c r="AA45" s="147"/>
      <c r="AB45" s="253">
        <v>2000</v>
      </c>
      <c r="AC45" s="251"/>
      <c r="AD45" s="251"/>
      <c r="AE45" s="251"/>
      <c r="AF45" s="251"/>
      <c r="AG45" s="251"/>
      <c r="AH45" s="251"/>
      <c r="AI45" s="251"/>
      <c r="AJ45" s="148"/>
      <c r="AK45" s="237">
        <f>svs35tag</f>
        <v>0</v>
      </c>
      <c r="AL45" s="108"/>
      <c r="AM45" s="108"/>
      <c r="AN45" s="108"/>
      <c r="AO45" s="108"/>
      <c r="AP45" s="108"/>
      <c r="AQ45" s="108"/>
      <c r="AR45" s="108"/>
      <c r="AS45" s="147"/>
      <c r="AT45" s="250">
        <f>AB45*AK45</f>
        <v>0</v>
      </c>
      <c r="AU45" s="251"/>
      <c r="AV45" s="251"/>
      <c r="AW45" s="251"/>
      <c r="AX45" s="251"/>
      <c r="AY45" s="251"/>
      <c r="AZ45" s="251"/>
      <c r="BA45" s="251"/>
      <c r="BB45" s="251"/>
      <c r="BC45" s="253">
        <f>ROUND(AB45*bedarf_anteil_kurz,0)</f>
        <v>1000</v>
      </c>
      <c r="BD45" s="251"/>
      <c r="BE45" s="251"/>
      <c r="BF45" s="251"/>
      <c r="BG45" s="251"/>
      <c r="BH45" s="251"/>
      <c r="BI45" s="251"/>
      <c r="BJ45" s="251"/>
      <c r="BK45" s="148"/>
      <c r="BL45" s="237">
        <f>svs35kurz</f>
        <v>0</v>
      </c>
      <c r="BM45" s="108"/>
      <c r="BN45" s="108"/>
      <c r="BO45" s="108"/>
      <c r="BP45" s="108"/>
      <c r="BQ45" s="108"/>
      <c r="BR45" s="108"/>
      <c r="BS45" s="108"/>
      <c r="BT45" s="147"/>
      <c r="BU45" s="250">
        <f>ROUND(BC45*BL45,2)</f>
        <v>0</v>
      </c>
      <c r="BV45" s="251"/>
      <c r="BW45" s="251"/>
      <c r="BX45" s="251"/>
      <c r="BY45" s="251"/>
      <c r="BZ45" s="251"/>
      <c r="CA45" s="251"/>
      <c r="CB45" s="251"/>
      <c r="CC45" s="251"/>
      <c r="CD45" s="33"/>
    </row>
    <row r="46" spans="2:82" ht="15" customHeight="1" x14ac:dyDescent="0.3">
      <c r="B46" s="18"/>
      <c r="C46" s="251"/>
      <c r="D46" s="251"/>
      <c r="E46" s="251"/>
      <c r="F46" s="251"/>
      <c r="G46" s="251"/>
      <c r="H46" s="251"/>
      <c r="I46" s="251"/>
      <c r="J46" s="251"/>
      <c r="K46" s="251"/>
      <c r="L46" s="251"/>
      <c r="M46" s="251"/>
      <c r="N46" s="251"/>
      <c r="O46" s="251"/>
      <c r="P46" s="251"/>
      <c r="Q46" s="251"/>
      <c r="R46" s="148"/>
      <c r="S46" s="220"/>
      <c r="T46" s="251"/>
      <c r="U46" s="251"/>
      <c r="V46" s="251"/>
      <c r="W46" s="251"/>
      <c r="X46" s="251"/>
      <c r="Y46" s="251"/>
      <c r="Z46" s="251"/>
      <c r="AA46" s="148"/>
      <c r="AB46" s="220"/>
      <c r="AC46" s="251"/>
      <c r="AD46" s="251"/>
      <c r="AE46" s="251"/>
      <c r="AF46" s="251"/>
      <c r="AG46" s="251"/>
      <c r="AH46" s="251"/>
      <c r="AI46" s="251"/>
      <c r="AJ46" s="148"/>
      <c r="AK46" s="220"/>
      <c r="AL46" s="251"/>
      <c r="AM46" s="251"/>
      <c r="AN46" s="251"/>
      <c r="AO46" s="251"/>
      <c r="AP46" s="251"/>
      <c r="AQ46" s="251"/>
      <c r="AR46" s="251"/>
      <c r="AS46" s="148"/>
      <c r="AT46" s="160"/>
      <c r="AU46" s="251"/>
      <c r="AV46" s="251"/>
      <c r="AW46" s="251"/>
      <c r="AX46" s="251"/>
      <c r="AY46" s="251"/>
      <c r="AZ46" s="251"/>
      <c r="BA46" s="251"/>
      <c r="BB46" s="251"/>
      <c r="BC46" s="220"/>
      <c r="BD46" s="251"/>
      <c r="BE46" s="251"/>
      <c r="BF46" s="251"/>
      <c r="BG46" s="251"/>
      <c r="BH46" s="251"/>
      <c r="BI46" s="251"/>
      <c r="BJ46" s="251"/>
      <c r="BK46" s="148"/>
      <c r="BL46" s="220"/>
      <c r="BM46" s="251"/>
      <c r="BN46" s="251"/>
      <c r="BO46" s="251"/>
      <c r="BP46" s="251"/>
      <c r="BQ46" s="251"/>
      <c r="BR46" s="251"/>
      <c r="BS46" s="251"/>
      <c r="BT46" s="148"/>
      <c r="BU46" s="160"/>
      <c r="BV46" s="251"/>
      <c r="BW46" s="251"/>
      <c r="BX46" s="251"/>
      <c r="BY46" s="251"/>
      <c r="BZ46" s="251"/>
      <c r="CA46" s="251"/>
      <c r="CB46" s="251"/>
      <c r="CC46" s="251"/>
      <c r="CD46" s="33"/>
    </row>
    <row r="47" spans="2:82" ht="15" customHeight="1" x14ac:dyDescent="0.3">
      <c r="B47" s="18"/>
      <c r="C47" s="251"/>
      <c r="D47" s="251"/>
      <c r="E47" s="251"/>
      <c r="F47" s="251"/>
      <c r="G47" s="251"/>
      <c r="H47" s="251"/>
      <c r="I47" s="251"/>
      <c r="J47" s="251"/>
      <c r="K47" s="251"/>
      <c r="L47" s="251"/>
      <c r="M47" s="251"/>
      <c r="N47" s="251"/>
      <c r="O47" s="251"/>
      <c r="P47" s="251"/>
      <c r="Q47" s="251"/>
      <c r="R47" s="148"/>
      <c r="S47" s="220"/>
      <c r="T47" s="251"/>
      <c r="U47" s="251"/>
      <c r="V47" s="251"/>
      <c r="W47" s="251"/>
      <c r="X47" s="251"/>
      <c r="Y47" s="251"/>
      <c r="Z47" s="251"/>
      <c r="AA47" s="148"/>
      <c r="AB47" s="220"/>
      <c r="AC47" s="251"/>
      <c r="AD47" s="251"/>
      <c r="AE47" s="251"/>
      <c r="AF47" s="251"/>
      <c r="AG47" s="251"/>
      <c r="AH47" s="251"/>
      <c r="AI47" s="251"/>
      <c r="AJ47" s="148"/>
      <c r="AK47" s="220"/>
      <c r="AL47" s="251"/>
      <c r="AM47" s="251"/>
      <c r="AN47" s="251"/>
      <c r="AO47" s="251"/>
      <c r="AP47" s="251"/>
      <c r="AQ47" s="251"/>
      <c r="AR47" s="251"/>
      <c r="AS47" s="148"/>
      <c r="AT47" s="160"/>
      <c r="AU47" s="251"/>
      <c r="AV47" s="251"/>
      <c r="AW47" s="251"/>
      <c r="AX47" s="251"/>
      <c r="AY47" s="251"/>
      <c r="AZ47" s="251"/>
      <c r="BA47" s="251"/>
      <c r="BB47" s="251"/>
      <c r="BC47" s="220"/>
      <c r="BD47" s="251"/>
      <c r="BE47" s="251"/>
      <c r="BF47" s="251"/>
      <c r="BG47" s="251"/>
      <c r="BH47" s="251"/>
      <c r="BI47" s="251"/>
      <c r="BJ47" s="251"/>
      <c r="BK47" s="148"/>
      <c r="BL47" s="220"/>
      <c r="BM47" s="251"/>
      <c r="BN47" s="251"/>
      <c r="BO47" s="251"/>
      <c r="BP47" s="251"/>
      <c r="BQ47" s="251"/>
      <c r="BR47" s="251"/>
      <c r="BS47" s="251"/>
      <c r="BT47" s="148"/>
      <c r="BU47" s="160"/>
      <c r="BV47" s="251"/>
      <c r="BW47" s="251"/>
      <c r="BX47" s="251"/>
      <c r="BY47" s="251"/>
      <c r="BZ47" s="251"/>
      <c r="CA47" s="251"/>
      <c r="CB47" s="251"/>
      <c r="CC47" s="251"/>
      <c r="CD47" s="33"/>
    </row>
    <row r="48" spans="2:82" ht="15" customHeight="1" x14ac:dyDescent="0.3">
      <c r="B48" s="18"/>
      <c r="C48" s="251"/>
      <c r="D48" s="251"/>
      <c r="E48" s="251"/>
      <c r="F48" s="251"/>
      <c r="G48" s="251"/>
      <c r="H48" s="251"/>
      <c r="I48" s="251"/>
      <c r="J48" s="251"/>
      <c r="K48" s="251"/>
      <c r="L48" s="251"/>
      <c r="M48" s="251"/>
      <c r="N48" s="251"/>
      <c r="O48" s="251"/>
      <c r="P48" s="251"/>
      <c r="Q48" s="251"/>
      <c r="R48" s="148"/>
      <c r="S48" s="220"/>
      <c r="T48" s="251"/>
      <c r="U48" s="251"/>
      <c r="V48" s="251"/>
      <c r="W48" s="251"/>
      <c r="X48" s="251"/>
      <c r="Y48" s="251"/>
      <c r="Z48" s="251"/>
      <c r="AA48" s="148"/>
      <c r="AB48" s="220"/>
      <c r="AC48" s="251"/>
      <c r="AD48" s="251"/>
      <c r="AE48" s="251"/>
      <c r="AF48" s="251"/>
      <c r="AG48" s="251"/>
      <c r="AH48" s="251"/>
      <c r="AI48" s="251"/>
      <c r="AJ48" s="148"/>
      <c r="AK48" s="220"/>
      <c r="AL48" s="251"/>
      <c r="AM48" s="251"/>
      <c r="AN48" s="251"/>
      <c r="AO48" s="251"/>
      <c r="AP48" s="251"/>
      <c r="AQ48" s="251"/>
      <c r="AR48" s="251"/>
      <c r="AS48" s="148"/>
      <c r="AT48" s="160"/>
      <c r="AU48" s="251"/>
      <c r="AV48" s="251"/>
      <c r="AW48" s="251"/>
      <c r="AX48" s="251"/>
      <c r="AY48" s="251"/>
      <c r="AZ48" s="251"/>
      <c r="BA48" s="251"/>
      <c r="BB48" s="251"/>
      <c r="BC48" s="220"/>
      <c r="BD48" s="251"/>
      <c r="BE48" s="251"/>
      <c r="BF48" s="251"/>
      <c r="BG48" s="251"/>
      <c r="BH48" s="251"/>
      <c r="BI48" s="251"/>
      <c r="BJ48" s="251"/>
      <c r="BK48" s="148"/>
      <c r="BL48" s="220"/>
      <c r="BM48" s="251"/>
      <c r="BN48" s="251"/>
      <c r="BO48" s="251"/>
      <c r="BP48" s="251"/>
      <c r="BQ48" s="251"/>
      <c r="BR48" s="251"/>
      <c r="BS48" s="251"/>
      <c r="BT48" s="148"/>
      <c r="BU48" s="160"/>
      <c r="BV48" s="251"/>
      <c r="BW48" s="251"/>
      <c r="BX48" s="251"/>
      <c r="BY48" s="251"/>
      <c r="BZ48" s="251"/>
      <c r="CA48" s="251"/>
      <c r="CB48" s="251"/>
      <c r="CC48" s="251"/>
      <c r="CD48" s="33"/>
    </row>
    <row r="49" spans="2:82" ht="15" customHeight="1" x14ac:dyDescent="0.3">
      <c r="B49" s="18"/>
      <c r="C49" s="162"/>
      <c r="D49" s="162"/>
      <c r="E49" s="162"/>
      <c r="F49" s="162"/>
      <c r="G49" s="162"/>
      <c r="H49" s="162"/>
      <c r="I49" s="162"/>
      <c r="J49" s="162"/>
      <c r="K49" s="162"/>
      <c r="L49" s="162"/>
      <c r="M49" s="162"/>
      <c r="N49" s="162"/>
      <c r="O49" s="162"/>
      <c r="P49" s="162"/>
      <c r="Q49" s="162"/>
      <c r="R49" s="255"/>
      <c r="S49" s="214"/>
      <c r="T49" s="109"/>
      <c r="U49" s="109"/>
      <c r="V49" s="109"/>
      <c r="W49" s="109"/>
      <c r="X49" s="109"/>
      <c r="Y49" s="109"/>
      <c r="Z49" s="109"/>
      <c r="AA49" s="215"/>
      <c r="AB49" s="214"/>
      <c r="AC49" s="109"/>
      <c r="AD49" s="109"/>
      <c r="AE49" s="109"/>
      <c r="AF49" s="109"/>
      <c r="AG49" s="109"/>
      <c r="AH49" s="109"/>
      <c r="AI49" s="109"/>
      <c r="AJ49" s="215"/>
      <c r="AK49" s="214"/>
      <c r="AL49" s="109"/>
      <c r="AM49" s="109"/>
      <c r="AN49" s="109"/>
      <c r="AO49" s="109"/>
      <c r="AP49" s="109"/>
      <c r="AQ49" s="109"/>
      <c r="AR49" s="109"/>
      <c r="AS49" s="215"/>
      <c r="AT49" s="252"/>
      <c r="AU49" s="109"/>
      <c r="AV49" s="109"/>
      <c r="AW49" s="109"/>
      <c r="AX49" s="109"/>
      <c r="AY49" s="109"/>
      <c r="AZ49" s="109"/>
      <c r="BA49" s="109"/>
      <c r="BB49" s="109"/>
      <c r="BC49" s="214"/>
      <c r="BD49" s="109"/>
      <c r="BE49" s="109"/>
      <c r="BF49" s="109"/>
      <c r="BG49" s="109"/>
      <c r="BH49" s="109"/>
      <c r="BI49" s="109"/>
      <c r="BJ49" s="109"/>
      <c r="BK49" s="215"/>
      <c r="BL49" s="214"/>
      <c r="BM49" s="109"/>
      <c r="BN49" s="109"/>
      <c r="BO49" s="109"/>
      <c r="BP49" s="109"/>
      <c r="BQ49" s="109"/>
      <c r="BR49" s="109"/>
      <c r="BS49" s="109"/>
      <c r="BT49" s="215"/>
      <c r="BU49" s="252"/>
      <c r="BV49" s="109"/>
      <c r="BW49" s="109"/>
      <c r="BX49" s="109"/>
      <c r="BY49" s="109"/>
      <c r="BZ49" s="109"/>
      <c r="CA49" s="109"/>
      <c r="CB49" s="109"/>
      <c r="CC49" s="109"/>
      <c r="CD49" s="33"/>
    </row>
    <row r="50" spans="2:82" ht="15" customHeight="1" x14ac:dyDescent="0.3">
      <c r="B50" s="18"/>
      <c r="C50" s="254" t="s">
        <v>43</v>
      </c>
      <c r="D50" s="108"/>
      <c r="E50" s="108"/>
      <c r="F50" s="108"/>
      <c r="G50" s="108"/>
      <c r="H50" s="108"/>
      <c r="I50" s="108"/>
      <c r="J50" s="108"/>
      <c r="K50" s="108"/>
      <c r="L50" s="108"/>
      <c r="M50" s="108"/>
      <c r="N50" s="108"/>
      <c r="O50" s="108"/>
      <c r="P50" s="108"/>
      <c r="Q50" s="108"/>
      <c r="R50" s="147"/>
      <c r="S50" s="229" t="s">
        <v>130</v>
      </c>
      <c r="T50" s="108"/>
      <c r="U50" s="108"/>
      <c r="V50" s="108"/>
      <c r="W50" s="108"/>
      <c r="X50" s="108"/>
      <c r="Y50" s="108"/>
      <c r="Z50" s="108"/>
      <c r="AA50" s="147"/>
      <c r="AB50" s="253">
        <v>175</v>
      </c>
      <c r="AC50" s="251"/>
      <c r="AD50" s="251"/>
      <c r="AE50" s="251"/>
      <c r="AF50" s="251"/>
      <c r="AG50" s="251"/>
      <c r="AH50" s="251"/>
      <c r="AI50" s="251"/>
      <c r="AJ50" s="148"/>
      <c r="AK50" s="237">
        <f>svs39tag</f>
        <v>0</v>
      </c>
      <c r="AL50" s="108"/>
      <c r="AM50" s="108"/>
      <c r="AN50" s="108"/>
      <c r="AO50" s="108"/>
      <c r="AP50" s="108"/>
      <c r="AQ50" s="108"/>
      <c r="AR50" s="108"/>
      <c r="AS50" s="147"/>
      <c r="AT50" s="250">
        <f>AB50*AK50</f>
        <v>0</v>
      </c>
      <c r="AU50" s="251"/>
      <c r="AV50" s="251"/>
      <c r="AW50" s="251"/>
      <c r="AX50" s="251"/>
      <c r="AY50" s="251"/>
      <c r="AZ50" s="251"/>
      <c r="BA50" s="251"/>
      <c r="BB50" s="251"/>
      <c r="BC50" s="253">
        <f>ROUND(AB50*bedarf_anteil_kurz,0)</f>
        <v>88</v>
      </c>
      <c r="BD50" s="251"/>
      <c r="BE50" s="251"/>
      <c r="BF50" s="251"/>
      <c r="BG50" s="251"/>
      <c r="BH50" s="251"/>
      <c r="BI50" s="251"/>
      <c r="BJ50" s="251"/>
      <c r="BK50" s="148"/>
      <c r="BL50" s="237">
        <f>svs39kurz</f>
        <v>0</v>
      </c>
      <c r="BM50" s="108"/>
      <c r="BN50" s="108"/>
      <c r="BO50" s="108"/>
      <c r="BP50" s="108"/>
      <c r="BQ50" s="108"/>
      <c r="BR50" s="108"/>
      <c r="BS50" s="108"/>
      <c r="BT50" s="147"/>
      <c r="BU50" s="250">
        <f>ROUND(BC50*BL50,2)</f>
        <v>0</v>
      </c>
      <c r="BV50" s="251"/>
      <c r="BW50" s="251"/>
      <c r="BX50" s="251"/>
      <c r="BY50" s="251"/>
      <c r="BZ50" s="251"/>
      <c r="CA50" s="251"/>
      <c r="CB50" s="251"/>
      <c r="CC50" s="251"/>
      <c r="CD50" s="33"/>
    </row>
    <row r="51" spans="2:82" ht="15" customHeight="1" x14ac:dyDescent="0.3">
      <c r="B51" s="18"/>
      <c r="C51" s="251"/>
      <c r="D51" s="251"/>
      <c r="E51" s="251"/>
      <c r="F51" s="251"/>
      <c r="G51" s="251"/>
      <c r="H51" s="251"/>
      <c r="I51" s="251"/>
      <c r="J51" s="251"/>
      <c r="K51" s="251"/>
      <c r="L51" s="251"/>
      <c r="M51" s="251"/>
      <c r="N51" s="251"/>
      <c r="O51" s="251"/>
      <c r="P51" s="251"/>
      <c r="Q51" s="251"/>
      <c r="R51" s="148"/>
      <c r="S51" s="220"/>
      <c r="T51" s="251"/>
      <c r="U51" s="251"/>
      <c r="V51" s="251"/>
      <c r="W51" s="251"/>
      <c r="X51" s="251"/>
      <c r="Y51" s="251"/>
      <c r="Z51" s="251"/>
      <c r="AA51" s="148"/>
      <c r="AB51" s="220"/>
      <c r="AC51" s="251"/>
      <c r="AD51" s="251"/>
      <c r="AE51" s="251"/>
      <c r="AF51" s="251"/>
      <c r="AG51" s="251"/>
      <c r="AH51" s="251"/>
      <c r="AI51" s="251"/>
      <c r="AJ51" s="148"/>
      <c r="AK51" s="220"/>
      <c r="AL51" s="251"/>
      <c r="AM51" s="251"/>
      <c r="AN51" s="251"/>
      <c r="AO51" s="251"/>
      <c r="AP51" s="251"/>
      <c r="AQ51" s="251"/>
      <c r="AR51" s="251"/>
      <c r="AS51" s="148"/>
      <c r="AT51" s="160"/>
      <c r="AU51" s="251"/>
      <c r="AV51" s="251"/>
      <c r="AW51" s="251"/>
      <c r="AX51" s="251"/>
      <c r="AY51" s="251"/>
      <c r="AZ51" s="251"/>
      <c r="BA51" s="251"/>
      <c r="BB51" s="251"/>
      <c r="BC51" s="220"/>
      <c r="BD51" s="251"/>
      <c r="BE51" s="251"/>
      <c r="BF51" s="251"/>
      <c r="BG51" s="251"/>
      <c r="BH51" s="251"/>
      <c r="BI51" s="251"/>
      <c r="BJ51" s="251"/>
      <c r="BK51" s="148"/>
      <c r="BL51" s="220"/>
      <c r="BM51" s="251"/>
      <c r="BN51" s="251"/>
      <c r="BO51" s="251"/>
      <c r="BP51" s="251"/>
      <c r="BQ51" s="251"/>
      <c r="BR51" s="251"/>
      <c r="BS51" s="251"/>
      <c r="BT51" s="148"/>
      <c r="BU51" s="160"/>
      <c r="BV51" s="251"/>
      <c r="BW51" s="251"/>
      <c r="BX51" s="251"/>
      <c r="BY51" s="251"/>
      <c r="BZ51" s="251"/>
      <c r="CA51" s="251"/>
      <c r="CB51" s="251"/>
      <c r="CC51" s="251"/>
      <c r="CD51" s="33"/>
    </row>
    <row r="52" spans="2:82" ht="15" customHeight="1" x14ac:dyDescent="0.3">
      <c r="B52" s="18"/>
      <c r="C52" s="251"/>
      <c r="D52" s="251"/>
      <c r="E52" s="251"/>
      <c r="F52" s="251"/>
      <c r="G52" s="251"/>
      <c r="H52" s="251"/>
      <c r="I52" s="251"/>
      <c r="J52" s="251"/>
      <c r="K52" s="251"/>
      <c r="L52" s="251"/>
      <c r="M52" s="251"/>
      <c r="N52" s="251"/>
      <c r="O52" s="251"/>
      <c r="P52" s="251"/>
      <c r="Q52" s="251"/>
      <c r="R52" s="148"/>
      <c r="S52" s="220"/>
      <c r="T52" s="251"/>
      <c r="U52" s="251"/>
      <c r="V52" s="251"/>
      <c r="W52" s="251"/>
      <c r="X52" s="251"/>
      <c r="Y52" s="251"/>
      <c r="Z52" s="251"/>
      <c r="AA52" s="148"/>
      <c r="AB52" s="220"/>
      <c r="AC52" s="251"/>
      <c r="AD52" s="251"/>
      <c r="AE52" s="251"/>
      <c r="AF52" s="251"/>
      <c r="AG52" s="251"/>
      <c r="AH52" s="251"/>
      <c r="AI52" s="251"/>
      <c r="AJ52" s="148"/>
      <c r="AK52" s="220"/>
      <c r="AL52" s="251"/>
      <c r="AM52" s="251"/>
      <c r="AN52" s="251"/>
      <c r="AO52" s="251"/>
      <c r="AP52" s="251"/>
      <c r="AQ52" s="251"/>
      <c r="AR52" s="251"/>
      <c r="AS52" s="148"/>
      <c r="AT52" s="160"/>
      <c r="AU52" s="251"/>
      <c r="AV52" s="251"/>
      <c r="AW52" s="251"/>
      <c r="AX52" s="251"/>
      <c r="AY52" s="251"/>
      <c r="AZ52" s="251"/>
      <c r="BA52" s="251"/>
      <c r="BB52" s="251"/>
      <c r="BC52" s="220"/>
      <c r="BD52" s="251"/>
      <c r="BE52" s="251"/>
      <c r="BF52" s="251"/>
      <c r="BG52" s="251"/>
      <c r="BH52" s="251"/>
      <c r="BI52" s="251"/>
      <c r="BJ52" s="251"/>
      <c r="BK52" s="148"/>
      <c r="BL52" s="220"/>
      <c r="BM52" s="251"/>
      <c r="BN52" s="251"/>
      <c r="BO52" s="251"/>
      <c r="BP52" s="251"/>
      <c r="BQ52" s="251"/>
      <c r="BR52" s="251"/>
      <c r="BS52" s="251"/>
      <c r="BT52" s="148"/>
      <c r="BU52" s="160"/>
      <c r="BV52" s="251"/>
      <c r="BW52" s="251"/>
      <c r="BX52" s="251"/>
      <c r="BY52" s="251"/>
      <c r="BZ52" s="251"/>
      <c r="CA52" s="251"/>
      <c r="CB52" s="251"/>
      <c r="CC52" s="251"/>
      <c r="CD52" s="33"/>
    </row>
    <row r="53" spans="2:82" ht="15" customHeight="1" x14ac:dyDescent="0.3">
      <c r="B53" s="18"/>
      <c r="C53" s="251"/>
      <c r="D53" s="251"/>
      <c r="E53" s="251"/>
      <c r="F53" s="251"/>
      <c r="G53" s="251"/>
      <c r="H53" s="251"/>
      <c r="I53" s="251"/>
      <c r="J53" s="251"/>
      <c r="K53" s="251"/>
      <c r="L53" s="251"/>
      <c r="M53" s="251"/>
      <c r="N53" s="251"/>
      <c r="O53" s="251"/>
      <c r="P53" s="251"/>
      <c r="Q53" s="251"/>
      <c r="R53" s="148"/>
      <c r="S53" s="220"/>
      <c r="T53" s="251"/>
      <c r="U53" s="251"/>
      <c r="V53" s="251"/>
      <c r="W53" s="251"/>
      <c r="X53" s="251"/>
      <c r="Y53" s="251"/>
      <c r="Z53" s="251"/>
      <c r="AA53" s="148"/>
      <c r="AB53" s="220"/>
      <c r="AC53" s="251"/>
      <c r="AD53" s="251"/>
      <c r="AE53" s="251"/>
      <c r="AF53" s="251"/>
      <c r="AG53" s="251"/>
      <c r="AH53" s="251"/>
      <c r="AI53" s="251"/>
      <c r="AJ53" s="148"/>
      <c r="AK53" s="220"/>
      <c r="AL53" s="251"/>
      <c r="AM53" s="251"/>
      <c r="AN53" s="251"/>
      <c r="AO53" s="251"/>
      <c r="AP53" s="251"/>
      <c r="AQ53" s="251"/>
      <c r="AR53" s="251"/>
      <c r="AS53" s="148"/>
      <c r="AT53" s="160"/>
      <c r="AU53" s="251"/>
      <c r="AV53" s="251"/>
      <c r="AW53" s="251"/>
      <c r="AX53" s="251"/>
      <c r="AY53" s="251"/>
      <c r="AZ53" s="251"/>
      <c r="BA53" s="251"/>
      <c r="BB53" s="251"/>
      <c r="BC53" s="220"/>
      <c r="BD53" s="251"/>
      <c r="BE53" s="251"/>
      <c r="BF53" s="251"/>
      <c r="BG53" s="251"/>
      <c r="BH53" s="251"/>
      <c r="BI53" s="251"/>
      <c r="BJ53" s="251"/>
      <c r="BK53" s="148"/>
      <c r="BL53" s="220"/>
      <c r="BM53" s="251"/>
      <c r="BN53" s="251"/>
      <c r="BO53" s="251"/>
      <c r="BP53" s="251"/>
      <c r="BQ53" s="251"/>
      <c r="BR53" s="251"/>
      <c r="BS53" s="251"/>
      <c r="BT53" s="148"/>
      <c r="BU53" s="160"/>
      <c r="BV53" s="251"/>
      <c r="BW53" s="251"/>
      <c r="BX53" s="251"/>
      <c r="BY53" s="251"/>
      <c r="BZ53" s="251"/>
      <c r="CA53" s="251"/>
      <c r="CB53" s="251"/>
      <c r="CC53" s="251"/>
      <c r="CD53" s="33"/>
    </row>
    <row r="54" spans="2:82" ht="15" customHeight="1" x14ac:dyDescent="0.3">
      <c r="B54" s="18"/>
      <c r="C54" s="162"/>
      <c r="D54" s="162"/>
      <c r="E54" s="162"/>
      <c r="F54" s="162"/>
      <c r="G54" s="162"/>
      <c r="H54" s="162"/>
      <c r="I54" s="162"/>
      <c r="J54" s="162"/>
      <c r="K54" s="162"/>
      <c r="L54" s="162"/>
      <c r="M54" s="162"/>
      <c r="N54" s="162"/>
      <c r="O54" s="162"/>
      <c r="P54" s="162"/>
      <c r="Q54" s="162"/>
      <c r="R54" s="255"/>
      <c r="S54" s="214"/>
      <c r="T54" s="109"/>
      <c r="U54" s="109"/>
      <c r="V54" s="109"/>
      <c r="W54" s="109"/>
      <c r="X54" s="109"/>
      <c r="Y54" s="109"/>
      <c r="Z54" s="109"/>
      <c r="AA54" s="215"/>
      <c r="AB54" s="214"/>
      <c r="AC54" s="109"/>
      <c r="AD54" s="109"/>
      <c r="AE54" s="109"/>
      <c r="AF54" s="109"/>
      <c r="AG54" s="109"/>
      <c r="AH54" s="109"/>
      <c r="AI54" s="109"/>
      <c r="AJ54" s="215"/>
      <c r="AK54" s="214"/>
      <c r="AL54" s="109"/>
      <c r="AM54" s="109"/>
      <c r="AN54" s="109"/>
      <c r="AO54" s="109"/>
      <c r="AP54" s="109"/>
      <c r="AQ54" s="109"/>
      <c r="AR54" s="109"/>
      <c r="AS54" s="215"/>
      <c r="AT54" s="252"/>
      <c r="AU54" s="109"/>
      <c r="AV54" s="109"/>
      <c r="AW54" s="109"/>
      <c r="AX54" s="109"/>
      <c r="AY54" s="109"/>
      <c r="AZ54" s="109"/>
      <c r="BA54" s="109"/>
      <c r="BB54" s="109"/>
      <c r="BC54" s="214"/>
      <c r="BD54" s="109"/>
      <c r="BE54" s="109"/>
      <c r="BF54" s="109"/>
      <c r="BG54" s="109"/>
      <c r="BH54" s="109"/>
      <c r="BI54" s="109"/>
      <c r="BJ54" s="109"/>
      <c r="BK54" s="215"/>
      <c r="BL54" s="214"/>
      <c r="BM54" s="109"/>
      <c r="BN54" s="109"/>
      <c r="BO54" s="109"/>
      <c r="BP54" s="109"/>
      <c r="BQ54" s="109"/>
      <c r="BR54" s="109"/>
      <c r="BS54" s="109"/>
      <c r="BT54" s="215"/>
      <c r="BU54" s="252"/>
      <c r="BV54" s="109"/>
      <c r="BW54" s="109"/>
      <c r="BX54" s="109"/>
      <c r="BY54" s="109"/>
      <c r="BZ54" s="109"/>
      <c r="CA54" s="109"/>
      <c r="CB54" s="109"/>
      <c r="CC54" s="109"/>
      <c r="CD54" s="33"/>
    </row>
    <row r="55" spans="2:82" ht="15" customHeight="1" x14ac:dyDescent="0.3">
      <c r="B55" s="18"/>
      <c r="C55" s="254" t="s">
        <v>40</v>
      </c>
      <c r="D55" s="108"/>
      <c r="E55" s="108"/>
      <c r="F55" s="108"/>
      <c r="G55" s="108"/>
      <c r="H55" s="108"/>
      <c r="I55" s="108"/>
      <c r="J55" s="108"/>
      <c r="K55" s="108"/>
      <c r="L55" s="108"/>
      <c r="M55" s="108"/>
      <c r="N55" s="108"/>
      <c r="O55" s="108"/>
      <c r="P55" s="108"/>
      <c r="Q55" s="108"/>
      <c r="R55" s="147"/>
      <c r="S55" s="229" t="s">
        <v>131</v>
      </c>
      <c r="T55" s="108"/>
      <c r="U55" s="108"/>
      <c r="V55" s="108"/>
      <c r="W55" s="108"/>
      <c r="X55" s="108"/>
      <c r="Y55" s="108"/>
      <c r="Z55" s="108"/>
      <c r="AA55" s="147"/>
      <c r="AB55" s="253">
        <v>175</v>
      </c>
      <c r="AC55" s="251"/>
      <c r="AD55" s="251"/>
      <c r="AE55" s="251"/>
      <c r="AF55" s="251"/>
      <c r="AG55" s="251"/>
      <c r="AH55" s="251"/>
      <c r="AI55" s="251"/>
      <c r="AJ55" s="148"/>
      <c r="AK55" s="237">
        <f>svs33nacht</f>
        <v>0</v>
      </c>
      <c r="AL55" s="108"/>
      <c r="AM55" s="108"/>
      <c r="AN55" s="108"/>
      <c r="AO55" s="108"/>
      <c r="AP55" s="108"/>
      <c r="AQ55" s="108"/>
      <c r="AR55" s="108"/>
      <c r="AS55" s="147"/>
      <c r="AT55" s="250">
        <f>AB55*AK55</f>
        <v>0</v>
      </c>
      <c r="AU55" s="251"/>
      <c r="AV55" s="251"/>
      <c r="AW55" s="251"/>
      <c r="AX55" s="251"/>
      <c r="AY55" s="251"/>
      <c r="AZ55" s="251"/>
      <c r="BA55" s="251"/>
      <c r="BB55" s="251"/>
      <c r="BC55" s="253">
        <f>ROUND(AB55*bedarf_anteil_kurz,0)</f>
        <v>88</v>
      </c>
      <c r="BD55" s="251"/>
      <c r="BE55" s="251"/>
      <c r="BF55" s="251"/>
      <c r="BG55" s="251"/>
      <c r="BH55" s="251"/>
      <c r="BI55" s="251"/>
      <c r="BJ55" s="251"/>
      <c r="BK55" s="148"/>
      <c r="BL55" s="237">
        <f>svs33kurz</f>
        <v>0</v>
      </c>
      <c r="BM55" s="108"/>
      <c r="BN55" s="108"/>
      <c r="BO55" s="108"/>
      <c r="BP55" s="108"/>
      <c r="BQ55" s="108"/>
      <c r="BR55" s="108"/>
      <c r="BS55" s="108"/>
      <c r="BT55" s="147"/>
      <c r="BU55" s="250">
        <f>ROUND(BC55*BL55,2)</f>
        <v>0</v>
      </c>
      <c r="BV55" s="251"/>
      <c r="BW55" s="251"/>
      <c r="BX55" s="251"/>
      <c r="BY55" s="251"/>
      <c r="BZ55" s="251"/>
      <c r="CA55" s="251"/>
      <c r="CB55" s="251"/>
      <c r="CC55" s="251"/>
      <c r="CD55" s="33"/>
    </row>
    <row r="56" spans="2:82" ht="15" customHeight="1" x14ac:dyDescent="0.3">
      <c r="B56" s="18"/>
      <c r="C56" s="251"/>
      <c r="D56" s="251"/>
      <c r="E56" s="251"/>
      <c r="F56" s="251"/>
      <c r="G56" s="251"/>
      <c r="H56" s="251"/>
      <c r="I56" s="251"/>
      <c r="J56" s="251"/>
      <c r="K56" s="251"/>
      <c r="L56" s="251"/>
      <c r="M56" s="251"/>
      <c r="N56" s="251"/>
      <c r="O56" s="251"/>
      <c r="P56" s="251"/>
      <c r="Q56" s="251"/>
      <c r="R56" s="148"/>
      <c r="S56" s="220"/>
      <c r="T56" s="251"/>
      <c r="U56" s="251"/>
      <c r="V56" s="251"/>
      <c r="W56" s="251"/>
      <c r="X56" s="251"/>
      <c r="Y56" s="251"/>
      <c r="Z56" s="251"/>
      <c r="AA56" s="148"/>
      <c r="AB56" s="220"/>
      <c r="AC56" s="251"/>
      <c r="AD56" s="251"/>
      <c r="AE56" s="251"/>
      <c r="AF56" s="251"/>
      <c r="AG56" s="251"/>
      <c r="AH56" s="251"/>
      <c r="AI56" s="251"/>
      <c r="AJ56" s="148"/>
      <c r="AK56" s="220"/>
      <c r="AL56" s="251"/>
      <c r="AM56" s="251"/>
      <c r="AN56" s="251"/>
      <c r="AO56" s="251"/>
      <c r="AP56" s="251"/>
      <c r="AQ56" s="251"/>
      <c r="AR56" s="251"/>
      <c r="AS56" s="148"/>
      <c r="AT56" s="160"/>
      <c r="AU56" s="251"/>
      <c r="AV56" s="251"/>
      <c r="AW56" s="251"/>
      <c r="AX56" s="251"/>
      <c r="AY56" s="251"/>
      <c r="AZ56" s="251"/>
      <c r="BA56" s="251"/>
      <c r="BB56" s="251"/>
      <c r="BC56" s="220"/>
      <c r="BD56" s="251"/>
      <c r="BE56" s="251"/>
      <c r="BF56" s="251"/>
      <c r="BG56" s="251"/>
      <c r="BH56" s="251"/>
      <c r="BI56" s="251"/>
      <c r="BJ56" s="251"/>
      <c r="BK56" s="148"/>
      <c r="BL56" s="220"/>
      <c r="BM56" s="251"/>
      <c r="BN56" s="251"/>
      <c r="BO56" s="251"/>
      <c r="BP56" s="251"/>
      <c r="BQ56" s="251"/>
      <c r="BR56" s="251"/>
      <c r="BS56" s="251"/>
      <c r="BT56" s="148"/>
      <c r="BU56" s="160"/>
      <c r="BV56" s="251"/>
      <c r="BW56" s="251"/>
      <c r="BX56" s="251"/>
      <c r="BY56" s="251"/>
      <c r="BZ56" s="251"/>
      <c r="CA56" s="251"/>
      <c r="CB56" s="251"/>
      <c r="CC56" s="251"/>
      <c r="CD56" s="33"/>
    </row>
    <row r="57" spans="2:82" ht="15" customHeight="1" x14ac:dyDescent="0.3">
      <c r="B57" s="18"/>
      <c r="C57" s="251"/>
      <c r="D57" s="251"/>
      <c r="E57" s="251"/>
      <c r="F57" s="251"/>
      <c r="G57" s="251"/>
      <c r="H57" s="251"/>
      <c r="I57" s="251"/>
      <c r="J57" s="251"/>
      <c r="K57" s="251"/>
      <c r="L57" s="251"/>
      <c r="M57" s="251"/>
      <c r="N57" s="251"/>
      <c r="O57" s="251"/>
      <c r="P57" s="251"/>
      <c r="Q57" s="251"/>
      <c r="R57" s="148"/>
      <c r="S57" s="220"/>
      <c r="T57" s="251"/>
      <c r="U57" s="251"/>
      <c r="V57" s="251"/>
      <c r="W57" s="251"/>
      <c r="X57" s="251"/>
      <c r="Y57" s="251"/>
      <c r="Z57" s="251"/>
      <c r="AA57" s="148"/>
      <c r="AB57" s="220"/>
      <c r="AC57" s="251"/>
      <c r="AD57" s="251"/>
      <c r="AE57" s="251"/>
      <c r="AF57" s="251"/>
      <c r="AG57" s="251"/>
      <c r="AH57" s="251"/>
      <c r="AI57" s="251"/>
      <c r="AJ57" s="148"/>
      <c r="AK57" s="220"/>
      <c r="AL57" s="251"/>
      <c r="AM57" s="251"/>
      <c r="AN57" s="251"/>
      <c r="AO57" s="251"/>
      <c r="AP57" s="251"/>
      <c r="AQ57" s="251"/>
      <c r="AR57" s="251"/>
      <c r="AS57" s="148"/>
      <c r="AT57" s="160"/>
      <c r="AU57" s="251"/>
      <c r="AV57" s="251"/>
      <c r="AW57" s="251"/>
      <c r="AX57" s="251"/>
      <c r="AY57" s="251"/>
      <c r="AZ57" s="251"/>
      <c r="BA57" s="251"/>
      <c r="BB57" s="251"/>
      <c r="BC57" s="220"/>
      <c r="BD57" s="251"/>
      <c r="BE57" s="251"/>
      <c r="BF57" s="251"/>
      <c r="BG57" s="251"/>
      <c r="BH57" s="251"/>
      <c r="BI57" s="251"/>
      <c r="BJ57" s="251"/>
      <c r="BK57" s="148"/>
      <c r="BL57" s="220"/>
      <c r="BM57" s="251"/>
      <c r="BN57" s="251"/>
      <c r="BO57" s="251"/>
      <c r="BP57" s="251"/>
      <c r="BQ57" s="251"/>
      <c r="BR57" s="251"/>
      <c r="BS57" s="251"/>
      <c r="BT57" s="148"/>
      <c r="BU57" s="160"/>
      <c r="BV57" s="251"/>
      <c r="BW57" s="251"/>
      <c r="BX57" s="251"/>
      <c r="BY57" s="251"/>
      <c r="BZ57" s="251"/>
      <c r="CA57" s="251"/>
      <c r="CB57" s="251"/>
      <c r="CC57" s="251"/>
      <c r="CD57" s="33"/>
    </row>
    <row r="58" spans="2:82" ht="15" customHeight="1" x14ac:dyDescent="0.3">
      <c r="B58" s="18"/>
      <c r="C58" s="251"/>
      <c r="D58" s="251"/>
      <c r="E58" s="251"/>
      <c r="F58" s="251"/>
      <c r="G58" s="251"/>
      <c r="H58" s="251"/>
      <c r="I58" s="251"/>
      <c r="J58" s="251"/>
      <c r="K58" s="251"/>
      <c r="L58" s="251"/>
      <c r="M58" s="251"/>
      <c r="N58" s="251"/>
      <c r="O58" s="251"/>
      <c r="P58" s="251"/>
      <c r="Q58" s="251"/>
      <c r="R58" s="148"/>
      <c r="S58" s="220"/>
      <c r="T58" s="251"/>
      <c r="U58" s="251"/>
      <c r="V58" s="251"/>
      <c r="W58" s="251"/>
      <c r="X58" s="251"/>
      <c r="Y58" s="251"/>
      <c r="Z58" s="251"/>
      <c r="AA58" s="148"/>
      <c r="AB58" s="220"/>
      <c r="AC58" s="251"/>
      <c r="AD58" s="251"/>
      <c r="AE58" s="251"/>
      <c r="AF58" s="251"/>
      <c r="AG58" s="251"/>
      <c r="AH58" s="251"/>
      <c r="AI58" s="251"/>
      <c r="AJ58" s="148"/>
      <c r="AK58" s="220"/>
      <c r="AL58" s="251"/>
      <c r="AM58" s="251"/>
      <c r="AN58" s="251"/>
      <c r="AO58" s="251"/>
      <c r="AP58" s="251"/>
      <c r="AQ58" s="251"/>
      <c r="AR58" s="251"/>
      <c r="AS58" s="148"/>
      <c r="AT58" s="160"/>
      <c r="AU58" s="251"/>
      <c r="AV58" s="251"/>
      <c r="AW58" s="251"/>
      <c r="AX58" s="251"/>
      <c r="AY58" s="251"/>
      <c r="AZ58" s="251"/>
      <c r="BA58" s="251"/>
      <c r="BB58" s="251"/>
      <c r="BC58" s="220"/>
      <c r="BD58" s="251"/>
      <c r="BE58" s="251"/>
      <c r="BF58" s="251"/>
      <c r="BG58" s="251"/>
      <c r="BH58" s="251"/>
      <c r="BI58" s="251"/>
      <c r="BJ58" s="251"/>
      <c r="BK58" s="148"/>
      <c r="BL58" s="220"/>
      <c r="BM58" s="251"/>
      <c r="BN58" s="251"/>
      <c r="BO58" s="251"/>
      <c r="BP58" s="251"/>
      <c r="BQ58" s="251"/>
      <c r="BR58" s="251"/>
      <c r="BS58" s="251"/>
      <c r="BT58" s="148"/>
      <c r="BU58" s="160"/>
      <c r="BV58" s="251"/>
      <c r="BW58" s="251"/>
      <c r="BX58" s="251"/>
      <c r="BY58" s="251"/>
      <c r="BZ58" s="251"/>
      <c r="CA58" s="251"/>
      <c r="CB58" s="251"/>
      <c r="CC58" s="251"/>
      <c r="CD58" s="33"/>
    </row>
    <row r="59" spans="2:82" ht="15" customHeight="1" x14ac:dyDescent="0.3">
      <c r="B59" s="18"/>
      <c r="C59" s="162"/>
      <c r="D59" s="162"/>
      <c r="E59" s="162"/>
      <c r="F59" s="162"/>
      <c r="G59" s="162"/>
      <c r="H59" s="162"/>
      <c r="I59" s="162"/>
      <c r="J59" s="162"/>
      <c r="K59" s="162"/>
      <c r="L59" s="162"/>
      <c r="M59" s="162"/>
      <c r="N59" s="162"/>
      <c r="O59" s="162"/>
      <c r="P59" s="162"/>
      <c r="Q59" s="162"/>
      <c r="R59" s="255"/>
      <c r="S59" s="214"/>
      <c r="T59" s="109"/>
      <c r="U59" s="109"/>
      <c r="V59" s="109"/>
      <c r="W59" s="109"/>
      <c r="X59" s="109"/>
      <c r="Y59" s="109"/>
      <c r="Z59" s="109"/>
      <c r="AA59" s="215"/>
      <c r="AB59" s="214"/>
      <c r="AC59" s="109"/>
      <c r="AD59" s="109"/>
      <c r="AE59" s="109"/>
      <c r="AF59" s="109"/>
      <c r="AG59" s="109"/>
      <c r="AH59" s="109"/>
      <c r="AI59" s="109"/>
      <c r="AJ59" s="215"/>
      <c r="AK59" s="214"/>
      <c r="AL59" s="109"/>
      <c r="AM59" s="109"/>
      <c r="AN59" s="109"/>
      <c r="AO59" s="109"/>
      <c r="AP59" s="109"/>
      <c r="AQ59" s="109"/>
      <c r="AR59" s="109"/>
      <c r="AS59" s="215"/>
      <c r="AT59" s="252"/>
      <c r="AU59" s="109"/>
      <c r="AV59" s="109"/>
      <c r="AW59" s="109"/>
      <c r="AX59" s="109"/>
      <c r="AY59" s="109"/>
      <c r="AZ59" s="109"/>
      <c r="BA59" s="109"/>
      <c r="BB59" s="109"/>
      <c r="BC59" s="214"/>
      <c r="BD59" s="109"/>
      <c r="BE59" s="109"/>
      <c r="BF59" s="109"/>
      <c r="BG59" s="109"/>
      <c r="BH59" s="109"/>
      <c r="BI59" s="109"/>
      <c r="BJ59" s="109"/>
      <c r="BK59" s="215"/>
      <c r="BL59" s="214"/>
      <c r="BM59" s="109"/>
      <c r="BN59" s="109"/>
      <c r="BO59" s="109"/>
      <c r="BP59" s="109"/>
      <c r="BQ59" s="109"/>
      <c r="BR59" s="109"/>
      <c r="BS59" s="109"/>
      <c r="BT59" s="215"/>
      <c r="BU59" s="252"/>
      <c r="BV59" s="109"/>
      <c r="BW59" s="109"/>
      <c r="BX59" s="109"/>
      <c r="BY59" s="109"/>
      <c r="BZ59" s="109"/>
      <c r="CA59" s="109"/>
      <c r="CB59" s="109"/>
      <c r="CC59" s="109"/>
      <c r="CD59" s="33"/>
    </row>
    <row r="60" spans="2:82" ht="15" customHeight="1" x14ac:dyDescent="0.3">
      <c r="B60" s="18"/>
      <c r="C60" s="254" t="s">
        <v>41</v>
      </c>
      <c r="D60" s="108"/>
      <c r="E60" s="108"/>
      <c r="F60" s="108"/>
      <c r="G60" s="108"/>
      <c r="H60" s="108"/>
      <c r="I60" s="108"/>
      <c r="J60" s="108"/>
      <c r="K60" s="108"/>
      <c r="L60" s="108"/>
      <c r="M60" s="108"/>
      <c r="N60" s="108"/>
      <c r="O60" s="108"/>
      <c r="P60" s="108"/>
      <c r="Q60" s="108"/>
      <c r="R60" s="147"/>
      <c r="S60" s="229" t="s">
        <v>131</v>
      </c>
      <c r="T60" s="108"/>
      <c r="U60" s="108"/>
      <c r="V60" s="108"/>
      <c r="W60" s="108"/>
      <c r="X60" s="108"/>
      <c r="Y60" s="108"/>
      <c r="Z60" s="108"/>
      <c r="AA60" s="147"/>
      <c r="AB60" s="253">
        <v>1500</v>
      </c>
      <c r="AC60" s="251"/>
      <c r="AD60" s="251"/>
      <c r="AE60" s="251"/>
      <c r="AF60" s="251"/>
      <c r="AG60" s="251"/>
      <c r="AH60" s="251"/>
      <c r="AI60" s="251"/>
      <c r="AJ60" s="148"/>
      <c r="AK60" s="237">
        <f>svs34nacht</f>
        <v>0</v>
      </c>
      <c r="AL60" s="108"/>
      <c r="AM60" s="108"/>
      <c r="AN60" s="108"/>
      <c r="AO60" s="108"/>
      <c r="AP60" s="108"/>
      <c r="AQ60" s="108"/>
      <c r="AR60" s="108"/>
      <c r="AS60" s="147"/>
      <c r="AT60" s="250">
        <f>AB60*AK60</f>
        <v>0</v>
      </c>
      <c r="AU60" s="251"/>
      <c r="AV60" s="251"/>
      <c r="AW60" s="251"/>
      <c r="AX60" s="251"/>
      <c r="AY60" s="251"/>
      <c r="AZ60" s="251"/>
      <c r="BA60" s="251"/>
      <c r="BB60" s="251"/>
      <c r="BC60" s="253">
        <f>ROUND(AB60*bedarf_anteil_kurz,0)</f>
        <v>750</v>
      </c>
      <c r="BD60" s="251"/>
      <c r="BE60" s="251"/>
      <c r="BF60" s="251"/>
      <c r="BG60" s="251"/>
      <c r="BH60" s="251"/>
      <c r="BI60" s="251"/>
      <c r="BJ60" s="251"/>
      <c r="BK60" s="148"/>
      <c r="BL60" s="237">
        <f>svs34kurz</f>
        <v>0</v>
      </c>
      <c r="BM60" s="108"/>
      <c r="BN60" s="108"/>
      <c r="BO60" s="108"/>
      <c r="BP60" s="108"/>
      <c r="BQ60" s="108"/>
      <c r="BR60" s="108"/>
      <c r="BS60" s="108"/>
      <c r="BT60" s="147"/>
      <c r="BU60" s="250">
        <f>ROUND(BC60*BL60,2)</f>
        <v>0</v>
      </c>
      <c r="BV60" s="251"/>
      <c r="BW60" s="251"/>
      <c r="BX60" s="251"/>
      <c r="BY60" s="251"/>
      <c r="BZ60" s="251"/>
      <c r="CA60" s="251"/>
      <c r="CB60" s="251"/>
      <c r="CC60" s="251"/>
      <c r="CD60" s="33"/>
    </row>
    <row r="61" spans="2:82" ht="15" customHeight="1" x14ac:dyDescent="0.3">
      <c r="B61" s="18"/>
      <c r="C61" s="251"/>
      <c r="D61" s="251"/>
      <c r="E61" s="251"/>
      <c r="F61" s="251"/>
      <c r="G61" s="251"/>
      <c r="H61" s="251"/>
      <c r="I61" s="251"/>
      <c r="J61" s="251"/>
      <c r="K61" s="251"/>
      <c r="L61" s="251"/>
      <c r="M61" s="251"/>
      <c r="N61" s="251"/>
      <c r="O61" s="251"/>
      <c r="P61" s="251"/>
      <c r="Q61" s="251"/>
      <c r="R61" s="148"/>
      <c r="S61" s="220"/>
      <c r="T61" s="251"/>
      <c r="U61" s="251"/>
      <c r="V61" s="251"/>
      <c r="W61" s="251"/>
      <c r="X61" s="251"/>
      <c r="Y61" s="251"/>
      <c r="Z61" s="251"/>
      <c r="AA61" s="148"/>
      <c r="AB61" s="220"/>
      <c r="AC61" s="251"/>
      <c r="AD61" s="251"/>
      <c r="AE61" s="251"/>
      <c r="AF61" s="251"/>
      <c r="AG61" s="251"/>
      <c r="AH61" s="251"/>
      <c r="AI61" s="251"/>
      <c r="AJ61" s="148"/>
      <c r="AK61" s="220"/>
      <c r="AL61" s="251"/>
      <c r="AM61" s="251"/>
      <c r="AN61" s="251"/>
      <c r="AO61" s="251"/>
      <c r="AP61" s="251"/>
      <c r="AQ61" s="251"/>
      <c r="AR61" s="251"/>
      <c r="AS61" s="148"/>
      <c r="AT61" s="160"/>
      <c r="AU61" s="251"/>
      <c r="AV61" s="251"/>
      <c r="AW61" s="251"/>
      <c r="AX61" s="251"/>
      <c r="AY61" s="251"/>
      <c r="AZ61" s="251"/>
      <c r="BA61" s="251"/>
      <c r="BB61" s="251"/>
      <c r="BC61" s="220"/>
      <c r="BD61" s="251"/>
      <c r="BE61" s="251"/>
      <c r="BF61" s="251"/>
      <c r="BG61" s="251"/>
      <c r="BH61" s="251"/>
      <c r="BI61" s="251"/>
      <c r="BJ61" s="251"/>
      <c r="BK61" s="148"/>
      <c r="BL61" s="220"/>
      <c r="BM61" s="251"/>
      <c r="BN61" s="251"/>
      <c r="BO61" s="251"/>
      <c r="BP61" s="251"/>
      <c r="BQ61" s="251"/>
      <c r="BR61" s="251"/>
      <c r="BS61" s="251"/>
      <c r="BT61" s="148"/>
      <c r="BU61" s="160"/>
      <c r="BV61" s="251"/>
      <c r="BW61" s="251"/>
      <c r="BX61" s="251"/>
      <c r="BY61" s="251"/>
      <c r="BZ61" s="251"/>
      <c r="CA61" s="251"/>
      <c r="CB61" s="251"/>
      <c r="CC61" s="251"/>
      <c r="CD61" s="33"/>
    </row>
    <row r="62" spans="2:82" ht="15" customHeight="1" x14ac:dyDescent="0.3">
      <c r="B62" s="18"/>
      <c r="C62" s="251"/>
      <c r="D62" s="251"/>
      <c r="E62" s="251"/>
      <c r="F62" s="251"/>
      <c r="G62" s="251"/>
      <c r="H62" s="251"/>
      <c r="I62" s="251"/>
      <c r="J62" s="251"/>
      <c r="K62" s="251"/>
      <c r="L62" s="251"/>
      <c r="M62" s="251"/>
      <c r="N62" s="251"/>
      <c r="O62" s="251"/>
      <c r="P62" s="251"/>
      <c r="Q62" s="251"/>
      <c r="R62" s="148"/>
      <c r="S62" s="220"/>
      <c r="T62" s="251"/>
      <c r="U62" s="251"/>
      <c r="V62" s="251"/>
      <c r="W62" s="251"/>
      <c r="X62" s="251"/>
      <c r="Y62" s="251"/>
      <c r="Z62" s="251"/>
      <c r="AA62" s="148"/>
      <c r="AB62" s="220"/>
      <c r="AC62" s="251"/>
      <c r="AD62" s="251"/>
      <c r="AE62" s="251"/>
      <c r="AF62" s="251"/>
      <c r="AG62" s="251"/>
      <c r="AH62" s="251"/>
      <c r="AI62" s="251"/>
      <c r="AJ62" s="148"/>
      <c r="AK62" s="220"/>
      <c r="AL62" s="251"/>
      <c r="AM62" s="251"/>
      <c r="AN62" s="251"/>
      <c r="AO62" s="251"/>
      <c r="AP62" s="251"/>
      <c r="AQ62" s="251"/>
      <c r="AR62" s="251"/>
      <c r="AS62" s="148"/>
      <c r="AT62" s="160"/>
      <c r="AU62" s="251"/>
      <c r="AV62" s="251"/>
      <c r="AW62" s="251"/>
      <c r="AX62" s="251"/>
      <c r="AY62" s="251"/>
      <c r="AZ62" s="251"/>
      <c r="BA62" s="251"/>
      <c r="BB62" s="251"/>
      <c r="BC62" s="220"/>
      <c r="BD62" s="251"/>
      <c r="BE62" s="251"/>
      <c r="BF62" s="251"/>
      <c r="BG62" s="251"/>
      <c r="BH62" s="251"/>
      <c r="BI62" s="251"/>
      <c r="BJ62" s="251"/>
      <c r="BK62" s="148"/>
      <c r="BL62" s="220"/>
      <c r="BM62" s="251"/>
      <c r="BN62" s="251"/>
      <c r="BO62" s="251"/>
      <c r="BP62" s="251"/>
      <c r="BQ62" s="251"/>
      <c r="BR62" s="251"/>
      <c r="BS62" s="251"/>
      <c r="BT62" s="148"/>
      <c r="BU62" s="160"/>
      <c r="BV62" s="251"/>
      <c r="BW62" s="251"/>
      <c r="BX62" s="251"/>
      <c r="BY62" s="251"/>
      <c r="BZ62" s="251"/>
      <c r="CA62" s="251"/>
      <c r="CB62" s="251"/>
      <c r="CC62" s="251"/>
      <c r="CD62" s="33"/>
    </row>
    <row r="63" spans="2:82" ht="15" customHeight="1" x14ac:dyDescent="0.3">
      <c r="B63" s="18"/>
      <c r="C63" s="251"/>
      <c r="D63" s="251"/>
      <c r="E63" s="251"/>
      <c r="F63" s="251"/>
      <c r="G63" s="251"/>
      <c r="H63" s="251"/>
      <c r="I63" s="251"/>
      <c r="J63" s="251"/>
      <c r="K63" s="251"/>
      <c r="L63" s="251"/>
      <c r="M63" s="251"/>
      <c r="N63" s="251"/>
      <c r="O63" s="251"/>
      <c r="P63" s="251"/>
      <c r="Q63" s="251"/>
      <c r="R63" s="148"/>
      <c r="S63" s="220"/>
      <c r="T63" s="251"/>
      <c r="U63" s="251"/>
      <c r="V63" s="251"/>
      <c r="W63" s="251"/>
      <c r="X63" s="251"/>
      <c r="Y63" s="251"/>
      <c r="Z63" s="251"/>
      <c r="AA63" s="148"/>
      <c r="AB63" s="220"/>
      <c r="AC63" s="251"/>
      <c r="AD63" s="251"/>
      <c r="AE63" s="251"/>
      <c r="AF63" s="251"/>
      <c r="AG63" s="251"/>
      <c r="AH63" s="251"/>
      <c r="AI63" s="251"/>
      <c r="AJ63" s="148"/>
      <c r="AK63" s="220"/>
      <c r="AL63" s="251"/>
      <c r="AM63" s="251"/>
      <c r="AN63" s="251"/>
      <c r="AO63" s="251"/>
      <c r="AP63" s="251"/>
      <c r="AQ63" s="251"/>
      <c r="AR63" s="251"/>
      <c r="AS63" s="148"/>
      <c r="AT63" s="160"/>
      <c r="AU63" s="251"/>
      <c r="AV63" s="251"/>
      <c r="AW63" s="251"/>
      <c r="AX63" s="251"/>
      <c r="AY63" s="251"/>
      <c r="AZ63" s="251"/>
      <c r="BA63" s="251"/>
      <c r="BB63" s="251"/>
      <c r="BC63" s="220"/>
      <c r="BD63" s="251"/>
      <c r="BE63" s="251"/>
      <c r="BF63" s="251"/>
      <c r="BG63" s="251"/>
      <c r="BH63" s="251"/>
      <c r="BI63" s="251"/>
      <c r="BJ63" s="251"/>
      <c r="BK63" s="148"/>
      <c r="BL63" s="220"/>
      <c r="BM63" s="251"/>
      <c r="BN63" s="251"/>
      <c r="BO63" s="251"/>
      <c r="BP63" s="251"/>
      <c r="BQ63" s="251"/>
      <c r="BR63" s="251"/>
      <c r="BS63" s="251"/>
      <c r="BT63" s="148"/>
      <c r="BU63" s="160"/>
      <c r="BV63" s="251"/>
      <c r="BW63" s="251"/>
      <c r="BX63" s="251"/>
      <c r="BY63" s="251"/>
      <c r="BZ63" s="251"/>
      <c r="CA63" s="251"/>
      <c r="CB63" s="251"/>
      <c r="CC63" s="251"/>
      <c r="CD63" s="33"/>
    </row>
    <row r="64" spans="2:82" ht="15" customHeight="1" x14ac:dyDescent="0.3">
      <c r="B64" s="18"/>
      <c r="C64" s="162"/>
      <c r="D64" s="162"/>
      <c r="E64" s="162"/>
      <c r="F64" s="162"/>
      <c r="G64" s="162"/>
      <c r="H64" s="162"/>
      <c r="I64" s="162"/>
      <c r="J64" s="162"/>
      <c r="K64" s="162"/>
      <c r="L64" s="162"/>
      <c r="M64" s="162"/>
      <c r="N64" s="162"/>
      <c r="O64" s="162"/>
      <c r="P64" s="162"/>
      <c r="Q64" s="162"/>
      <c r="R64" s="255"/>
      <c r="S64" s="214"/>
      <c r="T64" s="109"/>
      <c r="U64" s="109"/>
      <c r="V64" s="109"/>
      <c r="W64" s="109"/>
      <c r="X64" s="109"/>
      <c r="Y64" s="109"/>
      <c r="Z64" s="109"/>
      <c r="AA64" s="215"/>
      <c r="AB64" s="214"/>
      <c r="AC64" s="109"/>
      <c r="AD64" s="109"/>
      <c r="AE64" s="109"/>
      <c r="AF64" s="109"/>
      <c r="AG64" s="109"/>
      <c r="AH64" s="109"/>
      <c r="AI64" s="109"/>
      <c r="AJ64" s="215"/>
      <c r="AK64" s="214"/>
      <c r="AL64" s="109"/>
      <c r="AM64" s="109"/>
      <c r="AN64" s="109"/>
      <c r="AO64" s="109"/>
      <c r="AP64" s="109"/>
      <c r="AQ64" s="109"/>
      <c r="AR64" s="109"/>
      <c r="AS64" s="215"/>
      <c r="AT64" s="252"/>
      <c r="AU64" s="109"/>
      <c r="AV64" s="109"/>
      <c r="AW64" s="109"/>
      <c r="AX64" s="109"/>
      <c r="AY64" s="109"/>
      <c r="AZ64" s="109"/>
      <c r="BA64" s="109"/>
      <c r="BB64" s="109"/>
      <c r="BC64" s="214"/>
      <c r="BD64" s="109"/>
      <c r="BE64" s="109"/>
      <c r="BF64" s="109"/>
      <c r="BG64" s="109"/>
      <c r="BH64" s="109"/>
      <c r="BI64" s="109"/>
      <c r="BJ64" s="109"/>
      <c r="BK64" s="215"/>
      <c r="BL64" s="214"/>
      <c r="BM64" s="109"/>
      <c r="BN64" s="109"/>
      <c r="BO64" s="109"/>
      <c r="BP64" s="109"/>
      <c r="BQ64" s="109"/>
      <c r="BR64" s="109"/>
      <c r="BS64" s="109"/>
      <c r="BT64" s="215"/>
      <c r="BU64" s="252"/>
      <c r="BV64" s="109"/>
      <c r="BW64" s="109"/>
      <c r="BX64" s="109"/>
      <c r="BY64" s="109"/>
      <c r="BZ64" s="109"/>
      <c r="CA64" s="109"/>
      <c r="CB64" s="109"/>
      <c r="CC64" s="109"/>
      <c r="CD64" s="33"/>
    </row>
    <row r="65" spans="2:82" ht="15" customHeight="1" x14ac:dyDescent="0.3">
      <c r="B65" s="18"/>
      <c r="C65" s="254" t="s">
        <v>42</v>
      </c>
      <c r="D65" s="108"/>
      <c r="E65" s="108"/>
      <c r="F65" s="108"/>
      <c r="G65" s="108"/>
      <c r="H65" s="108"/>
      <c r="I65" s="108"/>
      <c r="J65" s="108"/>
      <c r="K65" s="108"/>
      <c r="L65" s="108"/>
      <c r="M65" s="108"/>
      <c r="N65" s="108"/>
      <c r="O65" s="108"/>
      <c r="P65" s="108"/>
      <c r="Q65" s="108"/>
      <c r="R65" s="147"/>
      <c r="S65" s="229" t="s">
        <v>131</v>
      </c>
      <c r="T65" s="108"/>
      <c r="U65" s="108"/>
      <c r="V65" s="108"/>
      <c r="W65" s="108"/>
      <c r="X65" s="108"/>
      <c r="Y65" s="108"/>
      <c r="Z65" s="108"/>
      <c r="AA65" s="147"/>
      <c r="AB65" s="253">
        <v>1500</v>
      </c>
      <c r="AC65" s="251"/>
      <c r="AD65" s="251"/>
      <c r="AE65" s="251"/>
      <c r="AF65" s="251"/>
      <c r="AG65" s="251"/>
      <c r="AH65" s="251"/>
      <c r="AI65" s="251"/>
      <c r="AJ65" s="148"/>
      <c r="AK65" s="237">
        <f>svs35nacht</f>
        <v>0</v>
      </c>
      <c r="AL65" s="108"/>
      <c r="AM65" s="108"/>
      <c r="AN65" s="108"/>
      <c r="AO65" s="108"/>
      <c r="AP65" s="108"/>
      <c r="AQ65" s="108"/>
      <c r="AR65" s="108"/>
      <c r="AS65" s="147"/>
      <c r="AT65" s="250">
        <f>AB65*AK65</f>
        <v>0</v>
      </c>
      <c r="AU65" s="251"/>
      <c r="AV65" s="251"/>
      <c r="AW65" s="251"/>
      <c r="AX65" s="251"/>
      <c r="AY65" s="251"/>
      <c r="AZ65" s="251"/>
      <c r="BA65" s="251"/>
      <c r="BB65" s="251"/>
      <c r="BC65" s="253">
        <f>ROUND(AB65*bedarf_anteil_kurz,0)</f>
        <v>750</v>
      </c>
      <c r="BD65" s="251"/>
      <c r="BE65" s="251"/>
      <c r="BF65" s="251"/>
      <c r="BG65" s="251"/>
      <c r="BH65" s="251"/>
      <c r="BI65" s="251"/>
      <c r="BJ65" s="251"/>
      <c r="BK65" s="148"/>
      <c r="BL65" s="237">
        <f>svs35kurz</f>
        <v>0</v>
      </c>
      <c r="BM65" s="108"/>
      <c r="BN65" s="108"/>
      <c r="BO65" s="108"/>
      <c r="BP65" s="108"/>
      <c r="BQ65" s="108"/>
      <c r="BR65" s="108"/>
      <c r="BS65" s="108"/>
      <c r="BT65" s="147"/>
      <c r="BU65" s="250">
        <f>ROUND(BC65*BL65,2)</f>
        <v>0</v>
      </c>
      <c r="BV65" s="251"/>
      <c r="BW65" s="251"/>
      <c r="BX65" s="251"/>
      <c r="BY65" s="251"/>
      <c r="BZ65" s="251"/>
      <c r="CA65" s="251"/>
      <c r="CB65" s="251"/>
      <c r="CC65" s="251"/>
      <c r="CD65" s="33"/>
    </row>
    <row r="66" spans="2:82" ht="15" customHeight="1" x14ac:dyDescent="0.3">
      <c r="B66" s="18"/>
      <c r="C66" s="251"/>
      <c r="D66" s="251"/>
      <c r="E66" s="251"/>
      <c r="F66" s="251"/>
      <c r="G66" s="251"/>
      <c r="H66" s="251"/>
      <c r="I66" s="251"/>
      <c r="J66" s="251"/>
      <c r="K66" s="251"/>
      <c r="L66" s="251"/>
      <c r="M66" s="251"/>
      <c r="N66" s="251"/>
      <c r="O66" s="251"/>
      <c r="P66" s="251"/>
      <c r="Q66" s="251"/>
      <c r="R66" s="148"/>
      <c r="S66" s="220"/>
      <c r="T66" s="251"/>
      <c r="U66" s="251"/>
      <c r="V66" s="251"/>
      <c r="W66" s="251"/>
      <c r="X66" s="251"/>
      <c r="Y66" s="251"/>
      <c r="Z66" s="251"/>
      <c r="AA66" s="148"/>
      <c r="AB66" s="220"/>
      <c r="AC66" s="251"/>
      <c r="AD66" s="251"/>
      <c r="AE66" s="251"/>
      <c r="AF66" s="251"/>
      <c r="AG66" s="251"/>
      <c r="AH66" s="251"/>
      <c r="AI66" s="251"/>
      <c r="AJ66" s="148"/>
      <c r="AK66" s="220"/>
      <c r="AL66" s="251"/>
      <c r="AM66" s="251"/>
      <c r="AN66" s="251"/>
      <c r="AO66" s="251"/>
      <c r="AP66" s="251"/>
      <c r="AQ66" s="251"/>
      <c r="AR66" s="251"/>
      <c r="AS66" s="148"/>
      <c r="AT66" s="160"/>
      <c r="AU66" s="251"/>
      <c r="AV66" s="251"/>
      <c r="AW66" s="251"/>
      <c r="AX66" s="251"/>
      <c r="AY66" s="251"/>
      <c r="AZ66" s="251"/>
      <c r="BA66" s="251"/>
      <c r="BB66" s="251"/>
      <c r="BC66" s="220"/>
      <c r="BD66" s="251"/>
      <c r="BE66" s="251"/>
      <c r="BF66" s="251"/>
      <c r="BG66" s="251"/>
      <c r="BH66" s="251"/>
      <c r="BI66" s="251"/>
      <c r="BJ66" s="251"/>
      <c r="BK66" s="148"/>
      <c r="BL66" s="220"/>
      <c r="BM66" s="251"/>
      <c r="BN66" s="251"/>
      <c r="BO66" s="251"/>
      <c r="BP66" s="251"/>
      <c r="BQ66" s="251"/>
      <c r="BR66" s="251"/>
      <c r="BS66" s="251"/>
      <c r="BT66" s="148"/>
      <c r="BU66" s="160"/>
      <c r="BV66" s="251"/>
      <c r="BW66" s="251"/>
      <c r="BX66" s="251"/>
      <c r="BY66" s="251"/>
      <c r="BZ66" s="251"/>
      <c r="CA66" s="251"/>
      <c r="CB66" s="251"/>
      <c r="CC66" s="251"/>
      <c r="CD66" s="33"/>
    </row>
    <row r="67" spans="2:82" ht="15" customHeight="1" x14ac:dyDescent="0.3">
      <c r="B67" s="18"/>
      <c r="C67" s="251"/>
      <c r="D67" s="251"/>
      <c r="E67" s="251"/>
      <c r="F67" s="251"/>
      <c r="G67" s="251"/>
      <c r="H67" s="251"/>
      <c r="I67" s="251"/>
      <c r="J67" s="251"/>
      <c r="K67" s="251"/>
      <c r="L67" s="251"/>
      <c r="M67" s="251"/>
      <c r="N67" s="251"/>
      <c r="O67" s="251"/>
      <c r="P67" s="251"/>
      <c r="Q67" s="251"/>
      <c r="R67" s="148"/>
      <c r="S67" s="220"/>
      <c r="T67" s="251"/>
      <c r="U67" s="251"/>
      <c r="V67" s="251"/>
      <c r="W67" s="251"/>
      <c r="X67" s="251"/>
      <c r="Y67" s="251"/>
      <c r="Z67" s="251"/>
      <c r="AA67" s="148"/>
      <c r="AB67" s="220"/>
      <c r="AC67" s="251"/>
      <c r="AD67" s="251"/>
      <c r="AE67" s="251"/>
      <c r="AF67" s="251"/>
      <c r="AG67" s="251"/>
      <c r="AH67" s="251"/>
      <c r="AI67" s="251"/>
      <c r="AJ67" s="148"/>
      <c r="AK67" s="220"/>
      <c r="AL67" s="251"/>
      <c r="AM67" s="251"/>
      <c r="AN67" s="251"/>
      <c r="AO67" s="251"/>
      <c r="AP67" s="251"/>
      <c r="AQ67" s="251"/>
      <c r="AR67" s="251"/>
      <c r="AS67" s="148"/>
      <c r="AT67" s="160"/>
      <c r="AU67" s="251"/>
      <c r="AV67" s="251"/>
      <c r="AW67" s="251"/>
      <c r="AX67" s="251"/>
      <c r="AY67" s="251"/>
      <c r="AZ67" s="251"/>
      <c r="BA67" s="251"/>
      <c r="BB67" s="251"/>
      <c r="BC67" s="220"/>
      <c r="BD67" s="251"/>
      <c r="BE67" s="251"/>
      <c r="BF67" s="251"/>
      <c r="BG67" s="251"/>
      <c r="BH67" s="251"/>
      <c r="BI67" s="251"/>
      <c r="BJ67" s="251"/>
      <c r="BK67" s="148"/>
      <c r="BL67" s="220"/>
      <c r="BM67" s="251"/>
      <c r="BN67" s="251"/>
      <c r="BO67" s="251"/>
      <c r="BP67" s="251"/>
      <c r="BQ67" s="251"/>
      <c r="BR67" s="251"/>
      <c r="BS67" s="251"/>
      <c r="BT67" s="148"/>
      <c r="BU67" s="160"/>
      <c r="BV67" s="251"/>
      <c r="BW67" s="251"/>
      <c r="BX67" s="251"/>
      <c r="BY67" s="251"/>
      <c r="BZ67" s="251"/>
      <c r="CA67" s="251"/>
      <c r="CB67" s="251"/>
      <c r="CC67" s="251"/>
      <c r="CD67" s="33"/>
    </row>
    <row r="68" spans="2:82" ht="15" customHeight="1" x14ac:dyDescent="0.3">
      <c r="B68" s="18"/>
      <c r="C68" s="251"/>
      <c r="D68" s="251"/>
      <c r="E68" s="251"/>
      <c r="F68" s="251"/>
      <c r="G68" s="251"/>
      <c r="H68" s="251"/>
      <c r="I68" s="251"/>
      <c r="J68" s="251"/>
      <c r="K68" s="251"/>
      <c r="L68" s="251"/>
      <c r="M68" s="251"/>
      <c r="N68" s="251"/>
      <c r="O68" s="251"/>
      <c r="P68" s="251"/>
      <c r="Q68" s="251"/>
      <c r="R68" s="148"/>
      <c r="S68" s="220"/>
      <c r="T68" s="251"/>
      <c r="U68" s="251"/>
      <c r="V68" s="251"/>
      <c r="W68" s="251"/>
      <c r="X68" s="251"/>
      <c r="Y68" s="251"/>
      <c r="Z68" s="251"/>
      <c r="AA68" s="148"/>
      <c r="AB68" s="220"/>
      <c r="AC68" s="251"/>
      <c r="AD68" s="251"/>
      <c r="AE68" s="251"/>
      <c r="AF68" s="251"/>
      <c r="AG68" s="251"/>
      <c r="AH68" s="251"/>
      <c r="AI68" s="251"/>
      <c r="AJ68" s="148"/>
      <c r="AK68" s="220"/>
      <c r="AL68" s="251"/>
      <c r="AM68" s="251"/>
      <c r="AN68" s="251"/>
      <c r="AO68" s="251"/>
      <c r="AP68" s="251"/>
      <c r="AQ68" s="251"/>
      <c r="AR68" s="251"/>
      <c r="AS68" s="148"/>
      <c r="AT68" s="160"/>
      <c r="AU68" s="251"/>
      <c r="AV68" s="251"/>
      <c r="AW68" s="251"/>
      <c r="AX68" s="251"/>
      <c r="AY68" s="251"/>
      <c r="AZ68" s="251"/>
      <c r="BA68" s="251"/>
      <c r="BB68" s="251"/>
      <c r="BC68" s="220"/>
      <c r="BD68" s="251"/>
      <c r="BE68" s="251"/>
      <c r="BF68" s="251"/>
      <c r="BG68" s="251"/>
      <c r="BH68" s="251"/>
      <c r="BI68" s="251"/>
      <c r="BJ68" s="251"/>
      <c r="BK68" s="148"/>
      <c r="BL68" s="220"/>
      <c r="BM68" s="251"/>
      <c r="BN68" s="251"/>
      <c r="BO68" s="251"/>
      <c r="BP68" s="251"/>
      <c r="BQ68" s="251"/>
      <c r="BR68" s="251"/>
      <c r="BS68" s="251"/>
      <c r="BT68" s="148"/>
      <c r="BU68" s="160"/>
      <c r="BV68" s="251"/>
      <c r="BW68" s="251"/>
      <c r="BX68" s="251"/>
      <c r="BY68" s="251"/>
      <c r="BZ68" s="251"/>
      <c r="CA68" s="251"/>
      <c r="CB68" s="251"/>
      <c r="CC68" s="251"/>
      <c r="CD68" s="33"/>
    </row>
    <row r="69" spans="2:82" ht="15" customHeight="1" x14ac:dyDescent="0.3">
      <c r="B69" s="18"/>
      <c r="C69" s="162"/>
      <c r="D69" s="162"/>
      <c r="E69" s="162"/>
      <c r="F69" s="162"/>
      <c r="G69" s="162"/>
      <c r="H69" s="162"/>
      <c r="I69" s="162"/>
      <c r="J69" s="162"/>
      <c r="K69" s="162"/>
      <c r="L69" s="162"/>
      <c r="M69" s="162"/>
      <c r="N69" s="162"/>
      <c r="O69" s="162"/>
      <c r="P69" s="162"/>
      <c r="Q69" s="162"/>
      <c r="R69" s="255"/>
      <c r="S69" s="214"/>
      <c r="T69" s="109"/>
      <c r="U69" s="109"/>
      <c r="V69" s="109"/>
      <c r="W69" s="109"/>
      <c r="X69" s="109"/>
      <c r="Y69" s="109"/>
      <c r="Z69" s="109"/>
      <c r="AA69" s="215"/>
      <c r="AB69" s="214"/>
      <c r="AC69" s="109"/>
      <c r="AD69" s="109"/>
      <c r="AE69" s="109"/>
      <c r="AF69" s="109"/>
      <c r="AG69" s="109"/>
      <c r="AH69" s="109"/>
      <c r="AI69" s="109"/>
      <c r="AJ69" s="215"/>
      <c r="AK69" s="214"/>
      <c r="AL69" s="109"/>
      <c r="AM69" s="109"/>
      <c r="AN69" s="109"/>
      <c r="AO69" s="109"/>
      <c r="AP69" s="109"/>
      <c r="AQ69" s="109"/>
      <c r="AR69" s="109"/>
      <c r="AS69" s="215"/>
      <c r="AT69" s="252"/>
      <c r="AU69" s="109"/>
      <c r="AV69" s="109"/>
      <c r="AW69" s="109"/>
      <c r="AX69" s="109"/>
      <c r="AY69" s="109"/>
      <c r="AZ69" s="109"/>
      <c r="BA69" s="109"/>
      <c r="BB69" s="109"/>
      <c r="BC69" s="214"/>
      <c r="BD69" s="109"/>
      <c r="BE69" s="109"/>
      <c r="BF69" s="109"/>
      <c r="BG69" s="109"/>
      <c r="BH69" s="109"/>
      <c r="BI69" s="109"/>
      <c r="BJ69" s="109"/>
      <c r="BK69" s="215"/>
      <c r="BL69" s="214"/>
      <c r="BM69" s="109"/>
      <c r="BN69" s="109"/>
      <c r="BO69" s="109"/>
      <c r="BP69" s="109"/>
      <c r="BQ69" s="109"/>
      <c r="BR69" s="109"/>
      <c r="BS69" s="109"/>
      <c r="BT69" s="215"/>
      <c r="BU69" s="252"/>
      <c r="BV69" s="109"/>
      <c r="BW69" s="109"/>
      <c r="BX69" s="109"/>
      <c r="BY69" s="109"/>
      <c r="BZ69" s="109"/>
      <c r="CA69" s="109"/>
      <c r="CB69" s="109"/>
      <c r="CC69" s="109"/>
      <c r="CD69" s="33"/>
    </row>
    <row r="70" spans="2:82" ht="15" customHeight="1" x14ac:dyDescent="0.3">
      <c r="B70" s="18"/>
      <c r="C70" s="254" t="s">
        <v>43</v>
      </c>
      <c r="D70" s="108"/>
      <c r="E70" s="108"/>
      <c r="F70" s="108"/>
      <c r="G70" s="108"/>
      <c r="H70" s="108"/>
      <c r="I70" s="108"/>
      <c r="J70" s="108"/>
      <c r="K70" s="108"/>
      <c r="L70" s="108"/>
      <c r="M70" s="108"/>
      <c r="N70" s="108"/>
      <c r="O70" s="108"/>
      <c r="P70" s="108"/>
      <c r="Q70" s="108"/>
      <c r="R70" s="147"/>
      <c r="S70" s="229" t="s">
        <v>131</v>
      </c>
      <c r="T70" s="108"/>
      <c r="U70" s="108"/>
      <c r="V70" s="108"/>
      <c r="W70" s="108"/>
      <c r="X70" s="108"/>
      <c r="Y70" s="108"/>
      <c r="Z70" s="108"/>
      <c r="AA70" s="147"/>
      <c r="AB70" s="253">
        <v>50</v>
      </c>
      <c r="AC70" s="251"/>
      <c r="AD70" s="251"/>
      <c r="AE70" s="251"/>
      <c r="AF70" s="251"/>
      <c r="AG70" s="251"/>
      <c r="AH70" s="251"/>
      <c r="AI70" s="251"/>
      <c r="AJ70" s="148"/>
      <c r="AK70" s="237">
        <f>svs39nacht</f>
        <v>0</v>
      </c>
      <c r="AL70" s="108"/>
      <c r="AM70" s="108"/>
      <c r="AN70" s="108"/>
      <c r="AO70" s="108"/>
      <c r="AP70" s="108"/>
      <c r="AQ70" s="108"/>
      <c r="AR70" s="108"/>
      <c r="AS70" s="147"/>
      <c r="AT70" s="250">
        <f>AB70*AK70</f>
        <v>0</v>
      </c>
      <c r="AU70" s="251"/>
      <c r="AV70" s="251"/>
      <c r="AW70" s="251"/>
      <c r="AX70" s="251"/>
      <c r="AY70" s="251"/>
      <c r="AZ70" s="251"/>
      <c r="BA70" s="251"/>
      <c r="BB70" s="251"/>
      <c r="BC70" s="253">
        <f>ROUND(AB70*bedarf_anteil_kurz,0)</f>
        <v>25</v>
      </c>
      <c r="BD70" s="251"/>
      <c r="BE70" s="251"/>
      <c r="BF70" s="251"/>
      <c r="BG70" s="251"/>
      <c r="BH70" s="251"/>
      <c r="BI70" s="251"/>
      <c r="BJ70" s="251"/>
      <c r="BK70" s="148"/>
      <c r="BL70" s="237">
        <f>svs39kurz</f>
        <v>0</v>
      </c>
      <c r="BM70" s="108"/>
      <c r="BN70" s="108"/>
      <c r="BO70" s="108"/>
      <c r="BP70" s="108"/>
      <c r="BQ70" s="108"/>
      <c r="BR70" s="108"/>
      <c r="BS70" s="108"/>
      <c r="BT70" s="147"/>
      <c r="BU70" s="250">
        <f>ROUND(BC70*BL70,2)</f>
        <v>0</v>
      </c>
      <c r="BV70" s="251"/>
      <c r="BW70" s="251"/>
      <c r="BX70" s="251"/>
      <c r="BY70" s="251"/>
      <c r="BZ70" s="251"/>
      <c r="CA70" s="251"/>
      <c r="CB70" s="251"/>
      <c r="CC70" s="251"/>
      <c r="CD70" s="33"/>
    </row>
    <row r="71" spans="2:82" ht="15" customHeight="1" x14ac:dyDescent="0.3">
      <c r="B71" s="18"/>
      <c r="C71" s="251"/>
      <c r="D71" s="251"/>
      <c r="E71" s="251"/>
      <c r="F71" s="251"/>
      <c r="G71" s="251"/>
      <c r="H71" s="251"/>
      <c r="I71" s="251"/>
      <c r="J71" s="251"/>
      <c r="K71" s="251"/>
      <c r="L71" s="251"/>
      <c r="M71" s="251"/>
      <c r="N71" s="251"/>
      <c r="O71" s="251"/>
      <c r="P71" s="251"/>
      <c r="Q71" s="251"/>
      <c r="R71" s="148"/>
      <c r="S71" s="220"/>
      <c r="T71" s="251"/>
      <c r="U71" s="251"/>
      <c r="V71" s="251"/>
      <c r="W71" s="251"/>
      <c r="X71" s="251"/>
      <c r="Y71" s="251"/>
      <c r="Z71" s="251"/>
      <c r="AA71" s="148"/>
      <c r="AB71" s="220"/>
      <c r="AC71" s="251"/>
      <c r="AD71" s="251"/>
      <c r="AE71" s="251"/>
      <c r="AF71" s="251"/>
      <c r="AG71" s="251"/>
      <c r="AH71" s="251"/>
      <c r="AI71" s="251"/>
      <c r="AJ71" s="148"/>
      <c r="AK71" s="220"/>
      <c r="AL71" s="251"/>
      <c r="AM71" s="251"/>
      <c r="AN71" s="251"/>
      <c r="AO71" s="251"/>
      <c r="AP71" s="251"/>
      <c r="AQ71" s="251"/>
      <c r="AR71" s="251"/>
      <c r="AS71" s="148"/>
      <c r="AT71" s="160"/>
      <c r="AU71" s="251"/>
      <c r="AV71" s="251"/>
      <c r="AW71" s="251"/>
      <c r="AX71" s="251"/>
      <c r="AY71" s="251"/>
      <c r="AZ71" s="251"/>
      <c r="BA71" s="251"/>
      <c r="BB71" s="251"/>
      <c r="BC71" s="220"/>
      <c r="BD71" s="251"/>
      <c r="BE71" s="251"/>
      <c r="BF71" s="251"/>
      <c r="BG71" s="251"/>
      <c r="BH71" s="251"/>
      <c r="BI71" s="251"/>
      <c r="BJ71" s="251"/>
      <c r="BK71" s="148"/>
      <c r="BL71" s="220"/>
      <c r="BM71" s="251"/>
      <c r="BN71" s="251"/>
      <c r="BO71" s="251"/>
      <c r="BP71" s="251"/>
      <c r="BQ71" s="251"/>
      <c r="BR71" s="251"/>
      <c r="BS71" s="251"/>
      <c r="BT71" s="148"/>
      <c r="BU71" s="160"/>
      <c r="BV71" s="251"/>
      <c r="BW71" s="251"/>
      <c r="BX71" s="251"/>
      <c r="BY71" s="251"/>
      <c r="BZ71" s="251"/>
      <c r="CA71" s="251"/>
      <c r="CB71" s="251"/>
      <c r="CC71" s="251"/>
      <c r="CD71" s="33"/>
    </row>
    <row r="72" spans="2:82" ht="15" customHeight="1" x14ac:dyDescent="0.3">
      <c r="B72" s="18"/>
      <c r="C72" s="251"/>
      <c r="D72" s="251"/>
      <c r="E72" s="251"/>
      <c r="F72" s="251"/>
      <c r="G72" s="251"/>
      <c r="H72" s="251"/>
      <c r="I72" s="251"/>
      <c r="J72" s="251"/>
      <c r="K72" s="251"/>
      <c r="L72" s="251"/>
      <c r="M72" s="251"/>
      <c r="N72" s="251"/>
      <c r="O72" s="251"/>
      <c r="P72" s="251"/>
      <c r="Q72" s="251"/>
      <c r="R72" s="148"/>
      <c r="S72" s="220"/>
      <c r="T72" s="251"/>
      <c r="U72" s="251"/>
      <c r="V72" s="251"/>
      <c r="W72" s="251"/>
      <c r="X72" s="251"/>
      <c r="Y72" s="251"/>
      <c r="Z72" s="251"/>
      <c r="AA72" s="148"/>
      <c r="AB72" s="220"/>
      <c r="AC72" s="251"/>
      <c r="AD72" s="251"/>
      <c r="AE72" s="251"/>
      <c r="AF72" s="251"/>
      <c r="AG72" s="251"/>
      <c r="AH72" s="251"/>
      <c r="AI72" s="251"/>
      <c r="AJ72" s="148"/>
      <c r="AK72" s="220"/>
      <c r="AL72" s="251"/>
      <c r="AM72" s="251"/>
      <c r="AN72" s="251"/>
      <c r="AO72" s="251"/>
      <c r="AP72" s="251"/>
      <c r="AQ72" s="251"/>
      <c r="AR72" s="251"/>
      <c r="AS72" s="148"/>
      <c r="AT72" s="160"/>
      <c r="AU72" s="251"/>
      <c r="AV72" s="251"/>
      <c r="AW72" s="251"/>
      <c r="AX72" s="251"/>
      <c r="AY72" s="251"/>
      <c r="AZ72" s="251"/>
      <c r="BA72" s="251"/>
      <c r="BB72" s="251"/>
      <c r="BC72" s="220"/>
      <c r="BD72" s="251"/>
      <c r="BE72" s="251"/>
      <c r="BF72" s="251"/>
      <c r="BG72" s="251"/>
      <c r="BH72" s="251"/>
      <c r="BI72" s="251"/>
      <c r="BJ72" s="251"/>
      <c r="BK72" s="148"/>
      <c r="BL72" s="220"/>
      <c r="BM72" s="251"/>
      <c r="BN72" s="251"/>
      <c r="BO72" s="251"/>
      <c r="BP72" s="251"/>
      <c r="BQ72" s="251"/>
      <c r="BR72" s="251"/>
      <c r="BS72" s="251"/>
      <c r="BT72" s="148"/>
      <c r="BU72" s="160"/>
      <c r="BV72" s="251"/>
      <c r="BW72" s="251"/>
      <c r="BX72" s="251"/>
      <c r="BY72" s="251"/>
      <c r="BZ72" s="251"/>
      <c r="CA72" s="251"/>
      <c r="CB72" s="251"/>
      <c r="CC72" s="251"/>
      <c r="CD72" s="33"/>
    </row>
    <row r="73" spans="2:82" ht="15" customHeight="1" x14ac:dyDescent="0.3">
      <c r="B73" s="18"/>
      <c r="C73" s="251"/>
      <c r="D73" s="251"/>
      <c r="E73" s="251"/>
      <c r="F73" s="251"/>
      <c r="G73" s="251"/>
      <c r="H73" s="251"/>
      <c r="I73" s="251"/>
      <c r="J73" s="251"/>
      <c r="K73" s="251"/>
      <c r="L73" s="251"/>
      <c r="M73" s="251"/>
      <c r="N73" s="251"/>
      <c r="O73" s="251"/>
      <c r="P73" s="251"/>
      <c r="Q73" s="251"/>
      <c r="R73" s="148"/>
      <c r="S73" s="220"/>
      <c r="T73" s="251"/>
      <c r="U73" s="251"/>
      <c r="V73" s="251"/>
      <c r="W73" s="251"/>
      <c r="X73" s="251"/>
      <c r="Y73" s="251"/>
      <c r="Z73" s="251"/>
      <c r="AA73" s="148"/>
      <c r="AB73" s="220"/>
      <c r="AC73" s="251"/>
      <c r="AD73" s="251"/>
      <c r="AE73" s="251"/>
      <c r="AF73" s="251"/>
      <c r="AG73" s="251"/>
      <c r="AH73" s="251"/>
      <c r="AI73" s="251"/>
      <c r="AJ73" s="148"/>
      <c r="AK73" s="220"/>
      <c r="AL73" s="251"/>
      <c r="AM73" s="251"/>
      <c r="AN73" s="251"/>
      <c r="AO73" s="251"/>
      <c r="AP73" s="251"/>
      <c r="AQ73" s="251"/>
      <c r="AR73" s="251"/>
      <c r="AS73" s="148"/>
      <c r="AT73" s="160"/>
      <c r="AU73" s="251"/>
      <c r="AV73" s="251"/>
      <c r="AW73" s="251"/>
      <c r="AX73" s="251"/>
      <c r="AY73" s="251"/>
      <c r="AZ73" s="251"/>
      <c r="BA73" s="251"/>
      <c r="BB73" s="251"/>
      <c r="BC73" s="220"/>
      <c r="BD73" s="251"/>
      <c r="BE73" s="251"/>
      <c r="BF73" s="251"/>
      <c r="BG73" s="251"/>
      <c r="BH73" s="251"/>
      <c r="BI73" s="251"/>
      <c r="BJ73" s="251"/>
      <c r="BK73" s="148"/>
      <c r="BL73" s="220"/>
      <c r="BM73" s="251"/>
      <c r="BN73" s="251"/>
      <c r="BO73" s="251"/>
      <c r="BP73" s="251"/>
      <c r="BQ73" s="251"/>
      <c r="BR73" s="251"/>
      <c r="BS73" s="251"/>
      <c r="BT73" s="148"/>
      <c r="BU73" s="160"/>
      <c r="BV73" s="251"/>
      <c r="BW73" s="251"/>
      <c r="BX73" s="251"/>
      <c r="BY73" s="251"/>
      <c r="BZ73" s="251"/>
      <c r="CA73" s="251"/>
      <c r="CB73" s="251"/>
      <c r="CC73" s="251"/>
      <c r="CD73" s="33"/>
    </row>
    <row r="74" spans="2:82" ht="15" customHeight="1" x14ac:dyDescent="0.3">
      <c r="B74" s="18"/>
      <c r="C74" s="162"/>
      <c r="D74" s="162"/>
      <c r="E74" s="162"/>
      <c r="F74" s="162"/>
      <c r="G74" s="162"/>
      <c r="H74" s="162"/>
      <c r="I74" s="162"/>
      <c r="J74" s="162"/>
      <c r="K74" s="162"/>
      <c r="L74" s="162"/>
      <c r="M74" s="162"/>
      <c r="N74" s="162"/>
      <c r="O74" s="162"/>
      <c r="P74" s="162"/>
      <c r="Q74" s="162"/>
      <c r="R74" s="255"/>
      <c r="S74" s="214"/>
      <c r="T74" s="109"/>
      <c r="U74" s="109"/>
      <c r="V74" s="109"/>
      <c r="W74" s="109"/>
      <c r="X74" s="109"/>
      <c r="Y74" s="109"/>
      <c r="Z74" s="109"/>
      <c r="AA74" s="215"/>
      <c r="AB74" s="214"/>
      <c r="AC74" s="109"/>
      <c r="AD74" s="109"/>
      <c r="AE74" s="109"/>
      <c r="AF74" s="109"/>
      <c r="AG74" s="109"/>
      <c r="AH74" s="109"/>
      <c r="AI74" s="109"/>
      <c r="AJ74" s="215"/>
      <c r="AK74" s="214"/>
      <c r="AL74" s="109"/>
      <c r="AM74" s="109"/>
      <c r="AN74" s="109"/>
      <c r="AO74" s="109"/>
      <c r="AP74" s="109"/>
      <c r="AQ74" s="109"/>
      <c r="AR74" s="109"/>
      <c r="AS74" s="215"/>
      <c r="AT74" s="252"/>
      <c r="AU74" s="109"/>
      <c r="AV74" s="109"/>
      <c r="AW74" s="109"/>
      <c r="AX74" s="109"/>
      <c r="AY74" s="109"/>
      <c r="AZ74" s="109"/>
      <c r="BA74" s="109"/>
      <c r="BB74" s="109"/>
      <c r="BC74" s="214"/>
      <c r="BD74" s="109"/>
      <c r="BE74" s="109"/>
      <c r="BF74" s="109"/>
      <c r="BG74" s="109"/>
      <c r="BH74" s="109"/>
      <c r="BI74" s="109"/>
      <c r="BJ74" s="109"/>
      <c r="BK74" s="215"/>
      <c r="BL74" s="214"/>
      <c r="BM74" s="109"/>
      <c r="BN74" s="109"/>
      <c r="BO74" s="109"/>
      <c r="BP74" s="109"/>
      <c r="BQ74" s="109"/>
      <c r="BR74" s="109"/>
      <c r="BS74" s="109"/>
      <c r="BT74" s="215"/>
      <c r="BU74" s="252"/>
      <c r="BV74" s="109"/>
      <c r="BW74" s="109"/>
      <c r="BX74" s="109"/>
      <c r="BY74" s="109"/>
      <c r="BZ74" s="109"/>
      <c r="CA74" s="109"/>
      <c r="CB74" s="109"/>
      <c r="CC74" s="109"/>
      <c r="CD74" s="33"/>
    </row>
    <row r="75" spans="2:82" ht="15" customHeight="1" x14ac:dyDescent="0.3">
      <c r="B75" s="18"/>
      <c r="C75" s="254" t="s">
        <v>40</v>
      </c>
      <c r="D75" s="108"/>
      <c r="E75" s="108"/>
      <c r="F75" s="108"/>
      <c r="G75" s="108"/>
      <c r="H75" s="108"/>
      <c r="I75" s="108"/>
      <c r="J75" s="108"/>
      <c r="K75" s="108"/>
      <c r="L75" s="108"/>
      <c r="M75" s="108"/>
      <c r="N75" s="108"/>
      <c r="O75" s="108"/>
      <c r="P75" s="108"/>
      <c r="Q75" s="108"/>
      <c r="R75" s="147"/>
      <c r="S75" s="229" t="s">
        <v>132</v>
      </c>
      <c r="T75" s="108"/>
      <c r="U75" s="108"/>
      <c r="V75" s="108"/>
      <c r="W75" s="108"/>
      <c r="X75" s="108"/>
      <c r="Y75" s="108"/>
      <c r="Z75" s="108"/>
      <c r="AA75" s="147"/>
      <c r="AB75" s="253">
        <v>10</v>
      </c>
      <c r="AC75" s="251"/>
      <c r="AD75" s="251"/>
      <c r="AE75" s="251"/>
      <c r="AF75" s="251"/>
      <c r="AG75" s="251"/>
      <c r="AH75" s="251"/>
      <c r="AI75" s="251"/>
      <c r="AJ75" s="148"/>
      <c r="AK75" s="237">
        <f>svs33sonn</f>
        <v>0</v>
      </c>
      <c r="AL75" s="108"/>
      <c r="AM75" s="108"/>
      <c r="AN75" s="108"/>
      <c r="AO75" s="108"/>
      <c r="AP75" s="108"/>
      <c r="AQ75" s="108"/>
      <c r="AR75" s="108"/>
      <c r="AS75" s="147"/>
      <c r="AT75" s="250">
        <f>AB75*AK75</f>
        <v>0</v>
      </c>
      <c r="AU75" s="251"/>
      <c r="AV75" s="251"/>
      <c r="AW75" s="251"/>
      <c r="AX75" s="251"/>
      <c r="AY75" s="251"/>
      <c r="AZ75" s="251"/>
      <c r="BA75" s="251"/>
      <c r="BB75" s="251"/>
      <c r="BC75" s="253">
        <f>ROUND(AB75*bedarf_anteil_kurz,0)</f>
        <v>5</v>
      </c>
      <c r="BD75" s="251"/>
      <c r="BE75" s="251"/>
      <c r="BF75" s="251"/>
      <c r="BG75" s="251"/>
      <c r="BH75" s="251"/>
      <c r="BI75" s="251"/>
      <c r="BJ75" s="251"/>
      <c r="BK75" s="148"/>
      <c r="BL75" s="237">
        <f>svs33kurz</f>
        <v>0</v>
      </c>
      <c r="BM75" s="108"/>
      <c r="BN75" s="108"/>
      <c r="BO75" s="108"/>
      <c r="BP75" s="108"/>
      <c r="BQ75" s="108"/>
      <c r="BR75" s="108"/>
      <c r="BS75" s="108"/>
      <c r="BT75" s="147"/>
      <c r="BU75" s="250">
        <f>ROUND(BC75*BL75,2)</f>
        <v>0</v>
      </c>
      <c r="BV75" s="251"/>
      <c r="BW75" s="251"/>
      <c r="BX75" s="251"/>
      <c r="BY75" s="251"/>
      <c r="BZ75" s="251"/>
      <c r="CA75" s="251"/>
      <c r="CB75" s="251"/>
      <c r="CC75" s="251"/>
      <c r="CD75" s="33"/>
    </row>
    <row r="76" spans="2:82" ht="15" customHeight="1" x14ac:dyDescent="0.3">
      <c r="B76" s="18"/>
      <c r="C76" s="251"/>
      <c r="D76" s="251"/>
      <c r="E76" s="251"/>
      <c r="F76" s="251"/>
      <c r="G76" s="251"/>
      <c r="H76" s="251"/>
      <c r="I76" s="251"/>
      <c r="J76" s="251"/>
      <c r="K76" s="251"/>
      <c r="L76" s="251"/>
      <c r="M76" s="251"/>
      <c r="N76" s="251"/>
      <c r="O76" s="251"/>
      <c r="P76" s="251"/>
      <c r="Q76" s="251"/>
      <c r="R76" s="148"/>
      <c r="S76" s="220"/>
      <c r="T76" s="251"/>
      <c r="U76" s="251"/>
      <c r="V76" s="251"/>
      <c r="W76" s="251"/>
      <c r="X76" s="251"/>
      <c r="Y76" s="251"/>
      <c r="Z76" s="251"/>
      <c r="AA76" s="148"/>
      <c r="AB76" s="220"/>
      <c r="AC76" s="251"/>
      <c r="AD76" s="251"/>
      <c r="AE76" s="251"/>
      <c r="AF76" s="251"/>
      <c r="AG76" s="251"/>
      <c r="AH76" s="251"/>
      <c r="AI76" s="251"/>
      <c r="AJ76" s="148"/>
      <c r="AK76" s="220"/>
      <c r="AL76" s="251"/>
      <c r="AM76" s="251"/>
      <c r="AN76" s="251"/>
      <c r="AO76" s="251"/>
      <c r="AP76" s="251"/>
      <c r="AQ76" s="251"/>
      <c r="AR76" s="251"/>
      <c r="AS76" s="148"/>
      <c r="AT76" s="160"/>
      <c r="AU76" s="251"/>
      <c r="AV76" s="251"/>
      <c r="AW76" s="251"/>
      <c r="AX76" s="251"/>
      <c r="AY76" s="251"/>
      <c r="AZ76" s="251"/>
      <c r="BA76" s="251"/>
      <c r="BB76" s="251"/>
      <c r="BC76" s="220"/>
      <c r="BD76" s="251"/>
      <c r="BE76" s="251"/>
      <c r="BF76" s="251"/>
      <c r="BG76" s="251"/>
      <c r="BH76" s="251"/>
      <c r="BI76" s="251"/>
      <c r="BJ76" s="251"/>
      <c r="BK76" s="148"/>
      <c r="BL76" s="220"/>
      <c r="BM76" s="251"/>
      <c r="BN76" s="251"/>
      <c r="BO76" s="251"/>
      <c r="BP76" s="251"/>
      <c r="BQ76" s="251"/>
      <c r="BR76" s="251"/>
      <c r="BS76" s="251"/>
      <c r="BT76" s="148"/>
      <c r="BU76" s="160"/>
      <c r="BV76" s="251"/>
      <c r="BW76" s="251"/>
      <c r="BX76" s="251"/>
      <c r="BY76" s="251"/>
      <c r="BZ76" s="251"/>
      <c r="CA76" s="251"/>
      <c r="CB76" s="251"/>
      <c r="CC76" s="251"/>
      <c r="CD76" s="33"/>
    </row>
    <row r="77" spans="2:82" ht="15" customHeight="1" x14ac:dyDescent="0.3">
      <c r="B77" s="18"/>
      <c r="C77" s="251"/>
      <c r="D77" s="251"/>
      <c r="E77" s="251"/>
      <c r="F77" s="251"/>
      <c r="G77" s="251"/>
      <c r="H77" s="251"/>
      <c r="I77" s="251"/>
      <c r="J77" s="251"/>
      <c r="K77" s="251"/>
      <c r="L77" s="251"/>
      <c r="M77" s="251"/>
      <c r="N77" s="251"/>
      <c r="O77" s="251"/>
      <c r="P77" s="251"/>
      <c r="Q77" s="251"/>
      <c r="R77" s="148"/>
      <c r="S77" s="220"/>
      <c r="T77" s="251"/>
      <c r="U77" s="251"/>
      <c r="V77" s="251"/>
      <c r="W77" s="251"/>
      <c r="X77" s="251"/>
      <c r="Y77" s="251"/>
      <c r="Z77" s="251"/>
      <c r="AA77" s="148"/>
      <c r="AB77" s="220"/>
      <c r="AC77" s="251"/>
      <c r="AD77" s="251"/>
      <c r="AE77" s="251"/>
      <c r="AF77" s="251"/>
      <c r="AG77" s="251"/>
      <c r="AH77" s="251"/>
      <c r="AI77" s="251"/>
      <c r="AJ77" s="148"/>
      <c r="AK77" s="220"/>
      <c r="AL77" s="251"/>
      <c r="AM77" s="251"/>
      <c r="AN77" s="251"/>
      <c r="AO77" s="251"/>
      <c r="AP77" s="251"/>
      <c r="AQ77" s="251"/>
      <c r="AR77" s="251"/>
      <c r="AS77" s="148"/>
      <c r="AT77" s="160"/>
      <c r="AU77" s="251"/>
      <c r="AV77" s="251"/>
      <c r="AW77" s="251"/>
      <c r="AX77" s="251"/>
      <c r="AY77" s="251"/>
      <c r="AZ77" s="251"/>
      <c r="BA77" s="251"/>
      <c r="BB77" s="251"/>
      <c r="BC77" s="220"/>
      <c r="BD77" s="251"/>
      <c r="BE77" s="251"/>
      <c r="BF77" s="251"/>
      <c r="BG77" s="251"/>
      <c r="BH77" s="251"/>
      <c r="BI77" s="251"/>
      <c r="BJ77" s="251"/>
      <c r="BK77" s="148"/>
      <c r="BL77" s="220"/>
      <c r="BM77" s="251"/>
      <c r="BN77" s="251"/>
      <c r="BO77" s="251"/>
      <c r="BP77" s="251"/>
      <c r="BQ77" s="251"/>
      <c r="BR77" s="251"/>
      <c r="BS77" s="251"/>
      <c r="BT77" s="148"/>
      <c r="BU77" s="160"/>
      <c r="BV77" s="251"/>
      <c r="BW77" s="251"/>
      <c r="BX77" s="251"/>
      <c r="BY77" s="251"/>
      <c r="BZ77" s="251"/>
      <c r="CA77" s="251"/>
      <c r="CB77" s="251"/>
      <c r="CC77" s="251"/>
      <c r="CD77" s="33"/>
    </row>
    <row r="78" spans="2:82" ht="15" customHeight="1" x14ac:dyDescent="0.3">
      <c r="B78" s="18"/>
      <c r="C78" s="251"/>
      <c r="D78" s="251"/>
      <c r="E78" s="251"/>
      <c r="F78" s="251"/>
      <c r="G78" s="251"/>
      <c r="H78" s="251"/>
      <c r="I78" s="251"/>
      <c r="J78" s="251"/>
      <c r="K78" s="251"/>
      <c r="L78" s="251"/>
      <c r="M78" s="251"/>
      <c r="N78" s="251"/>
      <c r="O78" s="251"/>
      <c r="P78" s="251"/>
      <c r="Q78" s="251"/>
      <c r="R78" s="148"/>
      <c r="S78" s="220"/>
      <c r="T78" s="251"/>
      <c r="U78" s="251"/>
      <c r="V78" s="251"/>
      <c r="W78" s="251"/>
      <c r="X78" s="251"/>
      <c r="Y78" s="251"/>
      <c r="Z78" s="251"/>
      <c r="AA78" s="148"/>
      <c r="AB78" s="220"/>
      <c r="AC78" s="251"/>
      <c r="AD78" s="251"/>
      <c r="AE78" s="251"/>
      <c r="AF78" s="251"/>
      <c r="AG78" s="251"/>
      <c r="AH78" s="251"/>
      <c r="AI78" s="251"/>
      <c r="AJ78" s="148"/>
      <c r="AK78" s="220"/>
      <c r="AL78" s="251"/>
      <c r="AM78" s="251"/>
      <c r="AN78" s="251"/>
      <c r="AO78" s="251"/>
      <c r="AP78" s="251"/>
      <c r="AQ78" s="251"/>
      <c r="AR78" s="251"/>
      <c r="AS78" s="148"/>
      <c r="AT78" s="160"/>
      <c r="AU78" s="251"/>
      <c r="AV78" s="251"/>
      <c r="AW78" s="251"/>
      <c r="AX78" s="251"/>
      <c r="AY78" s="251"/>
      <c r="AZ78" s="251"/>
      <c r="BA78" s="251"/>
      <c r="BB78" s="251"/>
      <c r="BC78" s="220"/>
      <c r="BD78" s="251"/>
      <c r="BE78" s="251"/>
      <c r="BF78" s="251"/>
      <c r="BG78" s="251"/>
      <c r="BH78" s="251"/>
      <c r="BI78" s="251"/>
      <c r="BJ78" s="251"/>
      <c r="BK78" s="148"/>
      <c r="BL78" s="220"/>
      <c r="BM78" s="251"/>
      <c r="BN78" s="251"/>
      <c r="BO78" s="251"/>
      <c r="BP78" s="251"/>
      <c r="BQ78" s="251"/>
      <c r="BR78" s="251"/>
      <c r="BS78" s="251"/>
      <c r="BT78" s="148"/>
      <c r="BU78" s="160"/>
      <c r="BV78" s="251"/>
      <c r="BW78" s="251"/>
      <c r="BX78" s="251"/>
      <c r="BY78" s="251"/>
      <c r="BZ78" s="251"/>
      <c r="CA78" s="251"/>
      <c r="CB78" s="251"/>
      <c r="CC78" s="251"/>
      <c r="CD78" s="33"/>
    </row>
    <row r="79" spans="2:82" ht="15" customHeight="1" x14ac:dyDescent="0.3">
      <c r="B79" s="18"/>
      <c r="C79" s="162"/>
      <c r="D79" s="162"/>
      <c r="E79" s="162"/>
      <c r="F79" s="162"/>
      <c r="G79" s="162"/>
      <c r="H79" s="162"/>
      <c r="I79" s="162"/>
      <c r="J79" s="162"/>
      <c r="K79" s="162"/>
      <c r="L79" s="162"/>
      <c r="M79" s="162"/>
      <c r="N79" s="162"/>
      <c r="O79" s="162"/>
      <c r="P79" s="162"/>
      <c r="Q79" s="162"/>
      <c r="R79" s="255"/>
      <c r="S79" s="214"/>
      <c r="T79" s="109"/>
      <c r="U79" s="109"/>
      <c r="V79" s="109"/>
      <c r="W79" s="109"/>
      <c r="X79" s="109"/>
      <c r="Y79" s="109"/>
      <c r="Z79" s="109"/>
      <c r="AA79" s="215"/>
      <c r="AB79" s="214"/>
      <c r="AC79" s="109"/>
      <c r="AD79" s="109"/>
      <c r="AE79" s="109"/>
      <c r="AF79" s="109"/>
      <c r="AG79" s="109"/>
      <c r="AH79" s="109"/>
      <c r="AI79" s="109"/>
      <c r="AJ79" s="215"/>
      <c r="AK79" s="214"/>
      <c r="AL79" s="109"/>
      <c r="AM79" s="109"/>
      <c r="AN79" s="109"/>
      <c r="AO79" s="109"/>
      <c r="AP79" s="109"/>
      <c r="AQ79" s="109"/>
      <c r="AR79" s="109"/>
      <c r="AS79" s="215"/>
      <c r="AT79" s="252"/>
      <c r="AU79" s="109"/>
      <c r="AV79" s="109"/>
      <c r="AW79" s="109"/>
      <c r="AX79" s="109"/>
      <c r="AY79" s="109"/>
      <c r="AZ79" s="109"/>
      <c r="BA79" s="109"/>
      <c r="BB79" s="109"/>
      <c r="BC79" s="214"/>
      <c r="BD79" s="109"/>
      <c r="BE79" s="109"/>
      <c r="BF79" s="109"/>
      <c r="BG79" s="109"/>
      <c r="BH79" s="109"/>
      <c r="BI79" s="109"/>
      <c r="BJ79" s="109"/>
      <c r="BK79" s="215"/>
      <c r="BL79" s="214"/>
      <c r="BM79" s="109"/>
      <c r="BN79" s="109"/>
      <c r="BO79" s="109"/>
      <c r="BP79" s="109"/>
      <c r="BQ79" s="109"/>
      <c r="BR79" s="109"/>
      <c r="BS79" s="109"/>
      <c r="BT79" s="215"/>
      <c r="BU79" s="252"/>
      <c r="BV79" s="109"/>
      <c r="BW79" s="109"/>
      <c r="BX79" s="109"/>
      <c r="BY79" s="109"/>
      <c r="BZ79" s="109"/>
      <c r="CA79" s="109"/>
      <c r="CB79" s="109"/>
      <c r="CC79" s="109"/>
      <c r="CD79" s="33"/>
    </row>
    <row r="80" spans="2:82" ht="15" customHeight="1" x14ac:dyDescent="0.3">
      <c r="B80" s="18"/>
      <c r="C80" s="254" t="s">
        <v>41</v>
      </c>
      <c r="D80" s="108"/>
      <c r="E80" s="108"/>
      <c r="F80" s="108"/>
      <c r="G80" s="108"/>
      <c r="H80" s="108"/>
      <c r="I80" s="108"/>
      <c r="J80" s="108"/>
      <c r="K80" s="108"/>
      <c r="L80" s="108"/>
      <c r="M80" s="108"/>
      <c r="N80" s="108"/>
      <c r="O80" s="108"/>
      <c r="P80" s="108"/>
      <c r="Q80" s="108"/>
      <c r="R80" s="147"/>
      <c r="S80" s="229" t="s">
        <v>132</v>
      </c>
      <c r="T80" s="108"/>
      <c r="U80" s="108"/>
      <c r="V80" s="108"/>
      <c r="W80" s="108"/>
      <c r="X80" s="108"/>
      <c r="Y80" s="108"/>
      <c r="Z80" s="108"/>
      <c r="AA80" s="147"/>
      <c r="AB80" s="253">
        <v>350</v>
      </c>
      <c r="AC80" s="251"/>
      <c r="AD80" s="251"/>
      <c r="AE80" s="251"/>
      <c r="AF80" s="251"/>
      <c r="AG80" s="251"/>
      <c r="AH80" s="251"/>
      <c r="AI80" s="251"/>
      <c r="AJ80" s="148"/>
      <c r="AK80" s="237">
        <f>svs34sonn</f>
        <v>0</v>
      </c>
      <c r="AL80" s="108"/>
      <c r="AM80" s="108"/>
      <c r="AN80" s="108"/>
      <c r="AO80" s="108"/>
      <c r="AP80" s="108"/>
      <c r="AQ80" s="108"/>
      <c r="AR80" s="108"/>
      <c r="AS80" s="147"/>
      <c r="AT80" s="250">
        <f>AB80*AK80</f>
        <v>0</v>
      </c>
      <c r="AU80" s="251"/>
      <c r="AV80" s="251"/>
      <c r="AW80" s="251"/>
      <c r="AX80" s="251"/>
      <c r="AY80" s="251"/>
      <c r="AZ80" s="251"/>
      <c r="BA80" s="251"/>
      <c r="BB80" s="251"/>
      <c r="BC80" s="253">
        <f>ROUND(AB80*bedarf_anteil_kurz,0)</f>
        <v>175</v>
      </c>
      <c r="BD80" s="251"/>
      <c r="BE80" s="251"/>
      <c r="BF80" s="251"/>
      <c r="BG80" s="251"/>
      <c r="BH80" s="251"/>
      <c r="BI80" s="251"/>
      <c r="BJ80" s="251"/>
      <c r="BK80" s="148"/>
      <c r="BL80" s="237">
        <f>svs34kurz</f>
        <v>0</v>
      </c>
      <c r="BM80" s="108"/>
      <c r="BN80" s="108"/>
      <c r="BO80" s="108"/>
      <c r="BP80" s="108"/>
      <c r="BQ80" s="108"/>
      <c r="BR80" s="108"/>
      <c r="BS80" s="108"/>
      <c r="BT80" s="147"/>
      <c r="BU80" s="250">
        <f>ROUND(BC80*BL80,2)</f>
        <v>0</v>
      </c>
      <c r="BV80" s="251"/>
      <c r="BW80" s="251"/>
      <c r="BX80" s="251"/>
      <c r="BY80" s="251"/>
      <c r="BZ80" s="251"/>
      <c r="CA80" s="251"/>
      <c r="CB80" s="251"/>
      <c r="CC80" s="251"/>
      <c r="CD80" s="33"/>
    </row>
    <row r="81" spans="2:82" ht="15" customHeight="1" x14ac:dyDescent="0.3">
      <c r="B81" s="18"/>
      <c r="C81" s="251"/>
      <c r="D81" s="251"/>
      <c r="E81" s="251"/>
      <c r="F81" s="251"/>
      <c r="G81" s="251"/>
      <c r="H81" s="251"/>
      <c r="I81" s="251"/>
      <c r="J81" s="251"/>
      <c r="K81" s="251"/>
      <c r="L81" s="251"/>
      <c r="M81" s="251"/>
      <c r="N81" s="251"/>
      <c r="O81" s="251"/>
      <c r="P81" s="251"/>
      <c r="Q81" s="251"/>
      <c r="R81" s="148"/>
      <c r="S81" s="220"/>
      <c r="T81" s="251"/>
      <c r="U81" s="251"/>
      <c r="V81" s="251"/>
      <c r="W81" s="251"/>
      <c r="X81" s="251"/>
      <c r="Y81" s="251"/>
      <c r="Z81" s="251"/>
      <c r="AA81" s="148"/>
      <c r="AB81" s="220"/>
      <c r="AC81" s="251"/>
      <c r="AD81" s="251"/>
      <c r="AE81" s="251"/>
      <c r="AF81" s="251"/>
      <c r="AG81" s="251"/>
      <c r="AH81" s="251"/>
      <c r="AI81" s="251"/>
      <c r="AJ81" s="148"/>
      <c r="AK81" s="220"/>
      <c r="AL81" s="251"/>
      <c r="AM81" s="251"/>
      <c r="AN81" s="251"/>
      <c r="AO81" s="251"/>
      <c r="AP81" s="251"/>
      <c r="AQ81" s="251"/>
      <c r="AR81" s="251"/>
      <c r="AS81" s="148"/>
      <c r="AT81" s="160"/>
      <c r="AU81" s="251"/>
      <c r="AV81" s="251"/>
      <c r="AW81" s="251"/>
      <c r="AX81" s="251"/>
      <c r="AY81" s="251"/>
      <c r="AZ81" s="251"/>
      <c r="BA81" s="251"/>
      <c r="BB81" s="251"/>
      <c r="BC81" s="220"/>
      <c r="BD81" s="251"/>
      <c r="BE81" s="251"/>
      <c r="BF81" s="251"/>
      <c r="BG81" s="251"/>
      <c r="BH81" s="251"/>
      <c r="BI81" s="251"/>
      <c r="BJ81" s="251"/>
      <c r="BK81" s="148"/>
      <c r="BL81" s="220"/>
      <c r="BM81" s="251"/>
      <c r="BN81" s="251"/>
      <c r="BO81" s="251"/>
      <c r="BP81" s="251"/>
      <c r="BQ81" s="251"/>
      <c r="BR81" s="251"/>
      <c r="BS81" s="251"/>
      <c r="BT81" s="148"/>
      <c r="BU81" s="160"/>
      <c r="BV81" s="251"/>
      <c r="BW81" s="251"/>
      <c r="BX81" s="251"/>
      <c r="BY81" s="251"/>
      <c r="BZ81" s="251"/>
      <c r="CA81" s="251"/>
      <c r="CB81" s="251"/>
      <c r="CC81" s="251"/>
      <c r="CD81" s="33"/>
    </row>
    <row r="82" spans="2:82" ht="15" customHeight="1" x14ac:dyDescent="0.3">
      <c r="B82" s="18"/>
      <c r="C82" s="251"/>
      <c r="D82" s="251"/>
      <c r="E82" s="251"/>
      <c r="F82" s="251"/>
      <c r="G82" s="251"/>
      <c r="H82" s="251"/>
      <c r="I82" s="251"/>
      <c r="J82" s="251"/>
      <c r="K82" s="251"/>
      <c r="L82" s="251"/>
      <c r="M82" s="251"/>
      <c r="N82" s="251"/>
      <c r="O82" s="251"/>
      <c r="P82" s="251"/>
      <c r="Q82" s="251"/>
      <c r="R82" s="148"/>
      <c r="S82" s="220"/>
      <c r="T82" s="251"/>
      <c r="U82" s="251"/>
      <c r="V82" s="251"/>
      <c r="W82" s="251"/>
      <c r="X82" s="251"/>
      <c r="Y82" s="251"/>
      <c r="Z82" s="251"/>
      <c r="AA82" s="148"/>
      <c r="AB82" s="220"/>
      <c r="AC82" s="251"/>
      <c r="AD82" s="251"/>
      <c r="AE82" s="251"/>
      <c r="AF82" s="251"/>
      <c r="AG82" s="251"/>
      <c r="AH82" s="251"/>
      <c r="AI82" s="251"/>
      <c r="AJ82" s="148"/>
      <c r="AK82" s="220"/>
      <c r="AL82" s="251"/>
      <c r="AM82" s="251"/>
      <c r="AN82" s="251"/>
      <c r="AO82" s="251"/>
      <c r="AP82" s="251"/>
      <c r="AQ82" s="251"/>
      <c r="AR82" s="251"/>
      <c r="AS82" s="148"/>
      <c r="AT82" s="160"/>
      <c r="AU82" s="251"/>
      <c r="AV82" s="251"/>
      <c r="AW82" s="251"/>
      <c r="AX82" s="251"/>
      <c r="AY82" s="251"/>
      <c r="AZ82" s="251"/>
      <c r="BA82" s="251"/>
      <c r="BB82" s="251"/>
      <c r="BC82" s="220"/>
      <c r="BD82" s="251"/>
      <c r="BE82" s="251"/>
      <c r="BF82" s="251"/>
      <c r="BG82" s="251"/>
      <c r="BH82" s="251"/>
      <c r="BI82" s="251"/>
      <c r="BJ82" s="251"/>
      <c r="BK82" s="148"/>
      <c r="BL82" s="220"/>
      <c r="BM82" s="251"/>
      <c r="BN82" s="251"/>
      <c r="BO82" s="251"/>
      <c r="BP82" s="251"/>
      <c r="BQ82" s="251"/>
      <c r="BR82" s="251"/>
      <c r="BS82" s="251"/>
      <c r="BT82" s="148"/>
      <c r="BU82" s="160"/>
      <c r="BV82" s="251"/>
      <c r="BW82" s="251"/>
      <c r="BX82" s="251"/>
      <c r="BY82" s="251"/>
      <c r="BZ82" s="251"/>
      <c r="CA82" s="251"/>
      <c r="CB82" s="251"/>
      <c r="CC82" s="251"/>
      <c r="CD82" s="33"/>
    </row>
    <row r="83" spans="2:82" ht="15" customHeight="1" x14ac:dyDescent="0.3">
      <c r="B83" s="18"/>
      <c r="C83" s="251"/>
      <c r="D83" s="251"/>
      <c r="E83" s="251"/>
      <c r="F83" s="251"/>
      <c r="G83" s="251"/>
      <c r="H83" s="251"/>
      <c r="I83" s="251"/>
      <c r="J83" s="251"/>
      <c r="K83" s="251"/>
      <c r="L83" s="251"/>
      <c r="M83" s="251"/>
      <c r="N83" s="251"/>
      <c r="O83" s="251"/>
      <c r="P83" s="251"/>
      <c r="Q83" s="251"/>
      <c r="R83" s="148"/>
      <c r="S83" s="220"/>
      <c r="T83" s="251"/>
      <c r="U83" s="251"/>
      <c r="V83" s="251"/>
      <c r="W83" s="251"/>
      <c r="X83" s="251"/>
      <c r="Y83" s="251"/>
      <c r="Z83" s="251"/>
      <c r="AA83" s="148"/>
      <c r="AB83" s="220"/>
      <c r="AC83" s="251"/>
      <c r="AD83" s="251"/>
      <c r="AE83" s="251"/>
      <c r="AF83" s="251"/>
      <c r="AG83" s="251"/>
      <c r="AH83" s="251"/>
      <c r="AI83" s="251"/>
      <c r="AJ83" s="148"/>
      <c r="AK83" s="220"/>
      <c r="AL83" s="251"/>
      <c r="AM83" s="251"/>
      <c r="AN83" s="251"/>
      <c r="AO83" s="251"/>
      <c r="AP83" s="251"/>
      <c r="AQ83" s="251"/>
      <c r="AR83" s="251"/>
      <c r="AS83" s="148"/>
      <c r="AT83" s="160"/>
      <c r="AU83" s="251"/>
      <c r="AV83" s="251"/>
      <c r="AW83" s="251"/>
      <c r="AX83" s="251"/>
      <c r="AY83" s="251"/>
      <c r="AZ83" s="251"/>
      <c r="BA83" s="251"/>
      <c r="BB83" s="251"/>
      <c r="BC83" s="220"/>
      <c r="BD83" s="251"/>
      <c r="BE83" s="251"/>
      <c r="BF83" s="251"/>
      <c r="BG83" s="251"/>
      <c r="BH83" s="251"/>
      <c r="BI83" s="251"/>
      <c r="BJ83" s="251"/>
      <c r="BK83" s="148"/>
      <c r="BL83" s="220"/>
      <c r="BM83" s="251"/>
      <c r="BN83" s="251"/>
      <c r="BO83" s="251"/>
      <c r="BP83" s="251"/>
      <c r="BQ83" s="251"/>
      <c r="BR83" s="251"/>
      <c r="BS83" s="251"/>
      <c r="BT83" s="148"/>
      <c r="BU83" s="160"/>
      <c r="BV83" s="251"/>
      <c r="BW83" s="251"/>
      <c r="BX83" s="251"/>
      <c r="BY83" s="251"/>
      <c r="BZ83" s="251"/>
      <c r="CA83" s="251"/>
      <c r="CB83" s="251"/>
      <c r="CC83" s="251"/>
      <c r="CD83" s="33"/>
    </row>
    <row r="84" spans="2:82" ht="15" customHeight="1" x14ac:dyDescent="0.3">
      <c r="B84" s="18"/>
      <c r="C84" s="162"/>
      <c r="D84" s="162"/>
      <c r="E84" s="162"/>
      <c r="F84" s="162"/>
      <c r="G84" s="162"/>
      <c r="H84" s="162"/>
      <c r="I84" s="162"/>
      <c r="J84" s="162"/>
      <c r="K84" s="162"/>
      <c r="L84" s="162"/>
      <c r="M84" s="162"/>
      <c r="N84" s="162"/>
      <c r="O84" s="162"/>
      <c r="P84" s="162"/>
      <c r="Q84" s="162"/>
      <c r="R84" s="255"/>
      <c r="S84" s="214"/>
      <c r="T84" s="109"/>
      <c r="U84" s="109"/>
      <c r="V84" s="109"/>
      <c r="W84" s="109"/>
      <c r="X84" s="109"/>
      <c r="Y84" s="109"/>
      <c r="Z84" s="109"/>
      <c r="AA84" s="215"/>
      <c r="AB84" s="214"/>
      <c r="AC84" s="109"/>
      <c r="AD84" s="109"/>
      <c r="AE84" s="109"/>
      <c r="AF84" s="109"/>
      <c r="AG84" s="109"/>
      <c r="AH84" s="109"/>
      <c r="AI84" s="109"/>
      <c r="AJ84" s="215"/>
      <c r="AK84" s="214"/>
      <c r="AL84" s="109"/>
      <c r="AM84" s="109"/>
      <c r="AN84" s="109"/>
      <c r="AO84" s="109"/>
      <c r="AP84" s="109"/>
      <c r="AQ84" s="109"/>
      <c r="AR84" s="109"/>
      <c r="AS84" s="215"/>
      <c r="AT84" s="252"/>
      <c r="AU84" s="109"/>
      <c r="AV84" s="109"/>
      <c r="AW84" s="109"/>
      <c r="AX84" s="109"/>
      <c r="AY84" s="109"/>
      <c r="AZ84" s="109"/>
      <c r="BA84" s="109"/>
      <c r="BB84" s="109"/>
      <c r="BC84" s="214"/>
      <c r="BD84" s="109"/>
      <c r="BE84" s="109"/>
      <c r="BF84" s="109"/>
      <c r="BG84" s="109"/>
      <c r="BH84" s="109"/>
      <c r="BI84" s="109"/>
      <c r="BJ84" s="109"/>
      <c r="BK84" s="215"/>
      <c r="BL84" s="214"/>
      <c r="BM84" s="109"/>
      <c r="BN84" s="109"/>
      <c r="BO84" s="109"/>
      <c r="BP84" s="109"/>
      <c r="BQ84" s="109"/>
      <c r="BR84" s="109"/>
      <c r="BS84" s="109"/>
      <c r="BT84" s="215"/>
      <c r="BU84" s="252"/>
      <c r="BV84" s="109"/>
      <c r="BW84" s="109"/>
      <c r="BX84" s="109"/>
      <c r="BY84" s="109"/>
      <c r="BZ84" s="109"/>
      <c r="CA84" s="109"/>
      <c r="CB84" s="109"/>
      <c r="CC84" s="109"/>
      <c r="CD84" s="33"/>
    </row>
    <row r="85" spans="2:82" ht="15" customHeight="1" x14ac:dyDescent="0.3">
      <c r="B85" s="18"/>
      <c r="C85" s="254" t="s">
        <v>42</v>
      </c>
      <c r="D85" s="108"/>
      <c r="E85" s="108"/>
      <c r="F85" s="108"/>
      <c r="G85" s="108"/>
      <c r="H85" s="108"/>
      <c r="I85" s="108"/>
      <c r="J85" s="108"/>
      <c r="K85" s="108"/>
      <c r="L85" s="108"/>
      <c r="M85" s="108"/>
      <c r="N85" s="108"/>
      <c r="O85" s="108"/>
      <c r="P85" s="108"/>
      <c r="Q85" s="108"/>
      <c r="R85" s="147"/>
      <c r="S85" s="229" t="s">
        <v>132</v>
      </c>
      <c r="T85" s="108"/>
      <c r="U85" s="108"/>
      <c r="V85" s="108"/>
      <c r="W85" s="108"/>
      <c r="X85" s="108"/>
      <c r="Y85" s="108"/>
      <c r="Z85" s="108"/>
      <c r="AA85" s="147"/>
      <c r="AB85" s="253">
        <v>350</v>
      </c>
      <c r="AC85" s="251"/>
      <c r="AD85" s="251"/>
      <c r="AE85" s="251"/>
      <c r="AF85" s="251"/>
      <c r="AG85" s="251"/>
      <c r="AH85" s="251"/>
      <c r="AI85" s="251"/>
      <c r="AJ85" s="148"/>
      <c r="AK85" s="237">
        <f>svs35sonn</f>
        <v>0</v>
      </c>
      <c r="AL85" s="108"/>
      <c r="AM85" s="108"/>
      <c r="AN85" s="108"/>
      <c r="AO85" s="108"/>
      <c r="AP85" s="108"/>
      <c r="AQ85" s="108"/>
      <c r="AR85" s="108"/>
      <c r="AS85" s="147"/>
      <c r="AT85" s="250">
        <f>AB85*AK85</f>
        <v>0</v>
      </c>
      <c r="AU85" s="251"/>
      <c r="AV85" s="251"/>
      <c r="AW85" s="251"/>
      <c r="AX85" s="251"/>
      <c r="AY85" s="251"/>
      <c r="AZ85" s="251"/>
      <c r="BA85" s="251"/>
      <c r="BB85" s="251"/>
      <c r="BC85" s="253">
        <f>ROUND(AB85*bedarf_anteil_kurz,0)</f>
        <v>175</v>
      </c>
      <c r="BD85" s="251"/>
      <c r="BE85" s="251"/>
      <c r="BF85" s="251"/>
      <c r="BG85" s="251"/>
      <c r="BH85" s="251"/>
      <c r="BI85" s="251"/>
      <c r="BJ85" s="251"/>
      <c r="BK85" s="148"/>
      <c r="BL85" s="237">
        <f>svs35kurz</f>
        <v>0</v>
      </c>
      <c r="BM85" s="108"/>
      <c r="BN85" s="108"/>
      <c r="BO85" s="108"/>
      <c r="BP85" s="108"/>
      <c r="BQ85" s="108"/>
      <c r="BR85" s="108"/>
      <c r="BS85" s="108"/>
      <c r="BT85" s="147"/>
      <c r="BU85" s="250">
        <f>ROUND(BC85*BL85,2)</f>
        <v>0</v>
      </c>
      <c r="BV85" s="251"/>
      <c r="BW85" s="251"/>
      <c r="BX85" s="251"/>
      <c r="BY85" s="251"/>
      <c r="BZ85" s="251"/>
      <c r="CA85" s="251"/>
      <c r="CB85" s="251"/>
      <c r="CC85" s="251"/>
      <c r="CD85" s="33"/>
    </row>
    <row r="86" spans="2:82" ht="15" customHeight="1" x14ac:dyDescent="0.3">
      <c r="B86" s="18"/>
      <c r="C86" s="251"/>
      <c r="D86" s="251"/>
      <c r="E86" s="251"/>
      <c r="F86" s="251"/>
      <c r="G86" s="251"/>
      <c r="H86" s="251"/>
      <c r="I86" s="251"/>
      <c r="J86" s="251"/>
      <c r="K86" s="251"/>
      <c r="L86" s="251"/>
      <c r="M86" s="251"/>
      <c r="N86" s="251"/>
      <c r="O86" s="251"/>
      <c r="P86" s="251"/>
      <c r="Q86" s="251"/>
      <c r="R86" s="148"/>
      <c r="S86" s="220"/>
      <c r="T86" s="251"/>
      <c r="U86" s="251"/>
      <c r="V86" s="251"/>
      <c r="W86" s="251"/>
      <c r="X86" s="251"/>
      <c r="Y86" s="251"/>
      <c r="Z86" s="251"/>
      <c r="AA86" s="148"/>
      <c r="AB86" s="220"/>
      <c r="AC86" s="251"/>
      <c r="AD86" s="251"/>
      <c r="AE86" s="251"/>
      <c r="AF86" s="251"/>
      <c r="AG86" s="251"/>
      <c r="AH86" s="251"/>
      <c r="AI86" s="251"/>
      <c r="AJ86" s="148"/>
      <c r="AK86" s="220"/>
      <c r="AL86" s="251"/>
      <c r="AM86" s="251"/>
      <c r="AN86" s="251"/>
      <c r="AO86" s="251"/>
      <c r="AP86" s="251"/>
      <c r="AQ86" s="251"/>
      <c r="AR86" s="251"/>
      <c r="AS86" s="148"/>
      <c r="AT86" s="160"/>
      <c r="AU86" s="251"/>
      <c r="AV86" s="251"/>
      <c r="AW86" s="251"/>
      <c r="AX86" s="251"/>
      <c r="AY86" s="251"/>
      <c r="AZ86" s="251"/>
      <c r="BA86" s="251"/>
      <c r="BB86" s="251"/>
      <c r="BC86" s="220"/>
      <c r="BD86" s="251"/>
      <c r="BE86" s="251"/>
      <c r="BF86" s="251"/>
      <c r="BG86" s="251"/>
      <c r="BH86" s="251"/>
      <c r="BI86" s="251"/>
      <c r="BJ86" s="251"/>
      <c r="BK86" s="148"/>
      <c r="BL86" s="220"/>
      <c r="BM86" s="251"/>
      <c r="BN86" s="251"/>
      <c r="BO86" s="251"/>
      <c r="BP86" s="251"/>
      <c r="BQ86" s="251"/>
      <c r="BR86" s="251"/>
      <c r="BS86" s="251"/>
      <c r="BT86" s="148"/>
      <c r="BU86" s="160"/>
      <c r="BV86" s="251"/>
      <c r="BW86" s="251"/>
      <c r="BX86" s="251"/>
      <c r="BY86" s="251"/>
      <c r="BZ86" s="251"/>
      <c r="CA86" s="251"/>
      <c r="CB86" s="251"/>
      <c r="CC86" s="251"/>
      <c r="CD86" s="33"/>
    </row>
    <row r="87" spans="2:82" ht="15" customHeight="1" x14ac:dyDescent="0.3">
      <c r="B87" s="18"/>
      <c r="C87" s="251"/>
      <c r="D87" s="251"/>
      <c r="E87" s="251"/>
      <c r="F87" s="251"/>
      <c r="G87" s="251"/>
      <c r="H87" s="251"/>
      <c r="I87" s="251"/>
      <c r="J87" s="251"/>
      <c r="K87" s="251"/>
      <c r="L87" s="251"/>
      <c r="M87" s="251"/>
      <c r="N87" s="251"/>
      <c r="O87" s="251"/>
      <c r="P87" s="251"/>
      <c r="Q87" s="251"/>
      <c r="R87" s="148"/>
      <c r="S87" s="220"/>
      <c r="T87" s="251"/>
      <c r="U87" s="251"/>
      <c r="V87" s="251"/>
      <c r="W87" s="251"/>
      <c r="X87" s="251"/>
      <c r="Y87" s="251"/>
      <c r="Z87" s="251"/>
      <c r="AA87" s="148"/>
      <c r="AB87" s="220"/>
      <c r="AC87" s="251"/>
      <c r="AD87" s="251"/>
      <c r="AE87" s="251"/>
      <c r="AF87" s="251"/>
      <c r="AG87" s="251"/>
      <c r="AH87" s="251"/>
      <c r="AI87" s="251"/>
      <c r="AJ87" s="148"/>
      <c r="AK87" s="220"/>
      <c r="AL87" s="251"/>
      <c r="AM87" s="251"/>
      <c r="AN87" s="251"/>
      <c r="AO87" s="251"/>
      <c r="AP87" s="251"/>
      <c r="AQ87" s="251"/>
      <c r="AR87" s="251"/>
      <c r="AS87" s="148"/>
      <c r="AT87" s="160"/>
      <c r="AU87" s="251"/>
      <c r="AV87" s="251"/>
      <c r="AW87" s="251"/>
      <c r="AX87" s="251"/>
      <c r="AY87" s="251"/>
      <c r="AZ87" s="251"/>
      <c r="BA87" s="251"/>
      <c r="BB87" s="251"/>
      <c r="BC87" s="220"/>
      <c r="BD87" s="251"/>
      <c r="BE87" s="251"/>
      <c r="BF87" s="251"/>
      <c r="BG87" s="251"/>
      <c r="BH87" s="251"/>
      <c r="BI87" s="251"/>
      <c r="BJ87" s="251"/>
      <c r="BK87" s="148"/>
      <c r="BL87" s="220"/>
      <c r="BM87" s="251"/>
      <c r="BN87" s="251"/>
      <c r="BO87" s="251"/>
      <c r="BP87" s="251"/>
      <c r="BQ87" s="251"/>
      <c r="BR87" s="251"/>
      <c r="BS87" s="251"/>
      <c r="BT87" s="148"/>
      <c r="BU87" s="160"/>
      <c r="BV87" s="251"/>
      <c r="BW87" s="251"/>
      <c r="BX87" s="251"/>
      <c r="BY87" s="251"/>
      <c r="BZ87" s="251"/>
      <c r="CA87" s="251"/>
      <c r="CB87" s="251"/>
      <c r="CC87" s="251"/>
      <c r="CD87" s="33"/>
    </row>
    <row r="88" spans="2:82" ht="15" customHeight="1" x14ac:dyDescent="0.3">
      <c r="B88" s="18"/>
      <c r="C88" s="251"/>
      <c r="D88" s="251"/>
      <c r="E88" s="251"/>
      <c r="F88" s="251"/>
      <c r="G88" s="251"/>
      <c r="H88" s="251"/>
      <c r="I88" s="251"/>
      <c r="J88" s="251"/>
      <c r="K88" s="251"/>
      <c r="L88" s="251"/>
      <c r="M88" s="251"/>
      <c r="N88" s="251"/>
      <c r="O88" s="251"/>
      <c r="P88" s="251"/>
      <c r="Q88" s="251"/>
      <c r="R88" s="148"/>
      <c r="S88" s="220"/>
      <c r="T88" s="251"/>
      <c r="U88" s="251"/>
      <c r="V88" s="251"/>
      <c r="W88" s="251"/>
      <c r="X88" s="251"/>
      <c r="Y88" s="251"/>
      <c r="Z88" s="251"/>
      <c r="AA88" s="148"/>
      <c r="AB88" s="220"/>
      <c r="AC88" s="251"/>
      <c r="AD88" s="251"/>
      <c r="AE88" s="251"/>
      <c r="AF88" s="251"/>
      <c r="AG88" s="251"/>
      <c r="AH88" s="251"/>
      <c r="AI88" s="251"/>
      <c r="AJ88" s="148"/>
      <c r="AK88" s="220"/>
      <c r="AL88" s="251"/>
      <c r="AM88" s="251"/>
      <c r="AN88" s="251"/>
      <c r="AO88" s="251"/>
      <c r="AP88" s="251"/>
      <c r="AQ88" s="251"/>
      <c r="AR88" s="251"/>
      <c r="AS88" s="148"/>
      <c r="AT88" s="160"/>
      <c r="AU88" s="251"/>
      <c r="AV88" s="251"/>
      <c r="AW88" s="251"/>
      <c r="AX88" s="251"/>
      <c r="AY88" s="251"/>
      <c r="AZ88" s="251"/>
      <c r="BA88" s="251"/>
      <c r="BB88" s="251"/>
      <c r="BC88" s="220"/>
      <c r="BD88" s="251"/>
      <c r="BE88" s="251"/>
      <c r="BF88" s="251"/>
      <c r="BG88" s="251"/>
      <c r="BH88" s="251"/>
      <c r="BI88" s="251"/>
      <c r="BJ88" s="251"/>
      <c r="BK88" s="148"/>
      <c r="BL88" s="220"/>
      <c r="BM88" s="251"/>
      <c r="BN88" s="251"/>
      <c r="BO88" s="251"/>
      <c r="BP88" s="251"/>
      <c r="BQ88" s="251"/>
      <c r="BR88" s="251"/>
      <c r="BS88" s="251"/>
      <c r="BT88" s="148"/>
      <c r="BU88" s="160"/>
      <c r="BV88" s="251"/>
      <c r="BW88" s="251"/>
      <c r="BX88" s="251"/>
      <c r="BY88" s="251"/>
      <c r="BZ88" s="251"/>
      <c r="CA88" s="251"/>
      <c r="CB88" s="251"/>
      <c r="CC88" s="251"/>
      <c r="CD88" s="33"/>
    </row>
    <row r="89" spans="2:82" ht="15" customHeight="1" x14ac:dyDescent="0.3">
      <c r="B89" s="18"/>
      <c r="C89" s="162"/>
      <c r="D89" s="162"/>
      <c r="E89" s="162"/>
      <c r="F89" s="162"/>
      <c r="G89" s="162"/>
      <c r="H89" s="162"/>
      <c r="I89" s="162"/>
      <c r="J89" s="162"/>
      <c r="K89" s="162"/>
      <c r="L89" s="162"/>
      <c r="M89" s="162"/>
      <c r="N89" s="162"/>
      <c r="O89" s="162"/>
      <c r="P89" s="162"/>
      <c r="Q89" s="162"/>
      <c r="R89" s="255"/>
      <c r="S89" s="214"/>
      <c r="T89" s="109"/>
      <c r="U89" s="109"/>
      <c r="V89" s="109"/>
      <c r="W89" s="109"/>
      <c r="X89" s="109"/>
      <c r="Y89" s="109"/>
      <c r="Z89" s="109"/>
      <c r="AA89" s="215"/>
      <c r="AB89" s="214"/>
      <c r="AC89" s="109"/>
      <c r="AD89" s="109"/>
      <c r="AE89" s="109"/>
      <c r="AF89" s="109"/>
      <c r="AG89" s="109"/>
      <c r="AH89" s="109"/>
      <c r="AI89" s="109"/>
      <c r="AJ89" s="215"/>
      <c r="AK89" s="214"/>
      <c r="AL89" s="109"/>
      <c r="AM89" s="109"/>
      <c r="AN89" s="109"/>
      <c r="AO89" s="109"/>
      <c r="AP89" s="109"/>
      <c r="AQ89" s="109"/>
      <c r="AR89" s="109"/>
      <c r="AS89" s="215"/>
      <c r="AT89" s="252"/>
      <c r="AU89" s="109"/>
      <c r="AV89" s="109"/>
      <c r="AW89" s="109"/>
      <c r="AX89" s="109"/>
      <c r="AY89" s="109"/>
      <c r="AZ89" s="109"/>
      <c r="BA89" s="109"/>
      <c r="BB89" s="109"/>
      <c r="BC89" s="214"/>
      <c r="BD89" s="109"/>
      <c r="BE89" s="109"/>
      <c r="BF89" s="109"/>
      <c r="BG89" s="109"/>
      <c r="BH89" s="109"/>
      <c r="BI89" s="109"/>
      <c r="BJ89" s="109"/>
      <c r="BK89" s="215"/>
      <c r="BL89" s="214"/>
      <c r="BM89" s="109"/>
      <c r="BN89" s="109"/>
      <c r="BO89" s="109"/>
      <c r="BP89" s="109"/>
      <c r="BQ89" s="109"/>
      <c r="BR89" s="109"/>
      <c r="BS89" s="109"/>
      <c r="BT89" s="215"/>
      <c r="BU89" s="252"/>
      <c r="BV89" s="109"/>
      <c r="BW89" s="109"/>
      <c r="BX89" s="109"/>
      <c r="BY89" s="109"/>
      <c r="BZ89" s="109"/>
      <c r="CA89" s="109"/>
      <c r="CB89" s="109"/>
      <c r="CC89" s="109"/>
      <c r="CD89" s="33"/>
    </row>
    <row r="90" spans="2:82" ht="15" customHeight="1" x14ac:dyDescent="0.3">
      <c r="B90" s="18"/>
      <c r="C90" s="254" t="s">
        <v>43</v>
      </c>
      <c r="D90" s="108"/>
      <c r="E90" s="108"/>
      <c r="F90" s="108"/>
      <c r="G90" s="108"/>
      <c r="H90" s="108"/>
      <c r="I90" s="108"/>
      <c r="J90" s="108"/>
      <c r="K90" s="108"/>
      <c r="L90" s="108"/>
      <c r="M90" s="108"/>
      <c r="N90" s="108"/>
      <c r="O90" s="108"/>
      <c r="P90" s="108"/>
      <c r="Q90" s="108"/>
      <c r="R90" s="147"/>
      <c r="S90" s="229" t="s">
        <v>132</v>
      </c>
      <c r="T90" s="108"/>
      <c r="U90" s="108"/>
      <c r="V90" s="108"/>
      <c r="W90" s="108"/>
      <c r="X90" s="108"/>
      <c r="Y90" s="108"/>
      <c r="Z90" s="108"/>
      <c r="AA90" s="147"/>
      <c r="AB90" s="253">
        <v>10</v>
      </c>
      <c r="AC90" s="251"/>
      <c r="AD90" s="251"/>
      <c r="AE90" s="251"/>
      <c r="AF90" s="251"/>
      <c r="AG90" s="251"/>
      <c r="AH90" s="251"/>
      <c r="AI90" s="251"/>
      <c r="AJ90" s="148"/>
      <c r="AK90" s="237">
        <f>svs39sonn</f>
        <v>0</v>
      </c>
      <c r="AL90" s="108"/>
      <c r="AM90" s="108"/>
      <c r="AN90" s="108"/>
      <c r="AO90" s="108"/>
      <c r="AP90" s="108"/>
      <c r="AQ90" s="108"/>
      <c r="AR90" s="108"/>
      <c r="AS90" s="147"/>
      <c r="AT90" s="250">
        <f>AB90*AK90</f>
        <v>0</v>
      </c>
      <c r="AU90" s="251"/>
      <c r="AV90" s="251"/>
      <c r="AW90" s="251"/>
      <c r="AX90" s="251"/>
      <c r="AY90" s="251"/>
      <c r="AZ90" s="251"/>
      <c r="BA90" s="251"/>
      <c r="BB90" s="251"/>
      <c r="BC90" s="253">
        <f>ROUND(AB90*bedarf_anteil_kurz,0)</f>
        <v>5</v>
      </c>
      <c r="BD90" s="251"/>
      <c r="BE90" s="251"/>
      <c r="BF90" s="251"/>
      <c r="BG90" s="251"/>
      <c r="BH90" s="251"/>
      <c r="BI90" s="251"/>
      <c r="BJ90" s="251"/>
      <c r="BK90" s="148"/>
      <c r="BL90" s="237">
        <f>svs39kurz</f>
        <v>0</v>
      </c>
      <c r="BM90" s="108"/>
      <c r="BN90" s="108"/>
      <c r="BO90" s="108"/>
      <c r="BP90" s="108"/>
      <c r="BQ90" s="108"/>
      <c r="BR90" s="108"/>
      <c r="BS90" s="108"/>
      <c r="BT90" s="147"/>
      <c r="BU90" s="250">
        <f>ROUND(BC90*BL90,2)</f>
        <v>0</v>
      </c>
      <c r="BV90" s="251"/>
      <c r="BW90" s="251"/>
      <c r="BX90" s="251"/>
      <c r="BY90" s="251"/>
      <c r="BZ90" s="251"/>
      <c r="CA90" s="251"/>
      <c r="CB90" s="251"/>
      <c r="CC90" s="251"/>
      <c r="CD90" s="33"/>
    </row>
    <row r="91" spans="2:82" ht="15" customHeight="1" x14ac:dyDescent="0.3">
      <c r="B91" s="18"/>
      <c r="C91" s="251"/>
      <c r="D91" s="251"/>
      <c r="E91" s="251"/>
      <c r="F91" s="251"/>
      <c r="G91" s="251"/>
      <c r="H91" s="251"/>
      <c r="I91" s="251"/>
      <c r="J91" s="251"/>
      <c r="K91" s="251"/>
      <c r="L91" s="251"/>
      <c r="M91" s="251"/>
      <c r="N91" s="251"/>
      <c r="O91" s="251"/>
      <c r="P91" s="251"/>
      <c r="Q91" s="251"/>
      <c r="R91" s="148"/>
      <c r="S91" s="220"/>
      <c r="T91" s="251"/>
      <c r="U91" s="251"/>
      <c r="V91" s="251"/>
      <c r="W91" s="251"/>
      <c r="X91" s="251"/>
      <c r="Y91" s="251"/>
      <c r="Z91" s="251"/>
      <c r="AA91" s="148"/>
      <c r="AB91" s="220"/>
      <c r="AC91" s="251"/>
      <c r="AD91" s="251"/>
      <c r="AE91" s="251"/>
      <c r="AF91" s="251"/>
      <c r="AG91" s="251"/>
      <c r="AH91" s="251"/>
      <c r="AI91" s="251"/>
      <c r="AJ91" s="148"/>
      <c r="AK91" s="220"/>
      <c r="AL91" s="251"/>
      <c r="AM91" s="251"/>
      <c r="AN91" s="251"/>
      <c r="AO91" s="251"/>
      <c r="AP91" s="251"/>
      <c r="AQ91" s="251"/>
      <c r="AR91" s="251"/>
      <c r="AS91" s="148"/>
      <c r="AT91" s="160"/>
      <c r="AU91" s="251"/>
      <c r="AV91" s="251"/>
      <c r="AW91" s="251"/>
      <c r="AX91" s="251"/>
      <c r="AY91" s="251"/>
      <c r="AZ91" s="251"/>
      <c r="BA91" s="251"/>
      <c r="BB91" s="251"/>
      <c r="BC91" s="220"/>
      <c r="BD91" s="251"/>
      <c r="BE91" s="251"/>
      <c r="BF91" s="251"/>
      <c r="BG91" s="251"/>
      <c r="BH91" s="251"/>
      <c r="BI91" s="251"/>
      <c r="BJ91" s="251"/>
      <c r="BK91" s="148"/>
      <c r="BL91" s="220"/>
      <c r="BM91" s="251"/>
      <c r="BN91" s="251"/>
      <c r="BO91" s="251"/>
      <c r="BP91" s="251"/>
      <c r="BQ91" s="251"/>
      <c r="BR91" s="251"/>
      <c r="BS91" s="251"/>
      <c r="BT91" s="148"/>
      <c r="BU91" s="160"/>
      <c r="BV91" s="251"/>
      <c r="BW91" s="251"/>
      <c r="BX91" s="251"/>
      <c r="BY91" s="251"/>
      <c r="BZ91" s="251"/>
      <c r="CA91" s="251"/>
      <c r="CB91" s="251"/>
      <c r="CC91" s="251"/>
      <c r="CD91" s="33"/>
    </row>
    <row r="92" spans="2:82" ht="15" customHeight="1" x14ac:dyDescent="0.3">
      <c r="B92" s="18"/>
      <c r="C92" s="251"/>
      <c r="D92" s="251"/>
      <c r="E92" s="251"/>
      <c r="F92" s="251"/>
      <c r="G92" s="251"/>
      <c r="H92" s="251"/>
      <c r="I92" s="251"/>
      <c r="J92" s="251"/>
      <c r="K92" s="251"/>
      <c r="L92" s="251"/>
      <c r="M92" s="251"/>
      <c r="N92" s="251"/>
      <c r="O92" s="251"/>
      <c r="P92" s="251"/>
      <c r="Q92" s="251"/>
      <c r="R92" s="148"/>
      <c r="S92" s="220"/>
      <c r="T92" s="251"/>
      <c r="U92" s="251"/>
      <c r="V92" s="251"/>
      <c r="W92" s="251"/>
      <c r="X92" s="251"/>
      <c r="Y92" s="251"/>
      <c r="Z92" s="251"/>
      <c r="AA92" s="148"/>
      <c r="AB92" s="220"/>
      <c r="AC92" s="251"/>
      <c r="AD92" s="251"/>
      <c r="AE92" s="251"/>
      <c r="AF92" s="251"/>
      <c r="AG92" s="251"/>
      <c r="AH92" s="251"/>
      <c r="AI92" s="251"/>
      <c r="AJ92" s="148"/>
      <c r="AK92" s="220"/>
      <c r="AL92" s="251"/>
      <c r="AM92" s="251"/>
      <c r="AN92" s="251"/>
      <c r="AO92" s="251"/>
      <c r="AP92" s="251"/>
      <c r="AQ92" s="251"/>
      <c r="AR92" s="251"/>
      <c r="AS92" s="148"/>
      <c r="AT92" s="160"/>
      <c r="AU92" s="251"/>
      <c r="AV92" s="251"/>
      <c r="AW92" s="251"/>
      <c r="AX92" s="251"/>
      <c r="AY92" s="251"/>
      <c r="AZ92" s="251"/>
      <c r="BA92" s="251"/>
      <c r="BB92" s="251"/>
      <c r="BC92" s="220"/>
      <c r="BD92" s="251"/>
      <c r="BE92" s="251"/>
      <c r="BF92" s="251"/>
      <c r="BG92" s="251"/>
      <c r="BH92" s="251"/>
      <c r="BI92" s="251"/>
      <c r="BJ92" s="251"/>
      <c r="BK92" s="148"/>
      <c r="BL92" s="220"/>
      <c r="BM92" s="251"/>
      <c r="BN92" s="251"/>
      <c r="BO92" s="251"/>
      <c r="BP92" s="251"/>
      <c r="BQ92" s="251"/>
      <c r="BR92" s="251"/>
      <c r="BS92" s="251"/>
      <c r="BT92" s="148"/>
      <c r="BU92" s="160"/>
      <c r="BV92" s="251"/>
      <c r="BW92" s="251"/>
      <c r="BX92" s="251"/>
      <c r="BY92" s="251"/>
      <c r="BZ92" s="251"/>
      <c r="CA92" s="251"/>
      <c r="CB92" s="251"/>
      <c r="CC92" s="251"/>
      <c r="CD92" s="33"/>
    </row>
    <row r="93" spans="2:82" ht="15" customHeight="1" x14ac:dyDescent="0.3">
      <c r="B93" s="18"/>
      <c r="C93" s="251"/>
      <c r="D93" s="251"/>
      <c r="E93" s="251"/>
      <c r="F93" s="251"/>
      <c r="G93" s="251"/>
      <c r="H93" s="251"/>
      <c r="I93" s="251"/>
      <c r="J93" s="251"/>
      <c r="K93" s="251"/>
      <c r="L93" s="251"/>
      <c r="M93" s="251"/>
      <c r="N93" s="251"/>
      <c r="O93" s="251"/>
      <c r="P93" s="251"/>
      <c r="Q93" s="251"/>
      <c r="R93" s="148"/>
      <c r="S93" s="220"/>
      <c r="T93" s="251"/>
      <c r="U93" s="251"/>
      <c r="V93" s="251"/>
      <c r="W93" s="251"/>
      <c r="X93" s="251"/>
      <c r="Y93" s="251"/>
      <c r="Z93" s="251"/>
      <c r="AA93" s="148"/>
      <c r="AB93" s="220"/>
      <c r="AC93" s="251"/>
      <c r="AD93" s="251"/>
      <c r="AE93" s="251"/>
      <c r="AF93" s="251"/>
      <c r="AG93" s="251"/>
      <c r="AH93" s="251"/>
      <c r="AI93" s="251"/>
      <c r="AJ93" s="148"/>
      <c r="AK93" s="220"/>
      <c r="AL93" s="251"/>
      <c r="AM93" s="251"/>
      <c r="AN93" s="251"/>
      <c r="AO93" s="251"/>
      <c r="AP93" s="251"/>
      <c r="AQ93" s="251"/>
      <c r="AR93" s="251"/>
      <c r="AS93" s="148"/>
      <c r="AT93" s="160"/>
      <c r="AU93" s="251"/>
      <c r="AV93" s="251"/>
      <c r="AW93" s="251"/>
      <c r="AX93" s="251"/>
      <c r="AY93" s="251"/>
      <c r="AZ93" s="251"/>
      <c r="BA93" s="251"/>
      <c r="BB93" s="251"/>
      <c r="BC93" s="220"/>
      <c r="BD93" s="251"/>
      <c r="BE93" s="251"/>
      <c r="BF93" s="251"/>
      <c r="BG93" s="251"/>
      <c r="BH93" s="251"/>
      <c r="BI93" s="251"/>
      <c r="BJ93" s="251"/>
      <c r="BK93" s="148"/>
      <c r="BL93" s="220"/>
      <c r="BM93" s="251"/>
      <c r="BN93" s="251"/>
      <c r="BO93" s="251"/>
      <c r="BP93" s="251"/>
      <c r="BQ93" s="251"/>
      <c r="BR93" s="251"/>
      <c r="BS93" s="251"/>
      <c r="BT93" s="148"/>
      <c r="BU93" s="160"/>
      <c r="BV93" s="251"/>
      <c r="BW93" s="251"/>
      <c r="BX93" s="251"/>
      <c r="BY93" s="251"/>
      <c r="BZ93" s="251"/>
      <c r="CA93" s="251"/>
      <c r="CB93" s="251"/>
      <c r="CC93" s="251"/>
      <c r="CD93" s="33"/>
    </row>
    <row r="94" spans="2:82" ht="15" customHeight="1" x14ac:dyDescent="0.3">
      <c r="B94" s="18"/>
      <c r="C94" s="162"/>
      <c r="D94" s="162"/>
      <c r="E94" s="162"/>
      <c r="F94" s="162"/>
      <c r="G94" s="162"/>
      <c r="H94" s="162"/>
      <c r="I94" s="162"/>
      <c r="J94" s="162"/>
      <c r="K94" s="162"/>
      <c r="L94" s="162"/>
      <c r="M94" s="162"/>
      <c r="N94" s="162"/>
      <c r="O94" s="162"/>
      <c r="P94" s="162"/>
      <c r="Q94" s="162"/>
      <c r="R94" s="255"/>
      <c r="S94" s="214"/>
      <c r="T94" s="109"/>
      <c r="U94" s="109"/>
      <c r="V94" s="109"/>
      <c r="W94" s="109"/>
      <c r="X94" s="109"/>
      <c r="Y94" s="109"/>
      <c r="Z94" s="109"/>
      <c r="AA94" s="215"/>
      <c r="AB94" s="214"/>
      <c r="AC94" s="109"/>
      <c r="AD94" s="109"/>
      <c r="AE94" s="109"/>
      <c r="AF94" s="109"/>
      <c r="AG94" s="109"/>
      <c r="AH94" s="109"/>
      <c r="AI94" s="109"/>
      <c r="AJ94" s="215"/>
      <c r="AK94" s="214"/>
      <c r="AL94" s="109"/>
      <c r="AM94" s="109"/>
      <c r="AN94" s="109"/>
      <c r="AO94" s="109"/>
      <c r="AP94" s="109"/>
      <c r="AQ94" s="109"/>
      <c r="AR94" s="109"/>
      <c r="AS94" s="215"/>
      <c r="AT94" s="252"/>
      <c r="AU94" s="109"/>
      <c r="AV94" s="109"/>
      <c r="AW94" s="109"/>
      <c r="AX94" s="109"/>
      <c r="AY94" s="109"/>
      <c r="AZ94" s="109"/>
      <c r="BA94" s="109"/>
      <c r="BB94" s="109"/>
      <c r="BC94" s="214"/>
      <c r="BD94" s="109"/>
      <c r="BE94" s="109"/>
      <c r="BF94" s="109"/>
      <c r="BG94" s="109"/>
      <c r="BH94" s="109"/>
      <c r="BI94" s="109"/>
      <c r="BJ94" s="109"/>
      <c r="BK94" s="215"/>
      <c r="BL94" s="214"/>
      <c r="BM94" s="109"/>
      <c r="BN94" s="109"/>
      <c r="BO94" s="109"/>
      <c r="BP94" s="109"/>
      <c r="BQ94" s="109"/>
      <c r="BR94" s="109"/>
      <c r="BS94" s="109"/>
      <c r="BT94" s="215"/>
      <c r="BU94" s="252"/>
      <c r="BV94" s="109"/>
      <c r="BW94" s="109"/>
      <c r="BX94" s="109"/>
      <c r="BY94" s="109"/>
      <c r="BZ94" s="109"/>
      <c r="CA94" s="109"/>
      <c r="CB94" s="109"/>
      <c r="CC94" s="109"/>
      <c r="CD94" s="33"/>
    </row>
    <row r="95" spans="2:82" ht="15" customHeight="1" x14ac:dyDescent="0.3">
      <c r="B95" s="18"/>
      <c r="C95" s="254" t="s">
        <v>40</v>
      </c>
      <c r="D95" s="108"/>
      <c r="E95" s="108"/>
      <c r="F95" s="108"/>
      <c r="G95" s="108"/>
      <c r="H95" s="108"/>
      <c r="I95" s="108"/>
      <c r="J95" s="108"/>
      <c r="K95" s="108"/>
      <c r="L95" s="108"/>
      <c r="M95" s="108"/>
      <c r="N95" s="108"/>
      <c r="O95" s="108"/>
      <c r="P95" s="108"/>
      <c r="Q95" s="108"/>
      <c r="R95" s="147"/>
      <c r="S95" s="229" t="s">
        <v>133</v>
      </c>
      <c r="T95" s="108"/>
      <c r="U95" s="108"/>
      <c r="V95" s="108"/>
      <c r="W95" s="108"/>
      <c r="X95" s="108"/>
      <c r="Y95" s="108"/>
      <c r="Z95" s="108"/>
      <c r="AA95" s="147"/>
      <c r="AB95" s="253">
        <v>10</v>
      </c>
      <c r="AC95" s="251"/>
      <c r="AD95" s="251"/>
      <c r="AE95" s="251"/>
      <c r="AF95" s="251"/>
      <c r="AG95" s="251"/>
      <c r="AH95" s="251"/>
      <c r="AI95" s="251"/>
      <c r="AJ95" s="148"/>
      <c r="AK95" s="237">
        <f>svs33sonnnacht</f>
        <v>0</v>
      </c>
      <c r="AL95" s="108"/>
      <c r="AM95" s="108"/>
      <c r="AN95" s="108"/>
      <c r="AO95" s="108"/>
      <c r="AP95" s="108"/>
      <c r="AQ95" s="108"/>
      <c r="AR95" s="108"/>
      <c r="AS95" s="147"/>
      <c r="AT95" s="250">
        <f>AB95*AK95</f>
        <v>0</v>
      </c>
      <c r="AU95" s="251"/>
      <c r="AV95" s="251"/>
      <c r="AW95" s="251"/>
      <c r="AX95" s="251"/>
      <c r="AY95" s="251"/>
      <c r="AZ95" s="251"/>
      <c r="BA95" s="251"/>
      <c r="BB95" s="251"/>
      <c r="BC95" s="253">
        <f>ROUND(AB95*bedarf_anteil_kurz,0)</f>
        <v>5</v>
      </c>
      <c r="BD95" s="251"/>
      <c r="BE95" s="251"/>
      <c r="BF95" s="251"/>
      <c r="BG95" s="251"/>
      <c r="BH95" s="251"/>
      <c r="BI95" s="251"/>
      <c r="BJ95" s="251"/>
      <c r="BK95" s="148"/>
      <c r="BL95" s="237">
        <f>svs33kurz</f>
        <v>0</v>
      </c>
      <c r="BM95" s="108"/>
      <c r="BN95" s="108"/>
      <c r="BO95" s="108"/>
      <c r="BP95" s="108"/>
      <c r="BQ95" s="108"/>
      <c r="BR95" s="108"/>
      <c r="BS95" s="108"/>
      <c r="BT95" s="147"/>
      <c r="BU95" s="250">
        <f>ROUND(BC95*BL95,2)</f>
        <v>0</v>
      </c>
      <c r="BV95" s="251"/>
      <c r="BW95" s="251"/>
      <c r="BX95" s="251"/>
      <c r="BY95" s="251"/>
      <c r="BZ95" s="251"/>
      <c r="CA95" s="251"/>
      <c r="CB95" s="251"/>
      <c r="CC95" s="251"/>
      <c r="CD95" s="33"/>
    </row>
    <row r="96" spans="2:82" ht="15" customHeight="1" x14ac:dyDescent="0.3">
      <c r="B96" s="18"/>
      <c r="C96" s="251"/>
      <c r="D96" s="251"/>
      <c r="E96" s="251"/>
      <c r="F96" s="251"/>
      <c r="G96" s="251"/>
      <c r="H96" s="251"/>
      <c r="I96" s="251"/>
      <c r="J96" s="251"/>
      <c r="K96" s="251"/>
      <c r="L96" s="251"/>
      <c r="M96" s="251"/>
      <c r="N96" s="251"/>
      <c r="O96" s="251"/>
      <c r="P96" s="251"/>
      <c r="Q96" s="251"/>
      <c r="R96" s="148"/>
      <c r="S96" s="220"/>
      <c r="T96" s="251"/>
      <c r="U96" s="251"/>
      <c r="V96" s="251"/>
      <c r="W96" s="251"/>
      <c r="X96" s="251"/>
      <c r="Y96" s="251"/>
      <c r="Z96" s="251"/>
      <c r="AA96" s="148"/>
      <c r="AB96" s="220"/>
      <c r="AC96" s="251"/>
      <c r="AD96" s="251"/>
      <c r="AE96" s="251"/>
      <c r="AF96" s="251"/>
      <c r="AG96" s="251"/>
      <c r="AH96" s="251"/>
      <c r="AI96" s="251"/>
      <c r="AJ96" s="148"/>
      <c r="AK96" s="220"/>
      <c r="AL96" s="251"/>
      <c r="AM96" s="251"/>
      <c r="AN96" s="251"/>
      <c r="AO96" s="251"/>
      <c r="AP96" s="251"/>
      <c r="AQ96" s="251"/>
      <c r="AR96" s="251"/>
      <c r="AS96" s="148"/>
      <c r="AT96" s="160"/>
      <c r="AU96" s="251"/>
      <c r="AV96" s="251"/>
      <c r="AW96" s="251"/>
      <c r="AX96" s="251"/>
      <c r="AY96" s="251"/>
      <c r="AZ96" s="251"/>
      <c r="BA96" s="251"/>
      <c r="BB96" s="251"/>
      <c r="BC96" s="220"/>
      <c r="BD96" s="251"/>
      <c r="BE96" s="251"/>
      <c r="BF96" s="251"/>
      <c r="BG96" s="251"/>
      <c r="BH96" s="251"/>
      <c r="BI96" s="251"/>
      <c r="BJ96" s="251"/>
      <c r="BK96" s="148"/>
      <c r="BL96" s="220"/>
      <c r="BM96" s="251"/>
      <c r="BN96" s="251"/>
      <c r="BO96" s="251"/>
      <c r="BP96" s="251"/>
      <c r="BQ96" s="251"/>
      <c r="BR96" s="251"/>
      <c r="BS96" s="251"/>
      <c r="BT96" s="148"/>
      <c r="BU96" s="160"/>
      <c r="BV96" s="251"/>
      <c r="BW96" s="251"/>
      <c r="BX96" s="251"/>
      <c r="BY96" s="251"/>
      <c r="BZ96" s="251"/>
      <c r="CA96" s="251"/>
      <c r="CB96" s="251"/>
      <c r="CC96" s="251"/>
      <c r="CD96" s="33"/>
    </row>
    <row r="97" spans="2:82" ht="15" customHeight="1" x14ac:dyDescent="0.3">
      <c r="B97" s="18"/>
      <c r="C97" s="251"/>
      <c r="D97" s="251"/>
      <c r="E97" s="251"/>
      <c r="F97" s="251"/>
      <c r="G97" s="251"/>
      <c r="H97" s="251"/>
      <c r="I97" s="251"/>
      <c r="J97" s="251"/>
      <c r="K97" s="251"/>
      <c r="L97" s="251"/>
      <c r="M97" s="251"/>
      <c r="N97" s="251"/>
      <c r="O97" s="251"/>
      <c r="P97" s="251"/>
      <c r="Q97" s="251"/>
      <c r="R97" s="148"/>
      <c r="S97" s="220"/>
      <c r="T97" s="251"/>
      <c r="U97" s="251"/>
      <c r="V97" s="251"/>
      <c r="W97" s="251"/>
      <c r="X97" s="251"/>
      <c r="Y97" s="251"/>
      <c r="Z97" s="251"/>
      <c r="AA97" s="148"/>
      <c r="AB97" s="220"/>
      <c r="AC97" s="251"/>
      <c r="AD97" s="251"/>
      <c r="AE97" s="251"/>
      <c r="AF97" s="251"/>
      <c r="AG97" s="251"/>
      <c r="AH97" s="251"/>
      <c r="AI97" s="251"/>
      <c r="AJ97" s="148"/>
      <c r="AK97" s="220"/>
      <c r="AL97" s="251"/>
      <c r="AM97" s="251"/>
      <c r="AN97" s="251"/>
      <c r="AO97" s="251"/>
      <c r="AP97" s="251"/>
      <c r="AQ97" s="251"/>
      <c r="AR97" s="251"/>
      <c r="AS97" s="148"/>
      <c r="AT97" s="160"/>
      <c r="AU97" s="251"/>
      <c r="AV97" s="251"/>
      <c r="AW97" s="251"/>
      <c r="AX97" s="251"/>
      <c r="AY97" s="251"/>
      <c r="AZ97" s="251"/>
      <c r="BA97" s="251"/>
      <c r="BB97" s="251"/>
      <c r="BC97" s="220"/>
      <c r="BD97" s="251"/>
      <c r="BE97" s="251"/>
      <c r="BF97" s="251"/>
      <c r="BG97" s="251"/>
      <c r="BH97" s="251"/>
      <c r="BI97" s="251"/>
      <c r="BJ97" s="251"/>
      <c r="BK97" s="148"/>
      <c r="BL97" s="220"/>
      <c r="BM97" s="251"/>
      <c r="BN97" s="251"/>
      <c r="BO97" s="251"/>
      <c r="BP97" s="251"/>
      <c r="BQ97" s="251"/>
      <c r="BR97" s="251"/>
      <c r="BS97" s="251"/>
      <c r="BT97" s="148"/>
      <c r="BU97" s="160"/>
      <c r="BV97" s="251"/>
      <c r="BW97" s="251"/>
      <c r="BX97" s="251"/>
      <c r="BY97" s="251"/>
      <c r="BZ97" s="251"/>
      <c r="CA97" s="251"/>
      <c r="CB97" s="251"/>
      <c r="CC97" s="251"/>
      <c r="CD97" s="33"/>
    </row>
    <row r="98" spans="2:82" ht="15" customHeight="1" x14ac:dyDescent="0.3">
      <c r="B98" s="18"/>
      <c r="C98" s="251"/>
      <c r="D98" s="251"/>
      <c r="E98" s="251"/>
      <c r="F98" s="251"/>
      <c r="G98" s="251"/>
      <c r="H98" s="251"/>
      <c r="I98" s="251"/>
      <c r="J98" s="251"/>
      <c r="K98" s="251"/>
      <c r="L98" s="251"/>
      <c r="M98" s="251"/>
      <c r="N98" s="251"/>
      <c r="O98" s="251"/>
      <c r="P98" s="251"/>
      <c r="Q98" s="251"/>
      <c r="R98" s="148"/>
      <c r="S98" s="220"/>
      <c r="T98" s="251"/>
      <c r="U98" s="251"/>
      <c r="V98" s="251"/>
      <c r="W98" s="251"/>
      <c r="X98" s="251"/>
      <c r="Y98" s="251"/>
      <c r="Z98" s="251"/>
      <c r="AA98" s="148"/>
      <c r="AB98" s="220"/>
      <c r="AC98" s="251"/>
      <c r="AD98" s="251"/>
      <c r="AE98" s="251"/>
      <c r="AF98" s="251"/>
      <c r="AG98" s="251"/>
      <c r="AH98" s="251"/>
      <c r="AI98" s="251"/>
      <c r="AJ98" s="148"/>
      <c r="AK98" s="220"/>
      <c r="AL98" s="251"/>
      <c r="AM98" s="251"/>
      <c r="AN98" s="251"/>
      <c r="AO98" s="251"/>
      <c r="AP98" s="251"/>
      <c r="AQ98" s="251"/>
      <c r="AR98" s="251"/>
      <c r="AS98" s="148"/>
      <c r="AT98" s="160"/>
      <c r="AU98" s="251"/>
      <c r="AV98" s="251"/>
      <c r="AW98" s="251"/>
      <c r="AX98" s="251"/>
      <c r="AY98" s="251"/>
      <c r="AZ98" s="251"/>
      <c r="BA98" s="251"/>
      <c r="BB98" s="251"/>
      <c r="BC98" s="220"/>
      <c r="BD98" s="251"/>
      <c r="BE98" s="251"/>
      <c r="BF98" s="251"/>
      <c r="BG98" s="251"/>
      <c r="BH98" s="251"/>
      <c r="BI98" s="251"/>
      <c r="BJ98" s="251"/>
      <c r="BK98" s="148"/>
      <c r="BL98" s="220"/>
      <c r="BM98" s="251"/>
      <c r="BN98" s="251"/>
      <c r="BO98" s="251"/>
      <c r="BP98" s="251"/>
      <c r="BQ98" s="251"/>
      <c r="BR98" s="251"/>
      <c r="BS98" s="251"/>
      <c r="BT98" s="148"/>
      <c r="BU98" s="160"/>
      <c r="BV98" s="251"/>
      <c r="BW98" s="251"/>
      <c r="BX98" s="251"/>
      <c r="BY98" s="251"/>
      <c r="BZ98" s="251"/>
      <c r="CA98" s="251"/>
      <c r="CB98" s="251"/>
      <c r="CC98" s="251"/>
      <c r="CD98" s="33"/>
    </row>
    <row r="99" spans="2:82" ht="15" customHeight="1" x14ac:dyDescent="0.3">
      <c r="B99" s="18"/>
      <c r="C99" s="162"/>
      <c r="D99" s="162"/>
      <c r="E99" s="162"/>
      <c r="F99" s="162"/>
      <c r="G99" s="162"/>
      <c r="H99" s="162"/>
      <c r="I99" s="162"/>
      <c r="J99" s="162"/>
      <c r="K99" s="162"/>
      <c r="L99" s="162"/>
      <c r="M99" s="162"/>
      <c r="N99" s="162"/>
      <c r="O99" s="162"/>
      <c r="P99" s="162"/>
      <c r="Q99" s="162"/>
      <c r="R99" s="255"/>
      <c r="S99" s="214"/>
      <c r="T99" s="109"/>
      <c r="U99" s="109"/>
      <c r="V99" s="109"/>
      <c r="W99" s="109"/>
      <c r="X99" s="109"/>
      <c r="Y99" s="109"/>
      <c r="Z99" s="109"/>
      <c r="AA99" s="215"/>
      <c r="AB99" s="214"/>
      <c r="AC99" s="109"/>
      <c r="AD99" s="109"/>
      <c r="AE99" s="109"/>
      <c r="AF99" s="109"/>
      <c r="AG99" s="109"/>
      <c r="AH99" s="109"/>
      <c r="AI99" s="109"/>
      <c r="AJ99" s="215"/>
      <c r="AK99" s="214"/>
      <c r="AL99" s="109"/>
      <c r="AM99" s="109"/>
      <c r="AN99" s="109"/>
      <c r="AO99" s="109"/>
      <c r="AP99" s="109"/>
      <c r="AQ99" s="109"/>
      <c r="AR99" s="109"/>
      <c r="AS99" s="215"/>
      <c r="AT99" s="252"/>
      <c r="AU99" s="109"/>
      <c r="AV99" s="109"/>
      <c r="AW99" s="109"/>
      <c r="AX99" s="109"/>
      <c r="AY99" s="109"/>
      <c r="AZ99" s="109"/>
      <c r="BA99" s="109"/>
      <c r="BB99" s="109"/>
      <c r="BC99" s="214"/>
      <c r="BD99" s="109"/>
      <c r="BE99" s="109"/>
      <c r="BF99" s="109"/>
      <c r="BG99" s="109"/>
      <c r="BH99" s="109"/>
      <c r="BI99" s="109"/>
      <c r="BJ99" s="109"/>
      <c r="BK99" s="215"/>
      <c r="BL99" s="214"/>
      <c r="BM99" s="109"/>
      <c r="BN99" s="109"/>
      <c r="BO99" s="109"/>
      <c r="BP99" s="109"/>
      <c r="BQ99" s="109"/>
      <c r="BR99" s="109"/>
      <c r="BS99" s="109"/>
      <c r="BT99" s="215"/>
      <c r="BU99" s="252"/>
      <c r="BV99" s="109"/>
      <c r="BW99" s="109"/>
      <c r="BX99" s="109"/>
      <c r="BY99" s="109"/>
      <c r="BZ99" s="109"/>
      <c r="CA99" s="109"/>
      <c r="CB99" s="109"/>
      <c r="CC99" s="109"/>
      <c r="CD99" s="33"/>
    </row>
    <row r="100" spans="2:82" ht="15" customHeight="1" x14ac:dyDescent="0.3">
      <c r="B100" s="18"/>
      <c r="C100" s="254" t="s">
        <v>41</v>
      </c>
      <c r="D100" s="108"/>
      <c r="E100" s="108"/>
      <c r="F100" s="108"/>
      <c r="G100" s="108"/>
      <c r="H100" s="108"/>
      <c r="I100" s="108"/>
      <c r="J100" s="108"/>
      <c r="K100" s="108"/>
      <c r="L100" s="108"/>
      <c r="M100" s="108"/>
      <c r="N100" s="108"/>
      <c r="O100" s="108"/>
      <c r="P100" s="108"/>
      <c r="Q100" s="108"/>
      <c r="R100" s="147"/>
      <c r="S100" s="229" t="s">
        <v>133</v>
      </c>
      <c r="T100" s="108"/>
      <c r="U100" s="108"/>
      <c r="V100" s="108"/>
      <c r="W100" s="108"/>
      <c r="X100" s="108"/>
      <c r="Y100" s="108"/>
      <c r="Z100" s="108"/>
      <c r="AA100" s="147"/>
      <c r="AB100" s="253">
        <v>250</v>
      </c>
      <c r="AC100" s="251"/>
      <c r="AD100" s="251"/>
      <c r="AE100" s="251"/>
      <c r="AF100" s="251"/>
      <c r="AG100" s="251"/>
      <c r="AH100" s="251"/>
      <c r="AI100" s="251"/>
      <c r="AJ100" s="148"/>
      <c r="AK100" s="237">
        <f>svs34sonnnacht</f>
        <v>0</v>
      </c>
      <c r="AL100" s="108"/>
      <c r="AM100" s="108"/>
      <c r="AN100" s="108"/>
      <c r="AO100" s="108"/>
      <c r="AP100" s="108"/>
      <c r="AQ100" s="108"/>
      <c r="AR100" s="108"/>
      <c r="AS100" s="147"/>
      <c r="AT100" s="250">
        <f>AB100*AK100</f>
        <v>0</v>
      </c>
      <c r="AU100" s="251"/>
      <c r="AV100" s="251"/>
      <c r="AW100" s="251"/>
      <c r="AX100" s="251"/>
      <c r="AY100" s="251"/>
      <c r="AZ100" s="251"/>
      <c r="BA100" s="251"/>
      <c r="BB100" s="251"/>
      <c r="BC100" s="253">
        <f>ROUND(AB100*bedarf_anteil_kurz,0)</f>
        <v>125</v>
      </c>
      <c r="BD100" s="251"/>
      <c r="BE100" s="251"/>
      <c r="BF100" s="251"/>
      <c r="BG100" s="251"/>
      <c r="BH100" s="251"/>
      <c r="BI100" s="251"/>
      <c r="BJ100" s="251"/>
      <c r="BK100" s="148"/>
      <c r="BL100" s="237">
        <f>svs34kurz</f>
        <v>0</v>
      </c>
      <c r="BM100" s="108"/>
      <c r="BN100" s="108"/>
      <c r="BO100" s="108"/>
      <c r="BP100" s="108"/>
      <c r="BQ100" s="108"/>
      <c r="BR100" s="108"/>
      <c r="BS100" s="108"/>
      <c r="BT100" s="147"/>
      <c r="BU100" s="250">
        <f>ROUND(BC100*BL100,2)</f>
        <v>0</v>
      </c>
      <c r="BV100" s="251"/>
      <c r="BW100" s="251"/>
      <c r="BX100" s="251"/>
      <c r="BY100" s="251"/>
      <c r="BZ100" s="251"/>
      <c r="CA100" s="251"/>
      <c r="CB100" s="251"/>
      <c r="CC100" s="251"/>
      <c r="CD100" s="33"/>
    </row>
    <row r="101" spans="2:82" ht="15" customHeight="1" x14ac:dyDescent="0.3">
      <c r="B101" s="18"/>
      <c r="C101" s="251"/>
      <c r="D101" s="251"/>
      <c r="E101" s="251"/>
      <c r="F101" s="251"/>
      <c r="G101" s="251"/>
      <c r="H101" s="251"/>
      <c r="I101" s="251"/>
      <c r="J101" s="251"/>
      <c r="K101" s="251"/>
      <c r="L101" s="251"/>
      <c r="M101" s="251"/>
      <c r="N101" s="251"/>
      <c r="O101" s="251"/>
      <c r="P101" s="251"/>
      <c r="Q101" s="251"/>
      <c r="R101" s="148"/>
      <c r="S101" s="220"/>
      <c r="T101" s="251"/>
      <c r="U101" s="251"/>
      <c r="V101" s="251"/>
      <c r="W101" s="251"/>
      <c r="X101" s="251"/>
      <c r="Y101" s="251"/>
      <c r="Z101" s="251"/>
      <c r="AA101" s="148"/>
      <c r="AB101" s="220"/>
      <c r="AC101" s="251"/>
      <c r="AD101" s="251"/>
      <c r="AE101" s="251"/>
      <c r="AF101" s="251"/>
      <c r="AG101" s="251"/>
      <c r="AH101" s="251"/>
      <c r="AI101" s="251"/>
      <c r="AJ101" s="148"/>
      <c r="AK101" s="220"/>
      <c r="AL101" s="251"/>
      <c r="AM101" s="251"/>
      <c r="AN101" s="251"/>
      <c r="AO101" s="251"/>
      <c r="AP101" s="251"/>
      <c r="AQ101" s="251"/>
      <c r="AR101" s="251"/>
      <c r="AS101" s="148"/>
      <c r="AT101" s="160"/>
      <c r="AU101" s="251"/>
      <c r="AV101" s="251"/>
      <c r="AW101" s="251"/>
      <c r="AX101" s="251"/>
      <c r="AY101" s="251"/>
      <c r="AZ101" s="251"/>
      <c r="BA101" s="251"/>
      <c r="BB101" s="251"/>
      <c r="BC101" s="220"/>
      <c r="BD101" s="251"/>
      <c r="BE101" s="251"/>
      <c r="BF101" s="251"/>
      <c r="BG101" s="251"/>
      <c r="BH101" s="251"/>
      <c r="BI101" s="251"/>
      <c r="BJ101" s="251"/>
      <c r="BK101" s="148"/>
      <c r="BL101" s="220"/>
      <c r="BM101" s="251"/>
      <c r="BN101" s="251"/>
      <c r="BO101" s="251"/>
      <c r="BP101" s="251"/>
      <c r="BQ101" s="251"/>
      <c r="BR101" s="251"/>
      <c r="BS101" s="251"/>
      <c r="BT101" s="148"/>
      <c r="BU101" s="160"/>
      <c r="BV101" s="251"/>
      <c r="BW101" s="251"/>
      <c r="BX101" s="251"/>
      <c r="BY101" s="251"/>
      <c r="BZ101" s="251"/>
      <c r="CA101" s="251"/>
      <c r="CB101" s="251"/>
      <c r="CC101" s="251"/>
      <c r="CD101" s="33"/>
    </row>
    <row r="102" spans="2:82" ht="15" customHeight="1" x14ac:dyDescent="0.3">
      <c r="B102" s="18"/>
      <c r="C102" s="251"/>
      <c r="D102" s="251"/>
      <c r="E102" s="251"/>
      <c r="F102" s="251"/>
      <c r="G102" s="251"/>
      <c r="H102" s="251"/>
      <c r="I102" s="251"/>
      <c r="J102" s="251"/>
      <c r="K102" s="251"/>
      <c r="L102" s="251"/>
      <c r="M102" s="251"/>
      <c r="N102" s="251"/>
      <c r="O102" s="251"/>
      <c r="P102" s="251"/>
      <c r="Q102" s="251"/>
      <c r="R102" s="148"/>
      <c r="S102" s="220"/>
      <c r="T102" s="251"/>
      <c r="U102" s="251"/>
      <c r="V102" s="251"/>
      <c r="W102" s="251"/>
      <c r="X102" s="251"/>
      <c r="Y102" s="251"/>
      <c r="Z102" s="251"/>
      <c r="AA102" s="148"/>
      <c r="AB102" s="220"/>
      <c r="AC102" s="251"/>
      <c r="AD102" s="251"/>
      <c r="AE102" s="251"/>
      <c r="AF102" s="251"/>
      <c r="AG102" s="251"/>
      <c r="AH102" s="251"/>
      <c r="AI102" s="251"/>
      <c r="AJ102" s="148"/>
      <c r="AK102" s="220"/>
      <c r="AL102" s="251"/>
      <c r="AM102" s="251"/>
      <c r="AN102" s="251"/>
      <c r="AO102" s="251"/>
      <c r="AP102" s="251"/>
      <c r="AQ102" s="251"/>
      <c r="AR102" s="251"/>
      <c r="AS102" s="148"/>
      <c r="AT102" s="160"/>
      <c r="AU102" s="251"/>
      <c r="AV102" s="251"/>
      <c r="AW102" s="251"/>
      <c r="AX102" s="251"/>
      <c r="AY102" s="251"/>
      <c r="AZ102" s="251"/>
      <c r="BA102" s="251"/>
      <c r="BB102" s="251"/>
      <c r="BC102" s="220"/>
      <c r="BD102" s="251"/>
      <c r="BE102" s="251"/>
      <c r="BF102" s="251"/>
      <c r="BG102" s="251"/>
      <c r="BH102" s="251"/>
      <c r="BI102" s="251"/>
      <c r="BJ102" s="251"/>
      <c r="BK102" s="148"/>
      <c r="BL102" s="220"/>
      <c r="BM102" s="251"/>
      <c r="BN102" s="251"/>
      <c r="BO102" s="251"/>
      <c r="BP102" s="251"/>
      <c r="BQ102" s="251"/>
      <c r="BR102" s="251"/>
      <c r="BS102" s="251"/>
      <c r="BT102" s="148"/>
      <c r="BU102" s="160"/>
      <c r="BV102" s="251"/>
      <c r="BW102" s="251"/>
      <c r="BX102" s="251"/>
      <c r="BY102" s="251"/>
      <c r="BZ102" s="251"/>
      <c r="CA102" s="251"/>
      <c r="CB102" s="251"/>
      <c r="CC102" s="251"/>
      <c r="CD102" s="33"/>
    </row>
    <row r="103" spans="2:82" ht="15" customHeight="1" x14ac:dyDescent="0.3">
      <c r="B103" s="18"/>
      <c r="C103" s="251"/>
      <c r="D103" s="251"/>
      <c r="E103" s="251"/>
      <c r="F103" s="251"/>
      <c r="G103" s="251"/>
      <c r="H103" s="251"/>
      <c r="I103" s="251"/>
      <c r="J103" s="251"/>
      <c r="K103" s="251"/>
      <c r="L103" s="251"/>
      <c r="M103" s="251"/>
      <c r="N103" s="251"/>
      <c r="O103" s="251"/>
      <c r="P103" s="251"/>
      <c r="Q103" s="251"/>
      <c r="R103" s="148"/>
      <c r="S103" s="220"/>
      <c r="T103" s="251"/>
      <c r="U103" s="251"/>
      <c r="V103" s="251"/>
      <c r="W103" s="251"/>
      <c r="X103" s="251"/>
      <c r="Y103" s="251"/>
      <c r="Z103" s="251"/>
      <c r="AA103" s="148"/>
      <c r="AB103" s="220"/>
      <c r="AC103" s="251"/>
      <c r="AD103" s="251"/>
      <c r="AE103" s="251"/>
      <c r="AF103" s="251"/>
      <c r="AG103" s="251"/>
      <c r="AH103" s="251"/>
      <c r="AI103" s="251"/>
      <c r="AJ103" s="148"/>
      <c r="AK103" s="220"/>
      <c r="AL103" s="251"/>
      <c r="AM103" s="251"/>
      <c r="AN103" s="251"/>
      <c r="AO103" s="251"/>
      <c r="AP103" s="251"/>
      <c r="AQ103" s="251"/>
      <c r="AR103" s="251"/>
      <c r="AS103" s="148"/>
      <c r="AT103" s="160"/>
      <c r="AU103" s="251"/>
      <c r="AV103" s="251"/>
      <c r="AW103" s="251"/>
      <c r="AX103" s="251"/>
      <c r="AY103" s="251"/>
      <c r="AZ103" s="251"/>
      <c r="BA103" s="251"/>
      <c r="BB103" s="251"/>
      <c r="BC103" s="220"/>
      <c r="BD103" s="251"/>
      <c r="BE103" s="251"/>
      <c r="BF103" s="251"/>
      <c r="BG103" s="251"/>
      <c r="BH103" s="251"/>
      <c r="BI103" s="251"/>
      <c r="BJ103" s="251"/>
      <c r="BK103" s="148"/>
      <c r="BL103" s="220"/>
      <c r="BM103" s="251"/>
      <c r="BN103" s="251"/>
      <c r="BO103" s="251"/>
      <c r="BP103" s="251"/>
      <c r="BQ103" s="251"/>
      <c r="BR103" s="251"/>
      <c r="BS103" s="251"/>
      <c r="BT103" s="148"/>
      <c r="BU103" s="160"/>
      <c r="BV103" s="251"/>
      <c r="BW103" s="251"/>
      <c r="BX103" s="251"/>
      <c r="BY103" s="251"/>
      <c r="BZ103" s="251"/>
      <c r="CA103" s="251"/>
      <c r="CB103" s="251"/>
      <c r="CC103" s="251"/>
      <c r="CD103" s="33"/>
    </row>
    <row r="104" spans="2:82" ht="15" customHeight="1" x14ac:dyDescent="0.3">
      <c r="B104" s="18"/>
      <c r="C104" s="162"/>
      <c r="D104" s="162"/>
      <c r="E104" s="162"/>
      <c r="F104" s="162"/>
      <c r="G104" s="162"/>
      <c r="H104" s="162"/>
      <c r="I104" s="162"/>
      <c r="J104" s="162"/>
      <c r="K104" s="162"/>
      <c r="L104" s="162"/>
      <c r="M104" s="162"/>
      <c r="N104" s="162"/>
      <c r="O104" s="162"/>
      <c r="P104" s="162"/>
      <c r="Q104" s="162"/>
      <c r="R104" s="255"/>
      <c r="S104" s="214"/>
      <c r="T104" s="109"/>
      <c r="U104" s="109"/>
      <c r="V104" s="109"/>
      <c r="W104" s="109"/>
      <c r="X104" s="109"/>
      <c r="Y104" s="109"/>
      <c r="Z104" s="109"/>
      <c r="AA104" s="215"/>
      <c r="AB104" s="214"/>
      <c r="AC104" s="109"/>
      <c r="AD104" s="109"/>
      <c r="AE104" s="109"/>
      <c r="AF104" s="109"/>
      <c r="AG104" s="109"/>
      <c r="AH104" s="109"/>
      <c r="AI104" s="109"/>
      <c r="AJ104" s="215"/>
      <c r="AK104" s="214"/>
      <c r="AL104" s="109"/>
      <c r="AM104" s="109"/>
      <c r="AN104" s="109"/>
      <c r="AO104" s="109"/>
      <c r="AP104" s="109"/>
      <c r="AQ104" s="109"/>
      <c r="AR104" s="109"/>
      <c r="AS104" s="215"/>
      <c r="AT104" s="252"/>
      <c r="AU104" s="109"/>
      <c r="AV104" s="109"/>
      <c r="AW104" s="109"/>
      <c r="AX104" s="109"/>
      <c r="AY104" s="109"/>
      <c r="AZ104" s="109"/>
      <c r="BA104" s="109"/>
      <c r="BB104" s="109"/>
      <c r="BC104" s="214"/>
      <c r="BD104" s="109"/>
      <c r="BE104" s="109"/>
      <c r="BF104" s="109"/>
      <c r="BG104" s="109"/>
      <c r="BH104" s="109"/>
      <c r="BI104" s="109"/>
      <c r="BJ104" s="109"/>
      <c r="BK104" s="215"/>
      <c r="BL104" s="214"/>
      <c r="BM104" s="109"/>
      <c r="BN104" s="109"/>
      <c r="BO104" s="109"/>
      <c r="BP104" s="109"/>
      <c r="BQ104" s="109"/>
      <c r="BR104" s="109"/>
      <c r="BS104" s="109"/>
      <c r="BT104" s="215"/>
      <c r="BU104" s="252"/>
      <c r="BV104" s="109"/>
      <c r="BW104" s="109"/>
      <c r="BX104" s="109"/>
      <c r="BY104" s="109"/>
      <c r="BZ104" s="109"/>
      <c r="CA104" s="109"/>
      <c r="CB104" s="109"/>
      <c r="CC104" s="109"/>
      <c r="CD104" s="33"/>
    </row>
    <row r="105" spans="2:82" ht="15" customHeight="1" x14ac:dyDescent="0.3">
      <c r="B105" s="18"/>
      <c r="C105" s="254" t="s">
        <v>42</v>
      </c>
      <c r="D105" s="108"/>
      <c r="E105" s="108"/>
      <c r="F105" s="108"/>
      <c r="G105" s="108"/>
      <c r="H105" s="108"/>
      <c r="I105" s="108"/>
      <c r="J105" s="108"/>
      <c r="K105" s="108"/>
      <c r="L105" s="108"/>
      <c r="M105" s="108"/>
      <c r="N105" s="108"/>
      <c r="O105" s="108"/>
      <c r="P105" s="108"/>
      <c r="Q105" s="108"/>
      <c r="R105" s="147"/>
      <c r="S105" s="229" t="s">
        <v>133</v>
      </c>
      <c r="T105" s="108"/>
      <c r="U105" s="108"/>
      <c r="V105" s="108"/>
      <c r="W105" s="108"/>
      <c r="X105" s="108"/>
      <c r="Y105" s="108"/>
      <c r="Z105" s="108"/>
      <c r="AA105" s="147"/>
      <c r="AB105" s="253">
        <v>250</v>
      </c>
      <c r="AC105" s="251"/>
      <c r="AD105" s="251"/>
      <c r="AE105" s="251"/>
      <c r="AF105" s="251"/>
      <c r="AG105" s="251"/>
      <c r="AH105" s="251"/>
      <c r="AI105" s="251"/>
      <c r="AJ105" s="148"/>
      <c r="AK105" s="237">
        <f>svs35sonnnacht</f>
        <v>0</v>
      </c>
      <c r="AL105" s="108"/>
      <c r="AM105" s="108"/>
      <c r="AN105" s="108"/>
      <c r="AO105" s="108"/>
      <c r="AP105" s="108"/>
      <c r="AQ105" s="108"/>
      <c r="AR105" s="108"/>
      <c r="AS105" s="147"/>
      <c r="AT105" s="250">
        <f>AB105*AK105</f>
        <v>0</v>
      </c>
      <c r="AU105" s="251"/>
      <c r="AV105" s="251"/>
      <c r="AW105" s="251"/>
      <c r="AX105" s="251"/>
      <c r="AY105" s="251"/>
      <c r="AZ105" s="251"/>
      <c r="BA105" s="251"/>
      <c r="BB105" s="251"/>
      <c r="BC105" s="253">
        <f>ROUND(AB105*bedarf_anteil_kurz,0)</f>
        <v>125</v>
      </c>
      <c r="BD105" s="251"/>
      <c r="BE105" s="251"/>
      <c r="BF105" s="251"/>
      <c r="BG105" s="251"/>
      <c r="BH105" s="251"/>
      <c r="BI105" s="251"/>
      <c r="BJ105" s="251"/>
      <c r="BK105" s="148"/>
      <c r="BL105" s="237">
        <f>svs35kurz</f>
        <v>0</v>
      </c>
      <c r="BM105" s="108"/>
      <c r="BN105" s="108"/>
      <c r="BO105" s="108"/>
      <c r="BP105" s="108"/>
      <c r="BQ105" s="108"/>
      <c r="BR105" s="108"/>
      <c r="BS105" s="108"/>
      <c r="BT105" s="147"/>
      <c r="BU105" s="250">
        <f>ROUND(BC105*BL105,2)</f>
        <v>0</v>
      </c>
      <c r="BV105" s="251"/>
      <c r="BW105" s="251"/>
      <c r="BX105" s="251"/>
      <c r="BY105" s="251"/>
      <c r="BZ105" s="251"/>
      <c r="CA105" s="251"/>
      <c r="CB105" s="251"/>
      <c r="CC105" s="251"/>
      <c r="CD105" s="33"/>
    </row>
    <row r="106" spans="2:82" ht="15" customHeight="1" x14ac:dyDescent="0.3">
      <c r="B106" s="18"/>
      <c r="C106" s="251"/>
      <c r="D106" s="251"/>
      <c r="E106" s="251"/>
      <c r="F106" s="251"/>
      <c r="G106" s="251"/>
      <c r="H106" s="251"/>
      <c r="I106" s="251"/>
      <c r="J106" s="251"/>
      <c r="K106" s="251"/>
      <c r="L106" s="251"/>
      <c r="M106" s="251"/>
      <c r="N106" s="251"/>
      <c r="O106" s="251"/>
      <c r="P106" s="251"/>
      <c r="Q106" s="251"/>
      <c r="R106" s="148"/>
      <c r="S106" s="220"/>
      <c r="T106" s="251"/>
      <c r="U106" s="251"/>
      <c r="V106" s="251"/>
      <c r="W106" s="251"/>
      <c r="X106" s="251"/>
      <c r="Y106" s="251"/>
      <c r="Z106" s="251"/>
      <c r="AA106" s="148"/>
      <c r="AB106" s="220"/>
      <c r="AC106" s="251"/>
      <c r="AD106" s="251"/>
      <c r="AE106" s="251"/>
      <c r="AF106" s="251"/>
      <c r="AG106" s="251"/>
      <c r="AH106" s="251"/>
      <c r="AI106" s="251"/>
      <c r="AJ106" s="148"/>
      <c r="AK106" s="220"/>
      <c r="AL106" s="251"/>
      <c r="AM106" s="251"/>
      <c r="AN106" s="251"/>
      <c r="AO106" s="251"/>
      <c r="AP106" s="251"/>
      <c r="AQ106" s="251"/>
      <c r="AR106" s="251"/>
      <c r="AS106" s="148"/>
      <c r="AT106" s="160"/>
      <c r="AU106" s="251"/>
      <c r="AV106" s="251"/>
      <c r="AW106" s="251"/>
      <c r="AX106" s="251"/>
      <c r="AY106" s="251"/>
      <c r="AZ106" s="251"/>
      <c r="BA106" s="251"/>
      <c r="BB106" s="251"/>
      <c r="BC106" s="220"/>
      <c r="BD106" s="251"/>
      <c r="BE106" s="251"/>
      <c r="BF106" s="251"/>
      <c r="BG106" s="251"/>
      <c r="BH106" s="251"/>
      <c r="BI106" s="251"/>
      <c r="BJ106" s="251"/>
      <c r="BK106" s="148"/>
      <c r="BL106" s="220"/>
      <c r="BM106" s="251"/>
      <c r="BN106" s="251"/>
      <c r="BO106" s="251"/>
      <c r="BP106" s="251"/>
      <c r="BQ106" s="251"/>
      <c r="BR106" s="251"/>
      <c r="BS106" s="251"/>
      <c r="BT106" s="148"/>
      <c r="BU106" s="160"/>
      <c r="BV106" s="251"/>
      <c r="BW106" s="251"/>
      <c r="BX106" s="251"/>
      <c r="BY106" s="251"/>
      <c r="BZ106" s="251"/>
      <c r="CA106" s="251"/>
      <c r="CB106" s="251"/>
      <c r="CC106" s="251"/>
      <c r="CD106" s="33"/>
    </row>
    <row r="107" spans="2:82" ht="15" customHeight="1" x14ac:dyDescent="0.3">
      <c r="B107" s="18"/>
      <c r="C107" s="251"/>
      <c r="D107" s="251"/>
      <c r="E107" s="251"/>
      <c r="F107" s="251"/>
      <c r="G107" s="251"/>
      <c r="H107" s="251"/>
      <c r="I107" s="251"/>
      <c r="J107" s="251"/>
      <c r="K107" s="251"/>
      <c r="L107" s="251"/>
      <c r="M107" s="251"/>
      <c r="N107" s="251"/>
      <c r="O107" s="251"/>
      <c r="P107" s="251"/>
      <c r="Q107" s="251"/>
      <c r="R107" s="148"/>
      <c r="S107" s="220"/>
      <c r="T107" s="251"/>
      <c r="U107" s="251"/>
      <c r="V107" s="251"/>
      <c r="W107" s="251"/>
      <c r="X107" s="251"/>
      <c r="Y107" s="251"/>
      <c r="Z107" s="251"/>
      <c r="AA107" s="148"/>
      <c r="AB107" s="220"/>
      <c r="AC107" s="251"/>
      <c r="AD107" s="251"/>
      <c r="AE107" s="251"/>
      <c r="AF107" s="251"/>
      <c r="AG107" s="251"/>
      <c r="AH107" s="251"/>
      <c r="AI107" s="251"/>
      <c r="AJ107" s="148"/>
      <c r="AK107" s="220"/>
      <c r="AL107" s="251"/>
      <c r="AM107" s="251"/>
      <c r="AN107" s="251"/>
      <c r="AO107" s="251"/>
      <c r="AP107" s="251"/>
      <c r="AQ107" s="251"/>
      <c r="AR107" s="251"/>
      <c r="AS107" s="148"/>
      <c r="AT107" s="160"/>
      <c r="AU107" s="251"/>
      <c r="AV107" s="251"/>
      <c r="AW107" s="251"/>
      <c r="AX107" s="251"/>
      <c r="AY107" s="251"/>
      <c r="AZ107" s="251"/>
      <c r="BA107" s="251"/>
      <c r="BB107" s="251"/>
      <c r="BC107" s="220"/>
      <c r="BD107" s="251"/>
      <c r="BE107" s="251"/>
      <c r="BF107" s="251"/>
      <c r="BG107" s="251"/>
      <c r="BH107" s="251"/>
      <c r="BI107" s="251"/>
      <c r="BJ107" s="251"/>
      <c r="BK107" s="148"/>
      <c r="BL107" s="220"/>
      <c r="BM107" s="251"/>
      <c r="BN107" s="251"/>
      <c r="BO107" s="251"/>
      <c r="BP107" s="251"/>
      <c r="BQ107" s="251"/>
      <c r="BR107" s="251"/>
      <c r="BS107" s="251"/>
      <c r="BT107" s="148"/>
      <c r="BU107" s="160"/>
      <c r="BV107" s="251"/>
      <c r="BW107" s="251"/>
      <c r="BX107" s="251"/>
      <c r="BY107" s="251"/>
      <c r="BZ107" s="251"/>
      <c r="CA107" s="251"/>
      <c r="CB107" s="251"/>
      <c r="CC107" s="251"/>
      <c r="CD107" s="33"/>
    </row>
    <row r="108" spans="2:82" ht="15" customHeight="1" x14ac:dyDescent="0.3">
      <c r="B108" s="18"/>
      <c r="C108" s="251"/>
      <c r="D108" s="251"/>
      <c r="E108" s="251"/>
      <c r="F108" s="251"/>
      <c r="G108" s="251"/>
      <c r="H108" s="251"/>
      <c r="I108" s="251"/>
      <c r="J108" s="251"/>
      <c r="K108" s="251"/>
      <c r="L108" s="251"/>
      <c r="M108" s="251"/>
      <c r="N108" s="251"/>
      <c r="O108" s="251"/>
      <c r="P108" s="251"/>
      <c r="Q108" s="251"/>
      <c r="R108" s="148"/>
      <c r="S108" s="220"/>
      <c r="T108" s="251"/>
      <c r="U108" s="251"/>
      <c r="V108" s="251"/>
      <c r="W108" s="251"/>
      <c r="X108" s="251"/>
      <c r="Y108" s="251"/>
      <c r="Z108" s="251"/>
      <c r="AA108" s="148"/>
      <c r="AB108" s="220"/>
      <c r="AC108" s="251"/>
      <c r="AD108" s="251"/>
      <c r="AE108" s="251"/>
      <c r="AF108" s="251"/>
      <c r="AG108" s="251"/>
      <c r="AH108" s="251"/>
      <c r="AI108" s="251"/>
      <c r="AJ108" s="148"/>
      <c r="AK108" s="220"/>
      <c r="AL108" s="251"/>
      <c r="AM108" s="251"/>
      <c r="AN108" s="251"/>
      <c r="AO108" s="251"/>
      <c r="AP108" s="251"/>
      <c r="AQ108" s="251"/>
      <c r="AR108" s="251"/>
      <c r="AS108" s="148"/>
      <c r="AT108" s="160"/>
      <c r="AU108" s="251"/>
      <c r="AV108" s="251"/>
      <c r="AW108" s="251"/>
      <c r="AX108" s="251"/>
      <c r="AY108" s="251"/>
      <c r="AZ108" s="251"/>
      <c r="BA108" s="251"/>
      <c r="BB108" s="251"/>
      <c r="BC108" s="220"/>
      <c r="BD108" s="251"/>
      <c r="BE108" s="251"/>
      <c r="BF108" s="251"/>
      <c r="BG108" s="251"/>
      <c r="BH108" s="251"/>
      <c r="BI108" s="251"/>
      <c r="BJ108" s="251"/>
      <c r="BK108" s="148"/>
      <c r="BL108" s="220"/>
      <c r="BM108" s="251"/>
      <c r="BN108" s="251"/>
      <c r="BO108" s="251"/>
      <c r="BP108" s="251"/>
      <c r="BQ108" s="251"/>
      <c r="BR108" s="251"/>
      <c r="BS108" s="251"/>
      <c r="BT108" s="148"/>
      <c r="BU108" s="160"/>
      <c r="BV108" s="251"/>
      <c r="BW108" s="251"/>
      <c r="BX108" s="251"/>
      <c r="BY108" s="251"/>
      <c r="BZ108" s="251"/>
      <c r="CA108" s="251"/>
      <c r="CB108" s="251"/>
      <c r="CC108" s="251"/>
      <c r="CD108" s="33"/>
    </row>
    <row r="109" spans="2:82" ht="15" customHeight="1" x14ac:dyDescent="0.3">
      <c r="B109" s="18"/>
      <c r="C109" s="162"/>
      <c r="D109" s="162"/>
      <c r="E109" s="162"/>
      <c r="F109" s="162"/>
      <c r="G109" s="162"/>
      <c r="H109" s="162"/>
      <c r="I109" s="162"/>
      <c r="J109" s="162"/>
      <c r="K109" s="162"/>
      <c r="L109" s="162"/>
      <c r="M109" s="162"/>
      <c r="N109" s="162"/>
      <c r="O109" s="162"/>
      <c r="P109" s="162"/>
      <c r="Q109" s="162"/>
      <c r="R109" s="255"/>
      <c r="S109" s="214"/>
      <c r="T109" s="109"/>
      <c r="U109" s="109"/>
      <c r="V109" s="109"/>
      <c r="W109" s="109"/>
      <c r="X109" s="109"/>
      <c r="Y109" s="109"/>
      <c r="Z109" s="109"/>
      <c r="AA109" s="215"/>
      <c r="AB109" s="214"/>
      <c r="AC109" s="109"/>
      <c r="AD109" s="109"/>
      <c r="AE109" s="109"/>
      <c r="AF109" s="109"/>
      <c r="AG109" s="109"/>
      <c r="AH109" s="109"/>
      <c r="AI109" s="109"/>
      <c r="AJ109" s="215"/>
      <c r="AK109" s="214"/>
      <c r="AL109" s="109"/>
      <c r="AM109" s="109"/>
      <c r="AN109" s="109"/>
      <c r="AO109" s="109"/>
      <c r="AP109" s="109"/>
      <c r="AQ109" s="109"/>
      <c r="AR109" s="109"/>
      <c r="AS109" s="215"/>
      <c r="AT109" s="252"/>
      <c r="AU109" s="109"/>
      <c r="AV109" s="109"/>
      <c r="AW109" s="109"/>
      <c r="AX109" s="109"/>
      <c r="AY109" s="109"/>
      <c r="AZ109" s="109"/>
      <c r="BA109" s="109"/>
      <c r="BB109" s="109"/>
      <c r="BC109" s="214"/>
      <c r="BD109" s="109"/>
      <c r="BE109" s="109"/>
      <c r="BF109" s="109"/>
      <c r="BG109" s="109"/>
      <c r="BH109" s="109"/>
      <c r="BI109" s="109"/>
      <c r="BJ109" s="109"/>
      <c r="BK109" s="215"/>
      <c r="BL109" s="214"/>
      <c r="BM109" s="109"/>
      <c r="BN109" s="109"/>
      <c r="BO109" s="109"/>
      <c r="BP109" s="109"/>
      <c r="BQ109" s="109"/>
      <c r="BR109" s="109"/>
      <c r="BS109" s="109"/>
      <c r="BT109" s="215"/>
      <c r="BU109" s="252"/>
      <c r="BV109" s="109"/>
      <c r="BW109" s="109"/>
      <c r="BX109" s="109"/>
      <c r="BY109" s="109"/>
      <c r="BZ109" s="109"/>
      <c r="CA109" s="109"/>
      <c r="CB109" s="109"/>
      <c r="CC109" s="109"/>
      <c r="CD109" s="33"/>
    </row>
    <row r="110" spans="2:82" ht="15" customHeight="1" x14ac:dyDescent="0.3">
      <c r="B110" s="18"/>
      <c r="C110" s="254" t="s">
        <v>43</v>
      </c>
      <c r="D110" s="108"/>
      <c r="E110" s="108"/>
      <c r="F110" s="108"/>
      <c r="G110" s="108"/>
      <c r="H110" s="108"/>
      <c r="I110" s="108"/>
      <c r="J110" s="108"/>
      <c r="K110" s="108"/>
      <c r="L110" s="108"/>
      <c r="M110" s="108"/>
      <c r="N110" s="108"/>
      <c r="O110" s="108"/>
      <c r="P110" s="108"/>
      <c r="Q110" s="108"/>
      <c r="R110" s="147"/>
      <c r="S110" s="229" t="s">
        <v>133</v>
      </c>
      <c r="T110" s="108"/>
      <c r="U110" s="108"/>
      <c r="V110" s="108"/>
      <c r="W110" s="108"/>
      <c r="X110" s="108"/>
      <c r="Y110" s="108"/>
      <c r="Z110" s="108"/>
      <c r="AA110" s="147"/>
      <c r="AB110" s="253">
        <v>10</v>
      </c>
      <c r="AC110" s="251"/>
      <c r="AD110" s="251"/>
      <c r="AE110" s="251"/>
      <c r="AF110" s="251"/>
      <c r="AG110" s="251"/>
      <c r="AH110" s="251"/>
      <c r="AI110" s="251"/>
      <c r="AJ110" s="148"/>
      <c r="AK110" s="237">
        <f>svs39sonnnacht</f>
        <v>0</v>
      </c>
      <c r="AL110" s="108"/>
      <c r="AM110" s="108"/>
      <c r="AN110" s="108"/>
      <c r="AO110" s="108"/>
      <c r="AP110" s="108"/>
      <c r="AQ110" s="108"/>
      <c r="AR110" s="108"/>
      <c r="AS110" s="147"/>
      <c r="AT110" s="250">
        <f>AB110*AK110</f>
        <v>0</v>
      </c>
      <c r="AU110" s="251"/>
      <c r="AV110" s="251"/>
      <c r="AW110" s="251"/>
      <c r="AX110" s="251"/>
      <c r="AY110" s="251"/>
      <c r="AZ110" s="251"/>
      <c r="BA110" s="251"/>
      <c r="BB110" s="251"/>
      <c r="BC110" s="253">
        <f>ROUND(AB110*bedarf_anteil_kurz,0)</f>
        <v>5</v>
      </c>
      <c r="BD110" s="251"/>
      <c r="BE110" s="251"/>
      <c r="BF110" s="251"/>
      <c r="BG110" s="251"/>
      <c r="BH110" s="251"/>
      <c r="BI110" s="251"/>
      <c r="BJ110" s="251"/>
      <c r="BK110" s="148"/>
      <c r="BL110" s="237">
        <f>svs39kurz</f>
        <v>0</v>
      </c>
      <c r="BM110" s="108"/>
      <c r="BN110" s="108"/>
      <c r="BO110" s="108"/>
      <c r="BP110" s="108"/>
      <c r="BQ110" s="108"/>
      <c r="BR110" s="108"/>
      <c r="BS110" s="108"/>
      <c r="BT110" s="147"/>
      <c r="BU110" s="250">
        <f>ROUND(BC110*BL110,2)</f>
        <v>0</v>
      </c>
      <c r="BV110" s="251"/>
      <c r="BW110" s="251"/>
      <c r="BX110" s="251"/>
      <c r="BY110" s="251"/>
      <c r="BZ110" s="251"/>
      <c r="CA110" s="251"/>
      <c r="CB110" s="251"/>
      <c r="CC110" s="251"/>
      <c r="CD110" s="33"/>
    </row>
    <row r="111" spans="2:82" ht="15" customHeight="1" x14ac:dyDescent="0.3">
      <c r="B111" s="18"/>
      <c r="C111" s="251"/>
      <c r="D111" s="251"/>
      <c r="E111" s="251"/>
      <c r="F111" s="251"/>
      <c r="G111" s="251"/>
      <c r="H111" s="251"/>
      <c r="I111" s="251"/>
      <c r="J111" s="251"/>
      <c r="K111" s="251"/>
      <c r="L111" s="251"/>
      <c r="M111" s="251"/>
      <c r="N111" s="251"/>
      <c r="O111" s="251"/>
      <c r="P111" s="251"/>
      <c r="Q111" s="251"/>
      <c r="R111" s="148"/>
      <c r="S111" s="220"/>
      <c r="T111" s="251"/>
      <c r="U111" s="251"/>
      <c r="V111" s="251"/>
      <c r="W111" s="251"/>
      <c r="X111" s="251"/>
      <c r="Y111" s="251"/>
      <c r="Z111" s="251"/>
      <c r="AA111" s="148"/>
      <c r="AB111" s="220"/>
      <c r="AC111" s="251"/>
      <c r="AD111" s="251"/>
      <c r="AE111" s="251"/>
      <c r="AF111" s="251"/>
      <c r="AG111" s="251"/>
      <c r="AH111" s="251"/>
      <c r="AI111" s="251"/>
      <c r="AJ111" s="148"/>
      <c r="AK111" s="220"/>
      <c r="AL111" s="251"/>
      <c r="AM111" s="251"/>
      <c r="AN111" s="251"/>
      <c r="AO111" s="251"/>
      <c r="AP111" s="251"/>
      <c r="AQ111" s="251"/>
      <c r="AR111" s="251"/>
      <c r="AS111" s="148"/>
      <c r="AT111" s="160"/>
      <c r="AU111" s="251"/>
      <c r="AV111" s="251"/>
      <c r="AW111" s="251"/>
      <c r="AX111" s="251"/>
      <c r="AY111" s="251"/>
      <c r="AZ111" s="251"/>
      <c r="BA111" s="251"/>
      <c r="BB111" s="251"/>
      <c r="BC111" s="220"/>
      <c r="BD111" s="251"/>
      <c r="BE111" s="251"/>
      <c r="BF111" s="251"/>
      <c r="BG111" s="251"/>
      <c r="BH111" s="251"/>
      <c r="BI111" s="251"/>
      <c r="BJ111" s="251"/>
      <c r="BK111" s="148"/>
      <c r="BL111" s="220"/>
      <c r="BM111" s="251"/>
      <c r="BN111" s="251"/>
      <c r="BO111" s="251"/>
      <c r="BP111" s="251"/>
      <c r="BQ111" s="251"/>
      <c r="BR111" s="251"/>
      <c r="BS111" s="251"/>
      <c r="BT111" s="148"/>
      <c r="BU111" s="160"/>
      <c r="BV111" s="251"/>
      <c r="BW111" s="251"/>
      <c r="BX111" s="251"/>
      <c r="BY111" s="251"/>
      <c r="BZ111" s="251"/>
      <c r="CA111" s="251"/>
      <c r="CB111" s="251"/>
      <c r="CC111" s="251"/>
      <c r="CD111" s="33"/>
    </row>
    <row r="112" spans="2:82" ht="15" customHeight="1" x14ac:dyDescent="0.3">
      <c r="B112" s="18"/>
      <c r="C112" s="251"/>
      <c r="D112" s="251"/>
      <c r="E112" s="251"/>
      <c r="F112" s="251"/>
      <c r="G112" s="251"/>
      <c r="H112" s="251"/>
      <c r="I112" s="251"/>
      <c r="J112" s="251"/>
      <c r="K112" s="251"/>
      <c r="L112" s="251"/>
      <c r="M112" s="251"/>
      <c r="N112" s="251"/>
      <c r="O112" s="251"/>
      <c r="P112" s="251"/>
      <c r="Q112" s="251"/>
      <c r="R112" s="148"/>
      <c r="S112" s="220"/>
      <c r="T112" s="251"/>
      <c r="U112" s="251"/>
      <c r="V112" s="251"/>
      <c r="W112" s="251"/>
      <c r="X112" s="251"/>
      <c r="Y112" s="251"/>
      <c r="Z112" s="251"/>
      <c r="AA112" s="148"/>
      <c r="AB112" s="220"/>
      <c r="AC112" s="251"/>
      <c r="AD112" s="251"/>
      <c r="AE112" s="251"/>
      <c r="AF112" s="251"/>
      <c r="AG112" s="251"/>
      <c r="AH112" s="251"/>
      <c r="AI112" s="251"/>
      <c r="AJ112" s="148"/>
      <c r="AK112" s="220"/>
      <c r="AL112" s="251"/>
      <c r="AM112" s="251"/>
      <c r="AN112" s="251"/>
      <c r="AO112" s="251"/>
      <c r="AP112" s="251"/>
      <c r="AQ112" s="251"/>
      <c r="AR112" s="251"/>
      <c r="AS112" s="148"/>
      <c r="AT112" s="160"/>
      <c r="AU112" s="251"/>
      <c r="AV112" s="251"/>
      <c r="AW112" s="251"/>
      <c r="AX112" s="251"/>
      <c r="AY112" s="251"/>
      <c r="AZ112" s="251"/>
      <c r="BA112" s="251"/>
      <c r="BB112" s="251"/>
      <c r="BC112" s="220"/>
      <c r="BD112" s="251"/>
      <c r="BE112" s="251"/>
      <c r="BF112" s="251"/>
      <c r="BG112" s="251"/>
      <c r="BH112" s="251"/>
      <c r="BI112" s="251"/>
      <c r="BJ112" s="251"/>
      <c r="BK112" s="148"/>
      <c r="BL112" s="220"/>
      <c r="BM112" s="251"/>
      <c r="BN112" s="251"/>
      <c r="BO112" s="251"/>
      <c r="BP112" s="251"/>
      <c r="BQ112" s="251"/>
      <c r="BR112" s="251"/>
      <c r="BS112" s="251"/>
      <c r="BT112" s="148"/>
      <c r="BU112" s="160"/>
      <c r="BV112" s="251"/>
      <c r="BW112" s="251"/>
      <c r="BX112" s="251"/>
      <c r="BY112" s="251"/>
      <c r="BZ112" s="251"/>
      <c r="CA112" s="251"/>
      <c r="CB112" s="251"/>
      <c r="CC112" s="251"/>
      <c r="CD112" s="33"/>
    </row>
    <row r="113" spans="2:82" ht="15" customHeight="1" x14ac:dyDescent="0.3">
      <c r="B113" s="18"/>
      <c r="C113" s="251"/>
      <c r="D113" s="251"/>
      <c r="E113" s="251"/>
      <c r="F113" s="251"/>
      <c r="G113" s="251"/>
      <c r="H113" s="251"/>
      <c r="I113" s="251"/>
      <c r="J113" s="251"/>
      <c r="K113" s="251"/>
      <c r="L113" s="251"/>
      <c r="M113" s="251"/>
      <c r="N113" s="251"/>
      <c r="O113" s="251"/>
      <c r="P113" s="251"/>
      <c r="Q113" s="251"/>
      <c r="R113" s="148"/>
      <c r="S113" s="220"/>
      <c r="T113" s="251"/>
      <c r="U113" s="251"/>
      <c r="V113" s="251"/>
      <c r="W113" s="251"/>
      <c r="X113" s="251"/>
      <c r="Y113" s="251"/>
      <c r="Z113" s="251"/>
      <c r="AA113" s="148"/>
      <c r="AB113" s="220"/>
      <c r="AC113" s="251"/>
      <c r="AD113" s="251"/>
      <c r="AE113" s="251"/>
      <c r="AF113" s="251"/>
      <c r="AG113" s="251"/>
      <c r="AH113" s="251"/>
      <c r="AI113" s="251"/>
      <c r="AJ113" s="148"/>
      <c r="AK113" s="220"/>
      <c r="AL113" s="251"/>
      <c r="AM113" s="251"/>
      <c r="AN113" s="251"/>
      <c r="AO113" s="251"/>
      <c r="AP113" s="251"/>
      <c r="AQ113" s="251"/>
      <c r="AR113" s="251"/>
      <c r="AS113" s="148"/>
      <c r="AT113" s="160"/>
      <c r="AU113" s="251"/>
      <c r="AV113" s="251"/>
      <c r="AW113" s="251"/>
      <c r="AX113" s="251"/>
      <c r="AY113" s="251"/>
      <c r="AZ113" s="251"/>
      <c r="BA113" s="251"/>
      <c r="BB113" s="251"/>
      <c r="BC113" s="220"/>
      <c r="BD113" s="251"/>
      <c r="BE113" s="251"/>
      <c r="BF113" s="251"/>
      <c r="BG113" s="251"/>
      <c r="BH113" s="251"/>
      <c r="BI113" s="251"/>
      <c r="BJ113" s="251"/>
      <c r="BK113" s="148"/>
      <c r="BL113" s="220"/>
      <c r="BM113" s="251"/>
      <c r="BN113" s="251"/>
      <c r="BO113" s="251"/>
      <c r="BP113" s="251"/>
      <c r="BQ113" s="251"/>
      <c r="BR113" s="251"/>
      <c r="BS113" s="251"/>
      <c r="BT113" s="148"/>
      <c r="BU113" s="160"/>
      <c r="BV113" s="251"/>
      <c r="BW113" s="251"/>
      <c r="BX113" s="251"/>
      <c r="BY113" s="251"/>
      <c r="BZ113" s="251"/>
      <c r="CA113" s="251"/>
      <c r="CB113" s="251"/>
      <c r="CC113" s="251"/>
      <c r="CD113" s="33"/>
    </row>
    <row r="114" spans="2:82" ht="15" customHeight="1" x14ac:dyDescent="0.3">
      <c r="B114" s="18"/>
      <c r="C114" s="162"/>
      <c r="D114" s="162"/>
      <c r="E114" s="162"/>
      <c r="F114" s="162"/>
      <c r="G114" s="162"/>
      <c r="H114" s="162"/>
      <c r="I114" s="162"/>
      <c r="J114" s="162"/>
      <c r="K114" s="162"/>
      <c r="L114" s="162"/>
      <c r="M114" s="162"/>
      <c r="N114" s="162"/>
      <c r="O114" s="162"/>
      <c r="P114" s="162"/>
      <c r="Q114" s="162"/>
      <c r="R114" s="255"/>
      <c r="S114" s="214"/>
      <c r="T114" s="109"/>
      <c r="U114" s="109"/>
      <c r="V114" s="109"/>
      <c r="W114" s="109"/>
      <c r="X114" s="109"/>
      <c r="Y114" s="109"/>
      <c r="Z114" s="109"/>
      <c r="AA114" s="215"/>
      <c r="AB114" s="214"/>
      <c r="AC114" s="109"/>
      <c r="AD114" s="109"/>
      <c r="AE114" s="109"/>
      <c r="AF114" s="109"/>
      <c r="AG114" s="109"/>
      <c r="AH114" s="109"/>
      <c r="AI114" s="109"/>
      <c r="AJ114" s="215"/>
      <c r="AK114" s="214"/>
      <c r="AL114" s="109"/>
      <c r="AM114" s="109"/>
      <c r="AN114" s="109"/>
      <c r="AO114" s="109"/>
      <c r="AP114" s="109"/>
      <c r="AQ114" s="109"/>
      <c r="AR114" s="109"/>
      <c r="AS114" s="215"/>
      <c r="AT114" s="252"/>
      <c r="AU114" s="109"/>
      <c r="AV114" s="109"/>
      <c r="AW114" s="109"/>
      <c r="AX114" s="109"/>
      <c r="AY114" s="109"/>
      <c r="AZ114" s="109"/>
      <c r="BA114" s="109"/>
      <c r="BB114" s="109"/>
      <c r="BC114" s="214"/>
      <c r="BD114" s="109"/>
      <c r="BE114" s="109"/>
      <c r="BF114" s="109"/>
      <c r="BG114" s="109"/>
      <c r="BH114" s="109"/>
      <c r="BI114" s="109"/>
      <c r="BJ114" s="109"/>
      <c r="BK114" s="215"/>
      <c r="BL114" s="214"/>
      <c r="BM114" s="109"/>
      <c r="BN114" s="109"/>
      <c r="BO114" s="109"/>
      <c r="BP114" s="109"/>
      <c r="BQ114" s="109"/>
      <c r="BR114" s="109"/>
      <c r="BS114" s="109"/>
      <c r="BT114" s="215"/>
      <c r="BU114" s="252"/>
      <c r="BV114" s="109"/>
      <c r="BW114" s="109"/>
      <c r="BX114" s="109"/>
      <c r="BY114" s="109"/>
      <c r="BZ114" s="109"/>
      <c r="CA114" s="109"/>
      <c r="CB114" s="109"/>
      <c r="CC114" s="109"/>
      <c r="CD114" s="33"/>
    </row>
    <row r="115" spans="2:82" ht="15" customHeight="1" x14ac:dyDescent="0.3">
      <c r="B115" s="18"/>
      <c r="C115" s="254" t="s">
        <v>40</v>
      </c>
      <c r="D115" s="108"/>
      <c r="E115" s="108"/>
      <c r="F115" s="108"/>
      <c r="G115" s="108"/>
      <c r="H115" s="108"/>
      <c r="I115" s="108"/>
      <c r="J115" s="108"/>
      <c r="K115" s="108"/>
      <c r="L115" s="108"/>
      <c r="M115" s="108"/>
      <c r="N115" s="108"/>
      <c r="O115" s="108"/>
      <c r="P115" s="108"/>
      <c r="Q115" s="108"/>
      <c r="R115" s="147"/>
      <c r="S115" s="229" t="s">
        <v>134</v>
      </c>
      <c r="T115" s="108"/>
      <c r="U115" s="108"/>
      <c r="V115" s="108"/>
      <c r="W115" s="108"/>
      <c r="X115" s="108"/>
      <c r="Y115" s="108"/>
      <c r="Z115" s="108"/>
      <c r="AA115" s="147"/>
      <c r="AB115" s="253">
        <v>10</v>
      </c>
      <c r="AC115" s="251"/>
      <c r="AD115" s="251"/>
      <c r="AE115" s="251"/>
      <c r="AF115" s="251"/>
      <c r="AG115" s="251"/>
      <c r="AH115" s="251"/>
      <c r="AI115" s="251"/>
      <c r="AJ115" s="148"/>
      <c r="AK115" s="237">
        <f>svs33feier</f>
        <v>0</v>
      </c>
      <c r="AL115" s="108"/>
      <c r="AM115" s="108"/>
      <c r="AN115" s="108"/>
      <c r="AO115" s="108"/>
      <c r="AP115" s="108"/>
      <c r="AQ115" s="108"/>
      <c r="AR115" s="108"/>
      <c r="AS115" s="147"/>
      <c r="AT115" s="250">
        <f>AB115*AK115</f>
        <v>0</v>
      </c>
      <c r="AU115" s="251"/>
      <c r="AV115" s="251"/>
      <c r="AW115" s="251"/>
      <c r="AX115" s="251"/>
      <c r="AY115" s="251"/>
      <c r="AZ115" s="251"/>
      <c r="BA115" s="251"/>
      <c r="BB115" s="251"/>
      <c r="BC115" s="253">
        <f>ROUND(AB115*bedarf_anteil_kurz,0)</f>
        <v>5</v>
      </c>
      <c r="BD115" s="251"/>
      <c r="BE115" s="251"/>
      <c r="BF115" s="251"/>
      <c r="BG115" s="251"/>
      <c r="BH115" s="251"/>
      <c r="BI115" s="251"/>
      <c r="BJ115" s="251"/>
      <c r="BK115" s="148"/>
      <c r="BL115" s="237">
        <f>svs33kurz</f>
        <v>0</v>
      </c>
      <c r="BM115" s="108"/>
      <c r="BN115" s="108"/>
      <c r="BO115" s="108"/>
      <c r="BP115" s="108"/>
      <c r="BQ115" s="108"/>
      <c r="BR115" s="108"/>
      <c r="BS115" s="108"/>
      <c r="BT115" s="147"/>
      <c r="BU115" s="250">
        <f>ROUND(BC115*BL115,2)</f>
        <v>0</v>
      </c>
      <c r="BV115" s="251"/>
      <c r="BW115" s="251"/>
      <c r="BX115" s="251"/>
      <c r="BY115" s="251"/>
      <c r="BZ115" s="251"/>
      <c r="CA115" s="251"/>
      <c r="CB115" s="251"/>
      <c r="CC115" s="251"/>
      <c r="CD115" s="33"/>
    </row>
    <row r="116" spans="2:82" ht="15" customHeight="1" x14ac:dyDescent="0.3">
      <c r="B116" s="18"/>
      <c r="C116" s="251"/>
      <c r="D116" s="251"/>
      <c r="E116" s="251"/>
      <c r="F116" s="251"/>
      <c r="G116" s="251"/>
      <c r="H116" s="251"/>
      <c r="I116" s="251"/>
      <c r="J116" s="251"/>
      <c r="K116" s="251"/>
      <c r="L116" s="251"/>
      <c r="M116" s="251"/>
      <c r="N116" s="251"/>
      <c r="O116" s="251"/>
      <c r="P116" s="251"/>
      <c r="Q116" s="251"/>
      <c r="R116" s="148"/>
      <c r="S116" s="220"/>
      <c r="T116" s="251"/>
      <c r="U116" s="251"/>
      <c r="V116" s="251"/>
      <c r="W116" s="251"/>
      <c r="X116" s="251"/>
      <c r="Y116" s="251"/>
      <c r="Z116" s="251"/>
      <c r="AA116" s="148"/>
      <c r="AB116" s="220"/>
      <c r="AC116" s="251"/>
      <c r="AD116" s="251"/>
      <c r="AE116" s="251"/>
      <c r="AF116" s="251"/>
      <c r="AG116" s="251"/>
      <c r="AH116" s="251"/>
      <c r="AI116" s="251"/>
      <c r="AJ116" s="148"/>
      <c r="AK116" s="220"/>
      <c r="AL116" s="251"/>
      <c r="AM116" s="251"/>
      <c r="AN116" s="251"/>
      <c r="AO116" s="251"/>
      <c r="AP116" s="251"/>
      <c r="AQ116" s="251"/>
      <c r="AR116" s="251"/>
      <c r="AS116" s="148"/>
      <c r="AT116" s="160"/>
      <c r="AU116" s="251"/>
      <c r="AV116" s="251"/>
      <c r="AW116" s="251"/>
      <c r="AX116" s="251"/>
      <c r="AY116" s="251"/>
      <c r="AZ116" s="251"/>
      <c r="BA116" s="251"/>
      <c r="BB116" s="251"/>
      <c r="BC116" s="220"/>
      <c r="BD116" s="251"/>
      <c r="BE116" s="251"/>
      <c r="BF116" s="251"/>
      <c r="BG116" s="251"/>
      <c r="BH116" s="251"/>
      <c r="BI116" s="251"/>
      <c r="BJ116" s="251"/>
      <c r="BK116" s="148"/>
      <c r="BL116" s="220"/>
      <c r="BM116" s="251"/>
      <c r="BN116" s="251"/>
      <c r="BO116" s="251"/>
      <c r="BP116" s="251"/>
      <c r="BQ116" s="251"/>
      <c r="BR116" s="251"/>
      <c r="BS116" s="251"/>
      <c r="BT116" s="148"/>
      <c r="BU116" s="160"/>
      <c r="BV116" s="251"/>
      <c r="BW116" s="251"/>
      <c r="BX116" s="251"/>
      <c r="BY116" s="251"/>
      <c r="BZ116" s="251"/>
      <c r="CA116" s="251"/>
      <c r="CB116" s="251"/>
      <c r="CC116" s="251"/>
      <c r="CD116" s="33"/>
    </row>
    <row r="117" spans="2:82" ht="15" customHeight="1" x14ac:dyDescent="0.3">
      <c r="B117" s="18"/>
      <c r="C117" s="251"/>
      <c r="D117" s="251"/>
      <c r="E117" s="251"/>
      <c r="F117" s="251"/>
      <c r="G117" s="251"/>
      <c r="H117" s="251"/>
      <c r="I117" s="251"/>
      <c r="J117" s="251"/>
      <c r="K117" s="251"/>
      <c r="L117" s="251"/>
      <c r="M117" s="251"/>
      <c r="N117" s="251"/>
      <c r="O117" s="251"/>
      <c r="P117" s="251"/>
      <c r="Q117" s="251"/>
      <c r="R117" s="148"/>
      <c r="S117" s="220"/>
      <c r="T117" s="251"/>
      <c r="U117" s="251"/>
      <c r="V117" s="251"/>
      <c r="W117" s="251"/>
      <c r="X117" s="251"/>
      <c r="Y117" s="251"/>
      <c r="Z117" s="251"/>
      <c r="AA117" s="148"/>
      <c r="AB117" s="220"/>
      <c r="AC117" s="251"/>
      <c r="AD117" s="251"/>
      <c r="AE117" s="251"/>
      <c r="AF117" s="251"/>
      <c r="AG117" s="251"/>
      <c r="AH117" s="251"/>
      <c r="AI117" s="251"/>
      <c r="AJ117" s="148"/>
      <c r="AK117" s="220"/>
      <c r="AL117" s="251"/>
      <c r="AM117" s="251"/>
      <c r="AN117" s="251"/>
      <c r="AO117" s="251"/>
      <c r="AP117" s="251"/>
      <c r="AQ117" s="251"/>
      <c r="AR117" s="251"/>
      <c r="AS117" s="148"/>
      <c r="AT117" s="160"/>
      <c r="AU117" s="251"/>
      <c r="AV117" s="251"/>
      <c r="AW117" s="251"/>
      <c r="AX117" s="251"/>
      <c r="AY117" s="251"/>
      <c r="AZ117" s="251"/>
      <c r="BA117" s="251"/>
      <c r="BB117" s="251"/>
      <c r="BC117" s="220"/>
      <c r="BD117" s="251"/>
      <c r="BE117" s="251"/>
      <c r="BF117" s="251"/>
      <c r="BG117" s="251"/>
      <c r="BH117" s="251"/>
      <c r="BI117" s="251"/>
      <c r="BJ117" s="251"/>
      <c r="BK117" s="148"/>
      <c r="BL117" s="220"/>
      <c r="BM117" s="251"/>
      <c r="BN117" s="251"/>
      <c r="BO117" s="251"/>
      <c r="BP117" s="251"/>
      <c r="BQ117" s="251"/>
      <c r="BR117" s="251"/>
      <c r="BS117" s="251"/>
      <c r="BT117" s="148"/>
      <c r="BU117" s="160"/>
      <c r="BV117" s="251"/>
      <c r="BW117" s="251"/>
      <c r="BX117" s="251"/>
      <c r="BY117" s="251"/>
      <c r="BZ117" s="251"/>
      <c r="CA117" s="251"/>
      <c r="CB117" s="251"/>
      <c r="CC117" s="251"/>
      <c r="CD117" s="33"/>
    </row>
    <row r="118" spans="2:82" ht="15" customHeight="1" x14ac:dyDescent="0.3">
      <c r="B118" s="18"/>
      <c r="C118" s="251"/>
      <c r="D118" s="251"/>
      <c r="E118" s="251"/>
      <c r="F118" s="251"/>
      <c r="G118" s="251"/>
      <c r="H118" s="251"/>
      <c r="I118" s="251"/>
      <c r="J118" s="251"/>
      <c r="K118" s="251"/>
      <c r="L118" s="251"/>
      <c r="M118" s="251"/>
      <c r="N118" s="251"/>
      <c r="O118" s="251"/>
      <c r="P118" s="251"/>
      <c r="Q118" s="251"/>
      <c r="R118" s="148"/>
      <c r="S118" s="220"/>
      <c r="T118" s="251"/>
      <c r="U118" s="251"/>
      <c r="V118" s="251"/>
      <c r="W118" s="251"/>
      <c r="X118" s="251"/>
      <c r="Y118" s="251"/>
      <c r="Z118" s="251"/>
      <c r="AA118" s="148"/>
      <c r="AB118" s="220"/>
      <c r="AC118" s="251"/>
      <c r="AD118" s="251"/>
      <c r="AE118" s="251"/>
      <c r="AF118" s="251"/>
      <c r="AG118" s="251"/>
      <c r="AH118" s="251"/>
      <c r="AI118" s="251"/>
      <c r="AJ118" s="148"/>
      <c r="AK118" s="220"/>
      <c r="AL118" s="251"/>
      <c r="AM118" s="251"/>
      <c r="AN118" s="251"/>
      <c r="AO118" s="251"/>
      <c r="AP118" s="251"/>
      <c r="AQ118" s="251"/>
      <c r="AR118" s="251"/>
      <c r="AS118" s="148"/>
      <c r="AT118" s="160"/>
      <c r="AU118" s="251"/>
      <c r="AV118" s="251"/>
      <c r="AW118" s="251"/>
      <c r="AX118" s="251"/>
      <c r="AY118" s="251"/>
      <c r="AZ118" s="251"/>
      <c r="BA118" s="251"/>
      <c r="BB118" s="251"/>
      <c r="BC118" s="220"/>
      <c r="BD118" s="251"/>
      <c r="BE118" s="251"/>
      <c r="BF118" s="251"/>
      <c r="BG118" s="251"/>
      <c r="BH118" s="251"/>
      <c r="BI118" s="251"/>
      <c r="BJ118" s="251"/>
      <c r="BK118" s="148"/>
      <c r="BL118" s="220"/>
      <c r="BM118" s="251"/>
      <c r="BN118" s="251"/>
      <c r="BO118" s="251"/>
      <c r="BP118" s="251"/>
      <c r="BQ118" s="251"/>
      <c r="BR118" s="251"/>
      <c r="BS118" s="251"/>
      <c r="BT118" s="148"/>
      <c r="BU118" s="160"/>
      <c r="BV118" s="251"/>
      <c r="BW118" s="251"/>
      <c r="BX118" s="251"/>
      <c r="BY118" s="251"/>
      <c r="BZ118" s="251"/>
      <c r="CA118" s="251"/>
      <c r="CB118" s="251"/>
      <c r="CC118" s="251"/>
      <c r="CD118" s="33"/>
    </row>
    <row r="119" spans="2:82" ht="15" customHeight="1" x14ac:dyDescent="0.3">
      <c r="B119" s="18"/>
      <c r="C119" s="162"/>
      <c r="D119" s="162"/>
      <c r="E119" s="162"/>
      <c r="F119" s="162"/>
      <c r="G119" s="162"/>
      <c r="H119" s="162"/>
      <c r="I119" s="162"/>
      <c r="J119" s="162"/>
      <c r="K119" s="162"/>
      <c r="L119" s="162"/>
      <c r="M119" s="162"/>
      <c r="N119" s="162"/>
      <c r="O119" s="162"/>
      <c r="P119" s="162"/>
      <c r="Q119" s="162"/>
      <c r="R119" s="255"/>
      <c r="S119" s="214"/>
      <c r="T119" s="109"/>
      <c r="U119" s="109"/>
      <c r="V119" s="109"/>
      <c r="W119" s="109"/>
      <c r="X119" s="109"/>
      <c r="Y119" s="109"/>
      <c r="Z119" s="109"/>
      <c r="AA119" s="215"/>
      <c r="AB119" s="214"/>
      <c r="AC119" s="109"/>
      <c r="AD119" s="109"/>
      <c r="AE119" s="109"/>
      <c r="AF119" s="109"/>
      <c r="AG119" s="109"/>
      <c r="AH119" s="109"/>
      <c r="AI119" s="109"/>
      <c r="AJ119" s="215"/>
      <c r="AK119" s="214"/>
      <c r="AL119" s="109"/>
      <c r="AM119" s="109"/>
      <c r="AN119" s="109"/>
      <c r="AO119" s="109"/>
      <c r="AP119" s="109"/>
      <c r="AQ119" s="109"/>
      <c r="AR119" s="109"/>
      <c r="AS119" s="215"/>
      <c r="AT119" s="252"/>
      <c r="AU119" s="109"/>
      <c r="AV119" s="109"/>
      <c r="AW119" s="109"/>
      <c r="AX119" s="109"/>
      <c r="AY119" s="109"/>
      <c r="AZ119" s="109"/>
      <c r="BA119" s="109"/>
      <c r="BB119" s="109"/>
      <c r="BC119" s="214"/>
      <c r="BD119" s="109"/>
      <c r="BE119" s="109"/>
      <c r="BF119" s="109"/>
      <c r="BG119" s="109"/>
      <c r="BH119" s="109"/>
      <c r="BI119" s="109"/>
      <c r="BJ119" s="109"/>
      <c r="BK119" s="215"/>
      <c r="BL119" s="214"/>
      <c r="BM119" s="109"/>
      <c r="BN119" s="109"/>
      <c r="BO119" s="109"/>
      <c r="BP119" s="109"/>
      <c r="BQ119" s="109"/>
      <c r="BR119" s="109"/>
      <c r="BS119" s="109"/>
      <c r="BT119" s="215"/>
      <c r="BU119" s="252"/>
      <c r="BV119" s="109"/>
      <c r="BW119" s="109"/>
      <c r="BX119" s="109"/>
      <c r="BY119" s="109"/>
      <c r="BZ119" s="109"/>
      <c r="CA119" s="109"/>
      <c r="CB119" s="109"/>
      <c r="CC119" s="109"/>
      <c r="CD119" s="33"/>
    </row>
    <row r="120" spans="2:82" ht="15" customHeight="1" x14ac:dyDescent="0.3">
      <c r="B120" s="18"/>
      <c r="C120" s="254" t="s">
        <v>41</v>
      </c>
      <c r="D120" s="108"/>
      <c r="E120" s="108"/>
      <c r="F120" s="108"/>
      <c r="G120" s="108"/>
      <c r="H120" s="108"/>
      <c r="I120" s="108"/>
      <c r="J120" s="108"/>
      <c r="K120" s="108"/>
      <c r="L120" s="108"/>
      <c r="M120" s="108"/>
      <c r="N120" s="108"/>
      <c r="O120" s="108"/>
      <c r="P120" s="108"/>
      <c r="Q120" s="108"/>
      <c r="R120" s="147"/>
      <c r="S120" s="229" t="s">
        <v>134</v>
      </c>
      <c r="T120" s="108"/>
      <c r="U120" s="108"/>
      <c r="V120" s="108"/>
      <c r="W120" s="108"/>
      <c r="X120" s="108"/>
      <c r="Y120" s="108"/>
      <c r="Z120" s="108"/>
      <c r="AA120" s="147"/>
      <c r="AB120" s="253">
        <v>100</v>
      </c>
      <c r="AC120" s="251"/>
      <c r="AD120" s="251"/>
      <c r="AE120" s="251"/>
      <c r="AF120" s="251"/>
      <c r="AG120" s="251"/>
      <c r="AH120" s="251"/>
      <c r="AI120" s="251"/>
      <c r="AJ120" s="148"/>
      <c r="AK120" s="237">
        <f>svs34feier</f>
        <v>0</v>
      </c>
      <c r="AL120" s="108"/>
      <c r="AM120" s="108"/>
      <c r="AN120" s="108"/>
      <c r="AO120" s="108"/>
      <c r="AP120" s="108"/>
      <c r="AQ120" s="108"/>
      <c r="AR120" s="108"/>
      <c r="AS120" s="147"/>
      <c r="AT120" s="250">
        <f>AB120*AK120</f>
        <v>0</v>
      </c>
      <c r="AU120" s="251"/>
      <c r="AV120" s="251"/>
      <c r="AW120" s="251"/>
      <c r="AX120" s="251"/>
      <c r="AY120" s="251"/>
      <c r="AZ120" s="251"/>
      <c r="BA120" s="251"/>
      <c r="BB120" s="251"/>
      <c r="BC120" s="253">
        <f>ROUND(AB120*bedarf_anteil_kurz,0)</f>
        <v>50</v>
      </c>
      <c r="BD120" s="251"/>
      <c r="BE120" s="251"/>
      <c r="BF120" s="251"/>
      <c r="BG120" s="251"/>
      <c r="BH120" s="251"/>
      <c r="BI120" s="251"/>
      <c r="BJ120" s="251"/>
      <c r="BK120" s="148"/>
      <c r="BL120" s="237">
        <f>svs34kurz</f>
        <v>0</v>
      </c>
      <c r="BM120" s="108"/>
      <c r="BN120" s="108"/>
      <c r="BO120" s="108"/>
      <c r="BP120" s="108"/>
      <c r="BQ120" s="108"/>
      <c r="BR120" s="108"/>
      <c r="BS120" s="108"/>
      <c r="BT120" s="147"/>
      <c r="BU120" s="250">
        <f>ROUND(BC120*BL120,2)</f>
        <v>0</v>
      </c>
      <c r="BV120" s="251"/>
      <c r="BW120" s="251"/>
      <c r="BX120" s="251"/>
      <c r="BY120" s="251"/>
      <c r="BZ120" s="251"/>
      <c r="CA120" s="251"/>
      <c r="CB120" s="251"/>
      <c r="CC120" s="251"/>
      <c r="CD120" s="33"/>
    </row>
    <row r="121" spans="2:82" ht="15" customHeight="1" x14ac:dyDescent="0.3">
      <c r="B121" s="18"/>
      <c r="C121" s="251"/>
      <c r="D121" s="251"/>
      <c r="E121" s="251"/>
      <c r="F121" s="251"/>
      <c r="G121" s="251"/>
      <c r="H121" s="251"/>
      <c r="I121" s="251"/>
      <c r="J121" s="251"/>
      <c r="K121" s="251"/>
      <c r="L121" s="251"/>
      <c r="M121" s="251"/>
      <c r="N121" s="251"/>
      <c r="O121" s="251"/>
      <c r="P121" s="251"/>
      <c r="Q121" s="251"/>
      <c r="R121" s="148"/>
      <c r="S121" s="220"/>
      <c r="T121" s="251"/>
      <c r="U121" s="251"/>
      <c r="V121" s="251"/>
      <c r="W121" s="251"/>
      <c r="X121" s="251"/>
      <c r="Y121" s="251"/>
      <c r="Z121" s="251"/>
      <c r="AA121" s="148"/>
      <c r="AB121" s="220"/>
      <c r="AC121" s="251"/>
      <c r="AD121" s="251"/>
      <c r="AE121" s="251"/>
      <c r="AF121" s="251"/>
      <c r="AG121" s="251"/>
      <c r="AH121" s="251"/>
      <c r="AI121" s="251"/>
      <c r="AJ121" s="148"/>
      <c r="AK121" s="220"/>
      <c r="AL121" s="251"/>
      <c r="AM121" s="251"/>
      <c r="AN121" s="251"/>
      <c r="AO121" s="251"/>
      <c r="AP121" s="251"/>
      <c r="AQ121" s="251"/>
      <c r="AR121" s="251"/>
      <c r="AS121" s="148"/>
      <c r="AT121" s="160"/>
      <c r="AU121" s="251"/>
      <c r="AV121" s="251"/>
      <c r="AW121" s="251"/>
      <c r="AX121" s="251"/>
      <c r="AY121" s="251"/>
      <c r="AZ121" s="251"/>
      <c r="BA121" s="251"/>
      <c r="BB121" s="251"/>
      <c r="BC121" s="220"/>
      <c r="BD121" s="251"/>
      <c r="BE121" s="251"/>
      <c r="BF121" s="251"/>
      <c r="BG121" s="251"/>
      <c r="BH121" s="251"/>
      <c r="BI121" s="251"/>
      <c r="BJ121" s="251"/>
      <c r="BK121" s="148"/>
      <c r="BL121" s="220"/>
      <c r="BM121" s="251"/>
      <c r="BN121" s="251"/>
      <c r="BO121" s="251"/>
      <c r="BP121" s="251"/>
      <c r="BQ121" s="251"/>
      <c r="BR121" s="251"/>
      <c r="BS121" s="251"/>
      <c r="BT121" s="148"/>
      <c r="BU121" s="160"/>
      <c r="BV121" s="251"/>
      <c r="BW121" s="251"/>
      <c r="BX121" s="251"/>
      <c r="BY121" s="251"/>
      <c r="BZ121" s="251"/>
      <c r="CA121" s="251"/>
      <c r="CB121" s="251"/>
      <c r="CC121" s="251"/>
      <c r="CD121" s="33"/>
    </row>
    <row r="122" spans="2:82" ht="15" customHeight="1" x14ac:dyDescent="0.3">
      <c r="B122" s="18"/>
      <c r="C122" s="251"/>
      <c r="D122" s="251"/>
      <c r="E122" s="251"/>
      <c r="F122" s="251"/>
      <c r="G122" s="251"/>
      <c r="H122" s="251"/>
      <c r="I122" s="251"/>
      <c r="J122" s="251"/>
      <c r="K122" s="251"/>
      <c r="L122" s="251"/>
      <c r="M122" s="251"/>
      <c r="N122" s="251"/>
      <c r="O122" s="251"/>
      <c r="P122" s="251"/>
      <c r="Q122" s="251"/>
      <c r="R122" s="148"/>
      <c r="S122" s="220"/>
      <c r="T122" s="251"/>
      <c r="U122" s="251"/>
      <c r="V122" s="251"/>
      <c r="W122" s="251"/>
      <c r="X122" s="251"/>
      <c r="Y122" s="251"/>
      <c r="Z122" s="251"/>
      <c r="AA122" s="148"/>
      <c r="AB122" s="220"/>
      <c r="AC122" s="251"/>
      <c r="AD122" s="251"/>
      <c r="AE122" s="251"/>
      <c r="AF122" s="251"/>
      <c r="AG122" s="251"/>
      <c r="AH122" s="251"/>
      <c r="AI122" s="251"/>
      <c r="AJ122" s="148"/>
      <c r="AK122" s="220"/>
      <c r="AL122" s="251"/>
      <c r="AM122" s="251"/>
      <c r="AN122" s="251"/>
      <c r="AO122" s="251"/>
      <c r="AP122" s="251"/>
      <c r="AQ122" s="251"/>
      <c r="AR122" s="251"/>
      <c r="AS122" s="148"/>
      <c r="AT122" s="160"/>
      <c r="AU122" s="251"/>
      <c r="AV122" s="251"/>
      <c r="AW122" s="251"/>
      <c r="AX122" s="251"/>
      <c r="AY122" s="251"/>
      <c r="AZ122" s="251"/>
      <c r="BA122" s="251"/>
      <c r="BB122" s="251"/>
      <c r="BC122" s="220"/>
      <c r="BD122" s="251"/>
      <c r="BE122" s="251"/>
      <c r="BF122" s="251"/>
      <c r="BG122" s="251"/>
      <c r="BH122" s="251"/>
      <c r="BI122" s="251"/>
      <c r="BJ122" s="251"/>
      <c r="BK122" s="148"/>
      <c r="BL122" s="220"/>
      <c r="BM122" s="251"/>
      <c r="BN122" s="251"/>
      <c r="BO122" s="251"/>
      <c r="BP122" s="251"/>
      <c r="BQ122" s="251"/>
      <c r="BR122" s="251"/>
      <c r="BS122" s="251"/>
      <c r="BT122" s="148"/>
      <c r="BU122" s="160"/>
      <c r="BV122" s="251"/>
      <c r="BW122" s="251"/>
      <c r="BX122" s="251"/>
      <c r="BY122" s="251"/>
      <c r="BZ122" s="251"/>
      <c r="CA122" s="251"/>
      <c r="CB122" s="251"/>
      <c r="CC122" s="251"/>
      <c r="CD122" s="33"/>
    </row>
    <row r="123" spans="2:82" ht="15" customHeight="1" x14ac:dyDescent="0.3">
      <c r="B123" s="18"/>
      <c r="C123" s="251"/>
      <c r="D123" s="251"/>
      <c r="E123" s="251"/>
      <c r="F123" s="251"/>
      <c r="G123" s="251"/>
      <c r="H123" s="251"/>
      <c r="I123" s="251"/>
      <c r="J123" s="251"/>
      <c r="K123" s="251"/>
      <c r="L123" s="251"/>
      <c r="M123" s="251"/>
      <c r="N123" s="251"/>
      <c r="O123" s="251"/>
      <c r="P123" s="251"/>
      <c r="Q123" s="251"/>
      <c r="R123" s="148"/>
      <c r="S123" s="220"/>
      <c r="T123" s="251"/>
      <c r="U123" s="251"/>
      <c r="V123" s="251"/>
      <c r="W123" s="251"/>
      <c r="X123" s="251"/>
      <c r="Y123" s="251"/>
      <c r="Z123" s="251"/>
      <c r="AA123" s="148"/>
      <c r="AB123" s="220"/>
      <c r="AC123" s="251"/>
      <c r="AD123" s="251"/>
      <c r="AE123" s="251"/>
      <c r="AF123" s="251"/>
      <c r="AG123" s="251"/>
      <c r="AH123" s="251"/>
      <c r="AI123" s="251"/>
      <c r="AJ123" s="148"/>
      <c r="AK123" s="220"/>
      <c r="AL123" s="251"/>
      <c r="AM123" s="251"/>
      <c r="AN123" s="251"/>
      <c r="AO123" s="251"/>
      <c r="AP123" s="251"/>
      <c r="AQ123" s="251"/>
      <c r="AR123" s="251"/>
      <c r="AS123" s="148"/>
      <c r="AT123" s="160"/>
      <c r="AU123" s="251"/>
      <c r="AV123" s="251"/>
      <c r="AW123" s="251"/>
      <c r="AX123" s="251"/>
      <c r="AY123" s="251"/>
      <c r="AZ123" s="251"/>
      <c r="BA123" s="251"/>
      <c r="BB123" s="251"/>
      <c r="BC123" s="220"/>
      <c r="BD123" s="251"/>
      <c r="BE123" s="251"/>
      <c r="BF123" s="251"/>
      <c r="BG123" s="251"/>
      <c r="BH123" s="251"/>
      <c r="BI123" s="251"/>
      <c r="BJ123" s="251"/>
      <c r="BK123" s="148"/>
      <c r="BL123" s="220"/>
      <c r="BM123" s="251"/>
      <c r="BN123" s="251"/>
      <c r="BO123" s="251"/>
      <c r="BP123" s="251"/>
      <c r="BQ123" s="251"/>
      <c r="BR123" s="251"/>
      <c r="BS123" s="251"/>
      <c r="BT123" s="148"/>
      <c r="BU123" s="160"/>
      <c r="BV123" s="251"/>
      <c r="BW123" s="251"/>
      <c r="BX123" s="251"/>
      <c r="BY123" s="251"/>
      <c r="BZ123" s="251"/>
      <c r="CA123" s="251"/>
      <c r="CB123" s="251"/>
      <c r="CC123" s="251"/>
      <c r="CD123" s="33"/>
    </row>
    <row r="124" spans="2:82" ht="15" customHeight="1" x14ac:dyDescent="0.3">
      <c r="B124" s="18"/>
      <c r="C124" s="162"/>
      <c r="D124" s="162"/>
      <c r="E124" s="162"/>
      <c r="F124" s="162"/>
      <c r="G124" s="162"/>
      <c r="H124" s="162"/>
      <c r="I124" s="162"/>
      <c r="J124" s="162"/>
      <c r="K124" s="162"/>
      <c r="L124" s="162"/>
      <c r="M124" s="162"/>
      <c r="N124" s="162"/>
      <c r="O124" s="162"/>
      <c r="P124" s="162"/>
      <c r="Q124" s="162"/>
      <c r="R124" s="255"/>
      <c r="S124" s="214"/>
      <c r="T124" s="109"/>
      <c r="U124" s="109"/>
      <c r="V124" s="109"/>
      <c r="W124" s="109"/>
      <c r="X124" s="109"/>
      <c r="Y124" s="109"/>
      <c r="Z124" s="109"/>
      <c r="AA124" s="215"/>
      <c r="AB124" s="214"/>
      <c r="AC124" s="109"/>
      <c r="AD124" s="109"/>
      <c r="AE124" s="109"/>
      <c r="AF124" s="109"/>
      <c r="AG124" s="109"/>
      <c r="AH124" s="109"/>
      <c r="AI124" s="109"/>
      <c r="AJ124" s="215"/>
      <c r="AK124" s="214"/>
      <c r="AL124" s="109"/>
      <c r="AM124" s="109"/>
      <c r="AN124" s="109"/>
      <c r="AO124" s="109"/>
      <c r="AP124" s="109"/>
      <c r="AQ124" s="109"/>
      <c r="AR124" s="109"/>
      <c r="AS124" s="215"/>
      <c r="AT124" s="252"/>
      <c r="AU124" s="109"/>
      <c r="AV124" s="109"/>
      <c r="AW124" s="109"/>
      <c r="AX124" s="109"/>
      <c r="AY124" s="109"/>
      <c r="AZ124" s="109"/>
      <c r="BA124" s="109"/>
      <c r="BB124" s="109"/>
      <c r="BC124" s="214"/>
      <c r="BD124" s="109"/>
      <c r="BE124" s="109"/>
      <c r="BF124" s="109"/>
      <c r="BG124" s="109"/>
      <c r="BH124" s="109"/>
      <c r="BI124" s="109"/>
      <c r="BJ124" s="109"/>
      <c r="BK124" s="215"/>
      <c r="BL124" s="214"/>
      <c r="BM124" s="109"/>
      <c r="BN124" s="109"/>
      <c r="BO124" s="109"/>
      <c r="BP124" s="109"/>
      <c r="BQ124" s="109"/>
      <c r="BR124" s="109"/>
      <c r="BS124" s="109"/>
      <c r="BT124" s="215"/>
      <c r="BU124" s="252"/>
      <c r="BV124" s="109"/>
      <c r="BW124" s="109"/>
      <c r="BX124" s="109"/>
      <c r="BY124" s="109"/>
      <c r="BZ124" s="109"/>
      <c r="CA124" s="109"/>
      <c r="CB124" s="109"/>
      <c r="CC124" s="109"/>
      <c r="CD124" s="33"/>
    </row>
    <row r="125" spans="2:82" ht="15" customHeight="1" x14ac:dyDescent="0.3">
      <c r="B125" s="18"/>
      <c r="C125" s="254" t="s">
        <v>42</v>
      </c>
      <c r="D125" s="108"/>
      <c r="E125" s="108"/>
      <c r="F125" s="108"/>
      <c r="G125" s="108"/>
      <c r="H125" s="108"/>
      <c r="I125" s="108"/>
      <c r="J125" s="108"/>
      <c r="K125" s="108"/>
      <c r="L125" s="108"/>
      <c r="M125" s="108"/>
      <c r="N125" s="108"/>
      <c r="O125" s="108"/>
      <c r="P125" s="108"/>
      <c r="Q125" s="108"/>
      <c r="R125" s="147"/>
      <c r="S125" s="229" t="s">
        <v>134</v>
      </c>
      <c r="T125" s="108"/>
      <c r="U125" s="108"/>
      <c r="V125" s="108"/>
      <c r="W125" s="108"/>
      <c r="X125" s="108"/>
      <c r="Y125" s="108"/>
      <c r="Z125" s="108"/>
      <c r="AA125" s="147"/>
      <c r="AB125" s="253">
        <v>100</v>
      </c>
      <c r="AC125" s="251"/>
      <c r="AD125" s="251"/>
      <c r="AE125" s="251"/>
      <c r="AF125" s="251"/>
      <c r="AG125" s="251"/>
      <c r="AH125" s="251"/>
      <c r="AI125" s="251"/>
      <c r="AJ125" s="148"/>
      <c r="AK125" s="237">
        <f>svs35feier</f>
        <v>0</v>
      </c>
      <c r="AL125" s="108"/>
      <c r="AM125" s="108"/>
      <c r="AN125" s="108"/>
      <c r="AO125" s="108"/>
      <c r="AP125" s="108"/>
      <c r="AQ125" s="108"/>
      <c r="AR125" s="108"/>
      <c r="AS125" s="147"/>
      <c r="AT125" s="250">
        <f>AB125*AK125</f>
        <v>0</v>
      </c>
      <c r="AU125" s="251"/>
      <c r="AV125" s="251"/>
      <c r="AW125" s="251"/>
      <c r="AX125" s="251"/>
      <c r="AY125" s="251"/>
      <c r="AZ125" s="251"/>
      <c r="BA125" s="251"/>
      <c r="BB125" s="251"/>
      <c r="BC125" s="253">
        <f>ROUND(AB125*bedarf_anteil_kurz,0)</f>
        <v>50</v>
      </c>
      <c r="BD125" s="251"/>
      <c r="BE125" s="251"/>
      <c r="BF125" s="251"/>
      <c r="BG125" s="251"/>
      <c r="BH125" s="251"/>
      <c r="BI125" s="251"/>
      <c r="BJ125" s="251"/>
      <c r="BK125" s="148"/>
      <c r="BL125" s="237">
        <f>svs35kurz</f>
        <v>0</v>
      </c>
      <c r="BM125" s="108"/>
      <c r="BN125" s="108"/>
      <c r="BO125" s="108"/>
      <c r="BP125" s="108"/>
      <c r="BQ125" s="108"/>
      <c r="BR125" s="108"/>
      <c r="BS125" s="108"/>
      <c r="BT125" s="147"/>
      <c r="BU125" s="250">
        <f>ROUND(BC125*BL125,2)</f>
        <v>0</v>
      </c>
      <c r="BV125" s="251"/>
      <c r="BW125" s="251"/>
      <c r="BX125" s="251"/>
      <c r="BY125" s="251"/>
      <c r="BZ125" s="251"/>
      <c r="CA125" s="251"/>
      <c r="CB125" s="251"/>
      <c r="CC125" s="251"/>
      <c r="CD125" s="33"/>
    </row>
    <row r="126" spans="2:82" ht="15" customHeight="1" x14ac:dyDescent="0.3">
      <c r="B126" s="18"/>
      <c r="C126" s="251"/>
      <c r="D126" s="251"/>
      <c r="E126" s="251"/>
      <c r="F126" s="251"/>
      <c r="G126" s="251"/>
      <c r="H126" s="251"/>
      <c r="I126" s="251"/>
      <c r="J126" s="251"/>
      <c r="K126" s="251"/>
      <c r="L126" s="251"/>
      <c r="M126" s="251"/>
      <c r="N126" s="251"/>
      <c r="O126" s="251"/>
      <c r="P126" s="251"/>
      <c r="Q126" s="251"/>
      <c r="R126" s="148"/>
      <c r="S126" s="220"/>
      <c r="T126" s="251"/>
      <c r="U126" s="251"/>
      <c r="V126" s="251"/>
      <c r="W126" s="251"/>
      <c r="X126" s="251"/>
      <c r="Y126" s="251"/>
      <c r="Z126" s="251"/>
      <c r="AA126" s="148"/>
      <c r="AB126" s="220"/>
      <c r="AC126" s="251"/>
      <c r="AD126" s="251"/>
      <c r="AE126" s="251"/>
      <c r="AF126" s="251"/>
      <c r="AG126" s="251"/>
      <c r="AH126" s="251"/>
      <c r="AI126" s="251"/>
      <c r="AJ126" s="148"/>
      <c r="AK126" s="220"/>
      <c r="AL126" s="251"/>
      <c r="AM126" s="251"/>
      <c r="AN126" s="251"/>
      <c r="AO126" s="251"/>
      <c r="AP126" s="251"/>
      <c r="AQ126" s="251"/>
      <c r="AR126" s="251"/>
      <c r="AS126" s="148"/>
      <c r="AT126" s="160"/>
      <c r="AU126" s="251"/>
      <c r="AV126" s="251"/>
      <c r="AW126" s="251"/>
      <c r="AX126" s="251"/>
      <c r="AY126" s="251"/>
      <c r="AZ126" s="251"/>
      <c r="BA126" s="251"/>
      <c r="BB126" s="251"/>
      <c r="BC126" s="220"/>
      <c r="BD126" s="251"/>
      <c r="BE126" s="251"/>
      <c r="BF126" s="251"/>
      <c r="BG126" s="251"/>
      <c r="BH126" s="251"/>
      <c r="BI126" s="251"/>
      <c r="BJ126" s="251"/>
      <c r="BK126" s="148"/>
      <c r="BL126" s="220"/>
      <c r="BM126" s="251"/>
      <c r="BN126" s="251"/>
      <c r="BO126" s="251"/>
      <c r="BP126" s="251"/>
      <c r="BQ126" s="251"/>
      <c r="BR126" s="251"/>
      <c r="BS126" s="251"/>
      <c r="BT126" s="148"/>
      <c r="BU126" s="160"/>
      <c r="BV126" s="251"/>
      <c r="BW126" s="251"/>
      <c r="BX126" s="251"/>
      <c r="BY126" s="251"/>
      <c r="BZ126" s="251"/>
      <c r="CA126" s="251"/>
      <c r="CB126" s="251"/>
      <c r="CC126" s="251"/>
      <c r="CD126" s="33"/>
    </row>
    <row r="127" spans="2:82" ht="15" customHeight="1" x14ac:dyDescent="0.3">
      <c r="B127" s="18"/>
      <c r="C127" s="251"/>
      <c r="D127" s="251"/>
      <c r="E127" s="251"/>
      <c r="F127" s="251"/>
      <c r="G127" s="251"/>
      <c r="H127" s="251"/>
      <c r="I127" s="251"/>
      <c r="J127" s="251"/>
      <c r="K127" s="251"/>
      <c r="L127" s="251"/>
      <c r="M127" s="251"/>
      <c r="N127" s="251"/>
      <c r="O127" s="251"/>
      <c r="P127" s="251"/>
      <c r="Q127" s="251"/>
      <c r="R127" s="148"/>
      <c r="S127" s="220"/>
      <c r="T127" s="251"/>
      <c r="U127" s="251"/>
      <c r="V127" s="251"/>
      <c r="W127" s="251"/>
      <c r="X127" s="251"/>
      <c r="Y127" s="251"/>
      <c r="Z127" s="251"/>
      <c r="AA127" s="148"/>
      <c r="AB127" s="220"/>
      <c r="AC127" s="251"/>
      <c r="AD127" s="251"/>
      <c r="AE127" s="251"/>
      <c r="AF127" s="251"/>
      <c r="AG127" s="251"/>
      <c r="AH127" s="251"/>
      <c r="AI127" s="251"/>
      <c r="AJ127" s="148"/>
      <c r="AK127" s="220"/>
      <c r="AL127" s="251"/>
      <c r="AM127" s="251"/>
      <c r="AN127" s="251"/>
      <c r="AO127" s="251"/>
      <c r="AP127" s="251"/>
      <c r="AQ127" s="251"/>
      <c r="AR127" s="251"/>
      <c r="AS127" s="148"/>
      <c r="AT127" s="160"/>
      <c r="AU127" s="251"/>
      <c r="AV127" s="251"/>
      <c r="AW127" s="251"/>
      <c r="AX127" s="251"/>
      <c r="AY127" s="251"/>
      <c r="AZ127" s="251"/>
      <c r="BA127" s="251"/>
      <c r="BB127" s="251"/>
      <c r="BC127" s="220"/>
      <c r="BD127" s="251"/>
      <c r="BE127" s="251"/>
      <c r="BF127" s="251"/>
      <c r="BG127" s="251"/>
      <c r="BH127" s="251"/>
      <c r="BI127" s="251"/>
      <c r="BJ127" s="251"/>
      <c r="BK127" s="148"/>
      <c r="BL127" s="220"/>
      <c r="BM127" s="251"/>
      <c r="BN127" s="251"/>
      <c r="BO127" s="251"/>
      <c r="BP127" s="251"/>
      <c r="BQ127" s="251"/>
      <c r="BR127" s="251"/>
      <c r="BS127" s="251"/>
      <c r="BT127" s="148"/>
      <c r="BU127" s="160"/>
      <c r="BV127" s="251"/>
      <c r="BW127" s="251"/>
      <c r="BX127" s="251"/>
      <c r="BY127" s="251"/>
      <c r="BZ127" s="251"/>
      <c r="CA127" s="251"/>
      <c r="CB127" s="251"/>
      <c r="CC127" s="251"/>
      <c r="CD127" s="33"/>
    </row>
    <row r="128" spans="2:82" ht="15" customHeight="1" x14ac:dyDescent="0.3">
      <c r="B128" s="18"/>
      <c r="C128" s="251"/>
      <c r="D128" s="251"/>
      <c r="E128" s="251"/>
      <c r="F128" s="251"/>
      <c r="G128" s="251"/>
      <c r="H128" s="251"/>
      <c r="I128" s="251"/>
      <c r="J128" s="251"/>
      <c r="K128" s="251"/>
      <c r="L128" s="251"/>
      <c r="M128" s="251"/>
      <c r="N128" s="251"/>
      <c r="O128" s="251"/>
      <c r="P128" s="251"/>
      <c r="Q128" s="251"/>
      <c r="R128" s="148"/>
      <c r="S128" s="220"/>
      <c r="T128" s="251"/>
      <c r="U128" s="251"/>
      <c r="V128" s="251"/>
      <c r="W128" s="251"/>
      <c r="X128" s="251"/>
      <c r="Y128" s="251"/>
      <c r="Z128" s="251"/>
      <c r="AA128" s="148"/>
      <c r="AB128" s="220"/>
      <c r="AC128" s="251"/>
      <c r="AD128" s="251"/>
      <c r="AE128" s="251"/>
      <c r="AF128" s="251"/>
      <c r="AG128" s="251"/>
      <c r="AH128" s="251"/>
      <c r="AI128" s="251"/>
      <c r="AJ128" s="148"/>
      <c r="AK128" s="220"/>
      <c r="AL128" s="251"/>
      <c r="AM128" s="251"/>
      <c r="AN128" s="251"/>
      <c r="AO128" s="251"/>
      <c r="AP128" s="251"/>
      <c r="AQ128" s="251"/>
      <c r="AR128" s="251"/>
      <c r="AS128" s="148"/>
      <c r="AT128" s="160"/>
      <c r="AU128" s="251"/>
      <c r="AV128" s="251"/>
      <c r="AW128" s="251"/>
      <c r="AX128" s="251"/>
      <c r="AY128" s="251"/>
      <c r="AZ128" s="251"/>
      <c r="BA128" s="251"/>
      <c r="BB128" s="251"/>
      <c r="BC128" s="220"/>
      <c r="BD128" s="251"/>
      <c r="BE128" s="251"/>
      <c r="BF128" s="251"/>
      <c r="BG128" s="251"/>
      <c r="BH128" s="251"/>
      <c r="BI128" s="251"/>
      <c r="BJ128" s="251"/>
      <c r="BK128" s="148"/>
      <c r="BL128" s="220"/>
      <c r="BM128" s="251"/>
      <c r="BN128" s="251"/>
      <c r="BO128" s="251"/>
      <c r="BP128" s="251"/>
      <c r="BQ128" s="251"/>
      <c r="BR128" s="251"/>
      <c r="BS128" s="251"/>
      <c r="BT128" s="148"/>
      <c r="BU128" s="160"/>
      <c r="BV128" s="251"/>
      <c r="BW128" s="251"/>
      <c r="BX128" s="251"/>
      <c r="BY128" s="251"/>
      <c r="BZ128" s="251"/>
      <c r="CA128" s="251"/>
      <c r="CB128" s="251"/>
      <c r="CC128" s="251"/>
      <c r="CD128" s="33"/>
    </row>
    <row r="129" spans="2:82" ht="15" customHeight="1" x14ac:dyDescent="0.3">
      <c r="B129" s="18"/>
      <c r="C129" s="162"/>
      <c r="D129" s="162"/>
      <c r="E129" s="162"/>
      <c r="F129" s="162"/>
      <c r="G129" s="162"/>
      <c r="H129" s="162"/>
      <c r="I129" s="162"/>
      <c r="J129" s="162"/>
      <c r="K129" s="162"/>
      <c r="L129" s="162"/>
      <c r="M129" s="162"/>
      <c r="N129" s="162"/>
      <c r="O129" s="162"/>
      <c r="P129" s="162"/>
      <c r="Q129" s="162"/>
      <c r="R129" s="255"/>
      <c r="S129" s="214"/>
      <c r="T129" s="109"/>
      <c r="U129" s="109"/>
      <c r="V129" s="109"/>
      <c r="W129" s="109"/>
      <c r="X129" s="109"/>
      <c r="Y129" s="109"/>
      <c r="Z129" s="109"/>
      <c r="AA129" s="215"/>
      <c r="AB129" s="214"/>
      <c r="AC129" s="109"/>
      <c r="AD129" s="109"/>
      <c r="AE129" s="109"/>
      <c r="AF129" s="109"/>
      <c r="AG129" s="109"/>
      <c r="AH129" s="109"/>
      <c r="AI129" s="109"/>
      <c r="AJ129" s="215"/>
      <c r="AK129" s="214"/>
      <c r="AL129" s="109"/>
      <c r="AM129" s="109"/>
      <c r="AN129" s="109"/>
      <c r="AO129" s="109"/>
      <c r="AP129" s="109"/>
      <c r="AQ129" s="109"/>
      <c r="AR129" s="109"/>
      <c r="AS129" s="215"/>
      <c r="AT129" s="252"/>
      <c r="AU129" s="109"/>
      <c r="AV129" s="109"/>
      <c r="AW129" s="109"/>
      <c r="AX129" s="109"/>
      <c r="AY129" s="109"/>
      <c r="AZ129" s="109"/>
      <c r="BA129" s="109"/>
      <c r="BB129" s="109"/>
      <c r="BC129" s="214"/>
      <c r="BD129" s="109"/>
      <c r="BE129" s="109"/>
      <c r="BF129" s="109"/>
      <c r="BG129" s="109"/>
      <c r="BH129" s="109"/>
      <c r="BI129" s="109"/>
      <c r="BJ129" s="109"/>
      <c r="BK129" s="215"/>
      <c r="BL129" s="214"/>
      <c r="BM129" s="109"/>
      <c r="BN129" s="109"/>
      <c r="BO129" s="109"/>
      <c r="BP129" s="109"/>
      <c r="BQ129" s="109"/>
      <c r="BR129" s="109"/>
      <c r="BS129" s="109"/>
      <c r="BT129" s="215"/>
      <c r="BU129" s="252"/>
      <c r="BV129" s="109"/>
      <c r="BW129" s="109"/>
      <c r="BX129" s="109"/>
      <c r="BY129" s="109"/>
      <c r="BZ129" s="109"/>
      <c r="CA129" s="109"/>
      <c r="CB129" s="109"/>
      <c r="CC129" s="109"/>
      <c r="CD129" s="33"/>
    </row>
    <row r="130" spans="2:82" ht="15" customHeight="1" x14ac:dyDescent="0.3">
      <c r="B130" s="18"/>
      <c r="C130" s="254" t="s">
        <v>43</v>
      </c>
      <c r="D130" s="108"/>
      <c r="E130" s="108"/>
      <c r="F130" s="108"/>
      <c r="G130" s="108"/>
      <c r="H130" s="108"/>
      <c r="I130" s="108"/>
      <c r="J130" s="108"/>
      <c r="K130" s="108"/>
      <c r="L130" s="108"/>
      <c r="M130" s="108"/>
      <c r="N130" s="108"/>
      <c r="O130" s="108"/>
      <c r="P130" s="108"/>
      <c r="Q130" s="108"/>
      <c r="R130" s="147"/>
      <c r="S130" s="229" t="s">
        <v>134</v>
      </c>
      <c r="T130" s="108"/>
      <c r="U130" s="108"/>
      <c r="V130" s="108"/>
      <c r="W130" s="108"/>
      <c r="X130" s="108"/>
      <c r="Y130" s="108"/>
      <c r="Z130" s="108"/>
      <c r="AA130" s="147"/>
      <c r="AB130" s="253">
        <v>5</v>
      </c>
      <c r="AC130" s="251"/>
      <c r="AD130" s="251"/>
      <c r="AE130" s="251"/>
      <c r="AF130" s="251"/>
      <c r="AG130" s="251"/>
      <c r="AH130" s="251"/>
      <c r="AI130" s="251"/>
      <c r="AJ130" s="148"/>
      <c r="AK130" s="237">
        <f>svs39feier</f>
        <v>0</v>
      </c>
      <c r="AL130" s="108"/>
      <c r="AM130" s="108"/>
      <c r="AN130" s="108"/>
      <c r="AO130" s="108"/>
      <c r="AP130" s="108"/>
      <c r="AQ130" s="108"/>
      <c r="AR130" s="108"/>
      <c r="AS130" s="147"/>
      <c r="AT130" s="250">
        <f>AB130*AK130</f>
        <v>0</v>
      </c>
      <c r="AU130" s="251"/>
      <c r="AV130" s="251"/>
      <c r="AW130" s="251"/>
      <c r="AX130" s="251"/>
      <c r="AY130" s="251"/>
      <c r="AZ130" s="251"/>
      <c r="BA130" s="251"/>
      <c r="BB130" s="251"/>
      <c r="BC130" s="253">
        <f>ROUND(AB130*bedarf_anteil_kurz,0)</f>
        <v>3</v>
      </c>
      <c r="BD130" s="251"/>
      <c r="BE130" s="251"/>
      <c r="BF130" s="251"/>
      <c r="BG130" s="251"/>
      <c r="BH130" s="251"/>
      <c r="BI130" s="251"/>
      <c r="BJ130" s="251"/>
      <c r="BK130" s="148"/>
      <c r="BL130" s="237">
        <f>svs39kurz</f>
        <v>0</v>
      </c>
      <c r="BM130" s="108"/>
      <c r="BN130" s="108"/>
      <c r="BO130" s="108"/>
      <c r="BP130" s="108"/>
      <c r="BQ130" s="108"/>
      <c r="BR130" s="108"/>
      <c r="BS130" s="108"/>
      <c r="BT130" s="147"/>
      <c r="BU130" s="250">
        <f>ROUND(BC130*BL130,2)</f>
        <v>0</v>
      </c>
      <c r="BV130" s="251"/>
      <c r="BW130" s="251"/>
      <c r="BX130" s="251"/>
      <c r="BY130" s="251"/>
      <c r="BZ130" s="251"/>
      <c r="CA130" s="251"/>
      <c r="CB130" s="251"/>
      <c r="CC130" s="251"/>
      <c r="CD130" s="33"/>
    </row>
    <row r="131" spans="2:82" ht="15" customHeight="1" x14ac:dyDescent="0.3">
      <c r="B131" s="18"/>
      <c r="C131" s="251"/>
      <c r="D131" s="251"/>
      <c r="E131" s="251"/>
      <c r="F131" s="251"/>
      <c r="G131" s="251"/>
      <c r="H131" s="251"/>
      <c r="I131" s="251"/>
      <c r="J131" s="251"/>
      <c r="K131" s="251"/>
      <c r="L131" s="251"/>
      <c r="M131" s="251"/>
      <c r="N131" s="251"/>
      <c r="O131" s="251"/>
      <c r="P131" s="251"/>
      <c r="Q131" s="251"/>
      <c r="R131" s="148"/>
      <c r="S131" s="220"/>
      <c r="T131" s="251"/>
      <c r="U131" s="251"/>
      <c r="V131" s="251"/>
      <c r="W131" s="251"/>
      <c r="X131" s="251"/>
      <c r="Y131" s="251"/>
      <c r="Z131" s="251"/>
      <c r="AA131" s="148"/>
      <c r="AB131" s="220"/>
      <c r="AC131" s="251"/>
      <c r="AD131" s="251"/>
      <c r="AE131" s="251"/>
      <c r="AF131" s="251"/>
      <c r="AG131" s="251"/>
      <c r="AH131" s="251"/>
      <c r="AI131" s="251"/>
      <c r="AJ131" s="148"/>
      <c r="AK131" s="220"/>
      <c r="AL131" s="251"/>
      <c r="AM131" s="251"/>
      <c r="AN131" s="251"/>
      <c r="AO131" s="251"/>
      <c r="AP131" s="251"/>
      <c r="AQ131" s="251"/>
      <c r="AR131" s="251"/>
      <c r="AS131" s="148"/>
      <c r="AT131" s="160"/>
      <c r="AU131" s="251"/>
      <c r="AV131" s="251"/>
      <c r="AW131" s="251"/>
      <c r="AX131" s="251"/>
      <c r="AY131" s="251"/>
      <c r="AZ131" s="251"/>
      <c r="BA131" s="251"/>
      <c r="BB131" s="251"/>
      <c r="BC131" s="220"/>
      <c r="BD131" s="251"/>
      <c r="BE131" s="251"/>
      <c r="BF131" s="251"/>
      <c r="BG131" s="251"/>
      <c r="BH131" s="251"/>
      <c r="BI131" s="251"/>
      <c r="BJ131" s="251"/>
      <c r="BK131" s="148"/>
      <c r="BL131" s="220"/>
      <c r="BM131" s="251"/>
      <c r="BN131" s="251"/>
      <c r="BO131" s="251"/>
      <c r="BP131" s="251"/>
      <c r="BQ131" s="251"/>
      <c r="BR131" s="251"/>
      <c r="BS131" s="251"/>
      <c r="BT131" s="148"/>
      <c r="BU131" s="160"/>
      <c r="BV131" s="251"/>
      <c r="BW131" s="251"/>
      <c r="BX131" s="251"/>
      <c r="BY131" s="251"/>
      <c r="BZ131" s="251"/>
      <c r="CA131" s="251"/>
      <c r="CB131" s="251"/>
      <c r="CC131" s="251"/>
      <c r="CD131" s="33"/>
    </row>
    <row r="132" spans="2:82" ht="15" customHeight="1" x14ac:dyDescent="0.3">
      <c r="B132" s="18"/>
      <c r="C132" s="251"/>
      <c r="D132" s="251"/>
      <c r="E132" s="251"/>
      <c r="F132" s="251"/>
      <c r="G132" s="251"/>
      <c r="H132" s="251"/>
      <c r="I132" s="251"/>
      <c r="J132" s="251"/>
      <c r="K132" s="251"/>
      <c r="L132" s="251"/>
      <c r="M132" s="251"/>
      <c r="N132" s="251"/>
      <c r="O132" s="251"/>
      <c r="P132" s="251"/>
      <c r="Q132" s="251"/>
      <c r="R132" s="148"/>
      <c r="S132" s="220"/>
      <c r="T132" s="251"/>
      <c r="U132" s="251"/>
      <c r="V132" s="251"/>
      <c r="W132" s="251"/>
      <c r="X132" s="251"/>
      <c r="Y132" s="251"/>
      <c r="Z132" s="251"/>
      <c r="AA132" s="148"/>
      <c r="AB132" s="220"/>
      <c r="AC132" s="251"/>
      <c r="AD132" s="251"/>
      <c r="AE132" s="251"/>
      <c r="AF132" s="251"/>
      <c r="AG132" s="251"/>
      <c r="AH132" s="251"/>
      <c r="AI132" s="251"/>
      <c r="AJ132" s="148"/>
      <c r="AK132" s="220"/>
      <c r="AL132" s="251"/>
      <c r="AM132" s="251"/>
      <c r="AN132" s="251"/>
      <c r="AO132" s="251"/>
      <c r="AP132" s="251"/>
      <c r="AQ132" s="251"/>
      <c r="AR132" s="251"/>
      <c r="AS132" s="148"/>
      <c r="AT132" s="160"/>
      <c r="AU132" s="251"/>
      <c r="AV132" s="251"/>
      <c r="AW132" s="251"/>
      <c r="AX132" s="251"/>
      <c r="AY132" s="251"/>
      <c r="AZ132" s="251"/>
      <c r="BA132" s="251"/>
      <c r="BB132" s="251"/>
      <c r="BC132" s="220"/>
      <c r="BD132" s="251"/>
      <c r="BE132" s="251"/>
      <c r="BF132" s="251"/>
      <c r="BG132" s="251"/>
      <c r="BH132" s="251"/>
      <c r="BI132" s="251"/>
      <c r="BJ132" s="251"/>
      <c r="BK132" s="148"/>
      <c r="BL132" s="220"/>
      <c r="BM132" s="251"/>
      <c r="BN132" s="251"/>
      <c r="BO132" s="251"/>
      <c r="BP132" s="251"/>
      <c r="BQ132" s="251"/>
      <c r="BR132" s="251"/>
      <c r="BS132" s="251"/>
      <c r="BT132" s="148"/>
      <c r="BU132" s="160"/>
      <c r="BV132" s="251"/>
      <c r="BW132" s="251"/>
      <c r="BX132" s="251"/>
      <c r="BY132" s="251"/>
      <c r="BZ132" s="251"/>
      <c r="CA132" s="251"/>
      <c r="CB132" s="251"/>
      <c r="CC132" s="251"/>
      <c r="CD132" s="33"/>
    </row>
    <row r="133" spans="2:82" ht="15" customHeight="1" x14ac:dyDescent="0.3">
      <c r="B133" s="18"/>
      <c r="C133" s="251"/>
      <c r="D133" s="251"/>
      <c r="E133" s="251"/>
      <c r="F133" s="251"/>
      <c r="G133" s="251"/>
      <c r="H133" s="251"/>
      <c r="I133" s="251"/>
      <c r="J133" s="251"/>
      <c r="K133" s="251"/>
      <c r="L133" s="251"/>
      <c r="M133" s="251"/>
      <c r="N133" s="251"/>
      <c r="O133" s="251"/>
      <c r="P133" s="251"/>
      <c r="Q133" s="251"/>
      <c r="R133" s="148"/>
      <c r="S133" s="220"/>
      <c r="T133" s="251"/>
      <c r="U133" s="251"/>
      <c r="V133" s="251"/>
      <c r="W133" s="251"/>
      <c r="X133" s="251"/>
      <c r="Y133" s="251"/>
      <c r="Z133" s="251"/>
      <c r="AA133" s="148"/>
      <c r="AB133" s="220"/>
      <c r="AC133" s="251"/>
      <c r="AD133" s="251"/>
      <c r="AE133" s="251"/>
      <c r="AF133" s="251"/>
      <c r="AG133" s="251"/>
      <c r="AH133" s="251"/>
      <c r="AI133" s="251"/>
      <c r="AJ133" s="148"/>
      <c r="AK133" s="220"/>
      <c r="AL133" s="251"/>
      <c r="AM133" s="251"/>
      <c r="AN133" s="251"/>
      <c r="AO133" s="251"/>
      <c r="AP133" s="251"/>
      <c r="AQ133" s="251"/>
      <c r="AR133" s="251"/>
      <c r="AS133" s="148"/>
      <c r="AT133" s="160"/>
      <c r="AU133" s="251"/>
      <c r="AV133" s="251"/>
      <c r="AW133" s="251"/>
      <c r="AX133" s="251"/>
      <c r="AY133" s="251"/>
      <c r="AZ133" s="251"/>
      <c r="BA133" s="251"/>
      <c r="BB133" s="251"/>
      <c r="BC133" s="220"/>
      <c r="BD133" s="251"/>
      <c r="BE133" s="251"/>
      <c r="BF133" s="251"/>
      <c r="BG133" s="251"/>
      <c r="BH133" s="251"/>
      <c r="BI133" s="251"/>
      <c r="BJ133" s="251"/>
      <c r="BK133" s="148"/>
      <c r="BL133" s="220"/>
      <c r="BM133" s="251"/>
      <c r="BN133" s="251"/>
      <c r="BO133" s="251"/>
      <c r="BP133" s="251"/>
      <c r="BQ133" s="251"/>
      <c r="BR133" s="251"/>
      <c r="BS133" s="251"/>
      <c r="BT133" s="148"/>
      <c r="BU133" s="160"/>
      <c r="BV133" s="251"/>
      <c r="BW133" s="251"/>
      <c r="BX133" s="251"/>
      <c r="BY133" s="251"/>
      <c r="BZ133" s="251"/>
      <c r="CA133" s="251"/>
      <c r="CB133" s="251"/>
      <c r="CC133" s="251"/>
      <c r="CD133" s="33"/>
    </row>
    <row r="134" spans="2:82" ht="15" customHeight="1" x14ac:dyDescent="0.3">
      <c r="B134" s="18"/>
      <c r="C134" s="162"/>
      <c r="D134" s="162"/>
      <c r="E134" s="162"/>
      <c r="F134" s="162"/>
      <c r="G134" s="162"/>
      <c r="H134" s="162"/>
      <c r="I134" s="162"/>
      <c r="J134" s="162"/>
      <c r="K134" s="162"/>
      <c r="L134" s="162"/>
      <c r="M134" s="162"/>
      <c r="N134" s="162"/>
      <c r="O134" s="162"/>
      <c r="P134" s="162"/>
      <c r="Q134" s="162"/>
      <c r="R134" s="255"/>
      <c r="S134" s="214"/>
      <c r="T134" s="109"/>
      <c r="U134" s="109"/>
      <c r="V134" s="109"/>
      <c r="W134" s="109"/>
      <c r="X134" s="109"/>
      <c r="Y134" s="109"/>
      <c r="Z134" s="109"/>
      <c r="AA134" s="215"/>
      <c r="AB134" s="214"/>
      <c r="AC134" s="109"/>
      <c r="AD134" s="109"/>
      <c r="AE134" s="109"/>
      <c r="AF134" s="109"/>
      <c r="AG134" s="109"/>
      <c r="AH134" s="109"/>
      <c r="AI134" s="109"/>
      <c r="AJ134" s="215"/>
      <c r="AK134" s="214"/>
      <c r="AL134" s="109"/>
      <c r="AM134" s="109"/>
      <c r="AN134" s="109"/>
      <c r="AO134" s="109"/>
      <c r="AP134" s="109"/>
      <c r="AQ134" s="109"/>
      <c r="AR134" s="109"/>
      <c r="AS134" s="215"/>
      <c r="AT134" s="252"/>
      <c r="AU134" s="109"/>
      <c r="AV134" s="109"/>
      <c r="AW134" s="109"/>
      <c r="AX134" s="109"/>
      <c r="AY134" s="109"/>
      <c r="AZ134" s="109"/>
      <c r="BA134" s="109"/>
      <c r="BB134" s="109"/>
      <c r="BC134" s="214"/>
      <c r="BD134" s="109"/>
      <c r="BE134" s="109"/>
      <c r="BF134" s="109"/>
      <c r="BG134" s="109"/>
      <c r="BH134" s="109"/>
      <c r="BI134" s="109"/>
      <c r="BJ134" s="109"/>
      <c r="BK134" s="215"/>
      <c r="BL134" s="214"/>
      <c r="BM134" s="109"/>
      <c r="BN134" s="109"/>
      <c r="BO134" s="109"/>
      <c r="BP134" s="109"/>
      <c r="BQ134" s="109"/>
      <c r="BR134" s="109"/>
      <c r="BS134" s="109"/>
      <c r="BT134" s="215"/>
      <c r="BU134" s="252"/>
      <c r="BV134" s="109"/>
      <c r="BW134" s="109"/>
      <c r="BX134" s="109"/>
      <c r="BY134" s="109"/>
      <c r="BZ134" s="109"/>
      <c r="CA134" s="109"/>
      <c r="CB134" s="109"/>
      <c r="CC134" s="109"/>
      <c r="CD134" s="33"/>
    </row>
    <row r="135" spans="2:82" ht="15" customHeight="1" x14ac:dyDescent="0.3">
      <c r="B135" s="18"/>
      <c r="C135" s="254" t="s">
        <v>40</v>
      </c>
      <c r="D135" s="108"/>
      <c r="E135" s="108"/>
      <c r="F135" s="108"/>
      <c r="G135" s="108"/>
      <c r="H135" s="108"/>
      <c r="I135" s="108"/>
      <c r="J135" s="108"/>
      <c r="K135" s="108"/>
      <c r="L135" s="108"/>
      <c r="M135" s="108"/>
      <c r="N135" s="108"/>
      <c r="O135" s="108"/>
      <c r="P135" s="108"/>
      <c r="Q135" s="108"/>
      <c r="R135" s="147"/>
      <c r="S135" s="229" t="s">
        <v>135</v>
      </c>
      <c r="T135" s="108"/>
      <c r="U135" s="108"/>
      <c r="V135" s="108"/>
      <c r="W135" s="108"/>
      <c r="X135" s="108"/>
      <c r="Y135" s="108"/>
      <c r="Z135" s="108"/>
      <c r="AA135" s="147"/>
      <c r="AB135" s="253">
        <v>10</v>
      </c>
      <c r="AC135" s="251"/>
      <c r="AD135" s="251"/>
      <c r="AE135" s="251"/>
      <c r="AF135" s="251"/>
      <c r="AG135" s="251"/>
      <c r="AH135" s="251"/>
      <c r="AI135" s="251"/>
      <c r="AJ135" s="148"/>
      <c r="AK135" s="237">
        <f>svs33feiernacht</f>
        <v>0</v>
      </c>
      <c r="AL135" s="108"/>
      <c r="AM135" s="108"/>
      <c r="AN135" s="108"/>
      <c r="AO135" s="108"/>
      <c r="AP135" s="108"/>
      <c r="AQ135" s="108"/>
      <c r="AR135" s="108"/>
      <c r="AS135" s="147"/>
      <c r="AT135" s="250">
        <f>AB135*AK135</f>
        <v>0</v>
      </c>
      <c r="AU135" s="251"/>
      <c r="AV135" s="251"/>
      <c r="AW135" s="251"/>
      <c r="AX135" s="251"/>
      <c r="AY135" s="251"/>
      <c r="AZ135" s="251"/>
      <c r="BA135" s="251"/>
      <c r="BB135" s="251"/>
      <c r="BC135" s="253">
        <f>ROUND(AB135*bedarf_anteil_kurz,0)</f>
        <v>5</v>
      </c>
      <c r="BD135" s="251"/>
      <c r="BE135" s="251"/>
      <c r="BF135" s="251"/>
      <c r="BG135" s="251"/>
      <c r="BH135" s="251"/>
      <c r="BI135" s="251"/>
      <c r="BJ135" s="251"/>
      <c r="BK135" s="148"/>
      <c r="BL135" s="237">
        <f>svs33kurz</f>
        <v>0</v>
      </c>
      <c r="BM135" s="108"/>
      <c r="BN135" s="108"/>
      <c r="BO135" s="108"/>
      <c r="BP135" s="108"/>
      <c r="BQ135" s="108"/>
      <c r="BR135" s="108"/>
      <c r="BS135" s="108"/>
      <c r="BT135" s="147"/>
      <c r="BU135" s="250">
        <f>ROUND(BC135*BL135,2)</f>
        <v>0</v>
      </c>
      <c r="BV135" s="251"/>
      <c r="BW135" s="251"/>
      <c r="BX135" s="251"/>
      <c r="BY135" s="251"/>
      <c r="BZ135" s="251"/>
      <c r="CA135" s="251"/>
      <c r="CB135" s="251"/>
      <c r="CC135" s="251"/>
      <c r="CD135" s="33"/>
    </row>
    <row r="136" spans="2:82" ht="15" customHeight="1" x14ac:dyDescent="0.3">
      <c r="B136" s="18"/>
      <c r="C136" s="251"/>
      <c r="D136" s="251"/>
      <c r="E136" s="251"/>
      <c r="F136" s="251"/>
      <c r="G136" s="251"/>
      <c r="H136" s="251"/>
      <c r="I136" s="251"/>
      <c r="J136" s="251"/>
      <c r="K136" s="251"/>
      <c r="L136" s="251"/>
      <c r="M136" s="251"/>
      <c r="N136" s="251"/>
      <c r="O136" s="251"/>
      <c r="P136" s="251"/>
      <c r="Q136" s="251"/>
      <c r="R136" s="148"/>
      <c r="S136" s="220"/>
      <c r="T136" s="251"/>
      <c r="U136" s="251"/>
      <c r="V136" s="251"/>
      <c r="W136" s="251"/>
      <c r="X136" s="251"/>
      <c r="Y136" s="251"/>
      <c r="Z136" s="251"/>
      <c r="AA136" s="148"/>
      <c r="AB136" s="220"/>
      <c r="AC136" s="251"/>
      <c r="AD136" s="251"/>
      <c r="AE136" s="251"/>
      <c r="AF136" s="251"/>
      <c r="AG136" s="251"/>
      <c r="AH136" s="251"/>
      <c r="AI136" s="251"/>
      <c r="AJ136" s="148"/>
      <c r="AK136" s="220"/>
      <c r="AL136" s="251"/>
      <c r="AM136" s="251"/>
      <c r="AN136" s="251"/>
      <c r="AO136" s="251"/>
      <c r="AP136" s="251"/>
      <c r="AQ136" s="251"/>
      <c r="AR136" s="251"/>
      <c r="AS136" s="148"/>
      <c r="AT136" s="160"/>
      <c r="AU136" s="251"/>
      <c r="AV136" s="251"/>
      <c r="AW136" s="251"/>
      <c r="AX136" s="251"/>
      <c r="AY136" s="251"/>
      <c r="AZ136" s="251"/>
      <c r="BA136" s="251"/>
      <c r="BB136" s="251"/>
      <c r="BC136" s="220"/>
      <c r="BD136" s="251"/>
      <c r="BE136" s="251"/>
      <c r="BF136" s="251"/>
      <c r="BG136" s="251"/>
      <c r="BH136" s="251"/>
      <c r="BI136" s="251"/>
      <c r="BJ136" s="251"/>
      <c r="BK136" s="148"/>
      <c r="BL136" s="220"/>
      <c r="BM136" s="251"/>
      <c r="BN136" s="251"/>
      <c r="BO136" s="251"/>
      <c r="BP136" s="251"/>
      <c r="BQ136" s="251"/>
      <c r="BR136" s="251"/>
      <c r="BS136" s="251"/>
      <c r="BT136" s="148"/>
      <c r="BU136" s="160"/>
      <c r="BV136" s="251"/>
      <c r="BW136" s="251"/>
      <c r="BX136" s="251"/>
      <c r="BY136" s="251"/>
      <c r="BZ136" s="251"/>
      <c r="CA136" s="251"/>
      <c r="CB136" s="251"/>
      <c r="CC136" s="251"/>
      <c r="CD136" s="33"/>
    </row>
    <row r="137" spans="2:82" ht="15" customHeight="1" x14ac:dyDescent="0.3">
      <c r="B137" s="18"/>
      <c r="C137" s="251"/>
      <c r="D137" s="251"/>
      <c r="E137" s="251"/>
      <c r="F137" s="251"/>
      <c r="G137" s="251"/>
      <c r="H137" s="251"/>
      <c r="I137" s="251"/>
      <c r="J137" s="251"/>
      <c r="K137" s="251"/>
      <c r="L137" s="251"/>
      <c r="M137" s="251"/>
      <c r="N137" s="251"/>
      <c r="O137" s="251"/>
      <c r="P137" s="251"/>
      <c r="Q137" s="251"/>
      <c r="R137" s="148"/>
      <c r="S137" s="220"/>
      <c r="T137" s="251"/>
      <c r="U137" s="251"/>
      <c r="V137" s="251"/>
      <c r="W137" s="251"/>
      <c r="X137" s="251"/>
      <c r="Y137" s="251"/>
      <c r="Z137" s="251"/>
      <c r="AA137" s="148"/>
      <c r="AB137" s="220"/>
      <c r="AC137" s="251"/>
      <c r="AD137" s="251"/>
      <c r="AE137" s="251"/>
      <c r="AF137" s="251"/>
      <c r="AG137" s="251"/>
      <c r="AH137" s="251"/>
      <c r="AI137" s="251"/>
      <c r="AJ137" s="148"/>
      <c r="AK137" s="220"/>
      <c r="AL137" s="251"/>
      <c r="AM137" s="251"/>
      <c r="AN137" s="251"/>
      <c r="AO137" s="251"/>
      <c r="AP137" s="251"/>
      <c r="AQ137" s="251"/>
      <c r="AR137" s="251"/>
      <c r="AS137" s="148"/>
      <c r="AT137" s="160"/>
      <c r="AU137" s="251"/>
      <c r="AV137" s="251"/>
      <c r="AW137" s="251"/>
      <c r="AX137" s="251"/>
      <c r="AY137" s="251"/>
      <c r="AZ137" s="251"/>
      <c r="BA137" s="251"/>
      <c r="BB137" s="251"/>
      <c r="BC137" s="220"/>
      <c r="BD137" s="251"/>
      <c r="BE137" s="251"/>
      <c r="BF137" s="251"/>
      <c r="BG137" s="251"/>
      <c r="BH137" s="251"/>
      <c r="BI137" s="251"/>
      <c r="BJ137" s="251"/>
      <c r="BK137" s="148"/>
      <c r="BL137" s="220"/>
      <c r="BM137" s="251"/>
      <c r="BN137" s="251"/>
      <c r="BO137" s="251"/>
      <c r="BP137" s="251"/>
      <c r="BQ137" s="251"/>
      <c r="BR137" s="251"/>
      <c r="BS137" s="251"/>
      <c r="BT137" s="148"/>
      <c r="BU137" s="160"/>
      <c r="BV137" s="251"/>
      <c r="BW137" s="251"/>
      <c r="BX137" s="251"/>
      <c r="BY137" s="251"/>
      <c r="BZ137" s="251"/>
      <c r="CA137" s="251"/>
      <c r="CB137" s="251"/>
      <c r="CC137" s="251"/>
      <c r="CD137" s="33"/>
    </row>
    <row r="138" spans="2:82" ht="15" customHeight="1" x14ac:dyDescent="0.3">
      <c r="B138" s="18"/>
      <c r="C138" s="251"/>
      <c r="D138" s="251"/>
      <c r="E138" s="251"/>
      <c r="F138" s="251"/>
      <c r="G138" s="251"/>
      <c r="H138" s="251"/>
      <c r="I138" s="251"/>
      <c r="J138" s="251"/>
      <c r="K138" s="251"/>
      <c r="L138" s="251"/>
      <c r="M138" s="251"/>
      <c r="N138" s="251"/>
      <c r="O138" s="251"/>
      <c r="P138" s="251"/>
      <c r="Q138" s="251"/>
      <c r="R138" s="148"/>
      <c r="S138" s="220"/>
      <c r="T138" s="251"/>
      <c r="U138" s="251"/>
      <c r="V138" s="251"/>
      <c r="W138" s="251"/>
      <c r="X138" s="251"/>
      <c r="Y138" s="251"/>
      <c r="Z138" s="251"/>
      <c r="AA138" s="148"/>
      <c r="AB138" s="220"/>
      <c r="AC138" s="251"/>
      <c r="AD138" s="251"/>
      <c r="AE138" s="251"/>
      <c r="AF138" s="251"/>
      <c r="AG138" s="251"/>
      <c r="AH138" s="251"/>
      <c r="AI138" s="251"/>
      <c r="AJ138" s="148"/>
      <c r="AK138" s="220"/>
      <c r="AL138" s="251"/>
      <c r="AM138" s="251"/>
      <c r="AN138" s="251"/>
      <c r="AO138" s="251"/>
      <c r="AP138" s="251"/>
      <c r="AQ138" s="251"/>
      <c r="AR138" s="251"/>
      <c r="AS138" s="148"/>
      <c r="AT138" s="160"/>
      <c r="AU138" s="251"/>
      <c r="AV138" s="251"/>
      <c r="AW138" s="251"/>
      <c r="AX138" s="251"/>
      <c r="AY138" s="251"/>
      <c r="AZ138" s="251"/>
      <c r="BA138" s="251"/>
      <c r="BB138" s="251"/>
      <c r="BC138" s="220"/>
      <c r="BD138" s="251"/>
      <c r="BE138" s="251"/>
      <c r="BF138" s="251"/>
      <c r="BG138" s="251"/>
      <c r="BH138" s="251"/>
      <c r="BI138" s="251"/>
      <c r="BJ138" s="251"/>
      <c r="BK138" s="148"/>
      <c r="BL138" s="220"/>
      <c r="BM138" s="251"/>
      <c r="BN138" s="251"/>
      <c r="BO138" s="251"/>
      <c r="BP138" s="251"/>
      <c r="BQ138" s="251"/>
      <c r="BR138" s="251"/>
      <c r="BS138" s="251"/>
      <c r="BT138" s="148"/>
      <c r="BU138" s="160"/>
      <c r="BV138" s="251"/>
      <c r="BW138" s="251"/>
      <c r="BX138" s="251"/>
      <c r="BY138" s="251"/>
      <c r="BZ138" s="251"/>
      <c r="CA138" s="251"/>
      <c r="CB138" s="251"/>
      <c r="CC138" s="251"/>
      <c r="CD138" s="33"/>
    </row>
    <row r="139" spans="2:82" ht="15" customHeight="1" x14ac:dyDescent="0.3">
      <c r="B139" s="18"/>
      <c r="C139" s="162"/>
      <c r="D139" s="162"/>
      <c r="E139" s="162"/>
      <c r="F139" s="162"/>
      <c r="G139" s="162"/>
      <c r="H139" s="162"/>
      <c r="I139" s="162"/>
      <c r="J139" s="162"/>
      <c r="K139" s="162"/>
      <c r="L139" s="162"/>
      <c r="M139" s="162"/>
      <c r="N139" s="162"/>
      <c r="O139" s="162"/>
      <c r="P139" s="162"/>
      <c r="Q139" s="162"/>
      <c r="R139" s="255"/>
      <c r="S139" s="214"/>
      <c r="T139" s="109"/>
      <c r="U139" s="109"/>
      <c r="V139" s="109"/>
      <c r="W139" s="109"/>
      <c r="X139" s="109"/>
      <c r="Y139" s="109"/>
      <c r="Z139" s="109"/>
      <c r="AA139" s="215"/>
      <c r="AB139" s="214"/>
      <c r="AC139" s="109"/>
      <c r="AD139" s="109"/>
      <c r="AE139" s="109"/>
      <c r="AF139" s="109"/>
      <c r="AG139" s="109"/>
      <c r="AH139" s="109"/>
      <c r="AI139" s="109"/>
      <c r="AJ139" s="215"/>
      <c r="AK139" s="214"/>
      <c r="AL139" s="109"/>
      <c r="AM139" s="109"/>
      <c r="AN139" s="109"/>
      <c r="AO139" s="109"/>
      <c r="AP139" s="109"/>
      <c r="AQ139" s="109"/>
      <c r="AR139" s="109"/>
      <c r="AS139" s="215"/>
      <c r="AT139" s="252"/>
      <c r="AU139" s="109"/>
      <c r="AV139" s="109"/>
      <c r="AW139" s="109"/>
      <c r="AX139" s="109"/>
      <c r="AY139" s="109"/>
      <c r="AZ139" s="109"/>
      <c r="BA139" s="109"/>
      <c r="BB139" s="109"/>
      <c r="BC139" s="214"/>
      <c r="BD139" s="109"/>
      <c r="BE139" s="109"/>
      <c r="BF139" s="109"/>
      <c r="BG139" s="109"/>
      <c r="BH139" s="109"/>
      <c r="BI139" s="109"/>
      <c r="BJ139" s="109"/>
      <c r="BK139" s="215"/>
      <c r="BL139" s="214"/>
      <c r="BM139" s="109"/>
      <c r="BN139" s="109"/>
      <c r="BO139" s="109"/>
      <c r="BP139" s="109"/>
      <c r="BQ139" s="109"/>
      <c r="BR139" s="109"/>
      <c r="BS139" s="109"/>
      <c r="BT139" s="215"/>
      <c r="BU139" s="252"/>
      <c r="BV139" s="109"/>
      <c r="BW139" s="109"/>
      <c r="BX139" s="109"/>
      <c r="BY139" s="109"/>
      <c r="BZ139" s="109"/>
      <c r="CA139" s="109"/>
      <c r="CB139" s="109"/>
      <c r="CC139" s="109"/>
      <c r="CD139" s="33"/>
    </row>
    <row r="140" spans="2:82" ht="15" customHeight="1" x14ac:dyDescent="0.3">
      <c r="B140" s="18"/>
      <c r="C140" s="254" t="s">
        <v>41</v>
      </c>
      <c r="D140" s="108"/>
      <c r="E140" s="108"/>
      <c r="F140" s="108"/>
      <c r="G140" s="108"/>
      <c r="H140" s="108"/>
      <c r="I140" s="108"/>
      <c r="J140" s="108"/>
      <c r="K140" s="108"/>
      <c r="L140" s="108"/>
      <c r="M140" s="108"/>
      <c r="N140" s="108"/>
      <c r="O140" s="108"/>
      <c r="P140" s="108"/>
      <c r="Q140" s="108"/>
      <c r="R140" s="147"/>
      <c r="S140" s="229" t="s">
        <v>135</v>
      </c>
      <c r="T140" s="108"/>
      <c r="U140" s="108"/>
      <c r="V140" s="108"/>
      <c r="W140" s="108"/>
      <c r="X140" s="108"/>
      <c r="Y140" s="108"/>
      <c r="Z140" s="108"/>
      <c r="AA140" s="147"/>
      <c r="AB140" s="253">
        <v>75</v>
      </c>
      <c r="AC140" s="251"/>
      <c r="AD140" s="251"/>
      <c r="AE140" s="251"/>
      <c r="AF140" s="251"/>
      <c r="AG140" s="251"/>
      <c r="AH140" s="251"/>
      <c r="AI140" s="251"/>
      <c r="AJ140" s="148"/>
      <c r="AK140" s="237">
        <f>svs34feiernacht</f>
        <v>0</v>
      </c>
      <c r="AL140" s="108"/>
      <c r="AM140" s="108"/>
      <c r="AN140" s="108"/>
      <c r="AO140" s="108"/>
      <c r="AP140" s="108"/>
      <c r="AQ140" s="108"/>
      <c r="AR140" s="108"/>
      <c r="AS140" s="147"/>
      <c r="AT140" s="250">
        <f>AB140*AK140</f>
        <v>0</v>
      </c>
      <c r="AU140" s="251"/>
      <c r="AV140" s="251"/>
      <c r="AW140" s="251"/>
      <c r="AX140" s="251"/>
      <c r="AY140" s="251"/>
      <c r="AZ140" s="251"/>
      <c r="BA140" s="251"/>
      <c r="BB140" s="251"/>
      <c r="BC140" s="253">
        <f>ROUND(AB140*bedarf_anteil_kurz,0)</f>
        <v>38</v>
      </c>
      <c r="BD140" s="251"/>
      <c r="BE140" s="251"/>
      <c r="BF140" s="251"/>
      <c r="BG140" s="251"/>
      <c r="BH140" s="251"/>
      <c r="BI140" s="251"/>
      <c r="BJ140" s="251"/>
      <c r="BK140" s="148"/>
      <c r="BL140" s="237">
        <f>svs34kurz</f>
        <v>0</v>
      </c>
      <c r="BM140" s="108"/>
      <c r="BN140" s="108"/>
      <c r="BO140" s="108"/>
      <c r="BP140" s="108"/>
      <c r="BQ140" s="108"/>
      <c r="BR140" s="108"/>
      <c r="BS140" s="108"/>
      <c r="BT140" s="147"/>
      <c r="BU140" s="250">
        <f>ROUND(BC140*BL140,2)</f>
        <v>0</v>
      </c>
      <c r="BV140" s="251"/>
      <c r="BW140" s="251"/>
      <c r="BX140" s="251"/>
      <c r="BY140" s="251"/>
      <c r="BZ140" s="251"/>
      <c r="CA140" s="251"/>
      <c r="CB140" s="251"/>
      <c r="CC140" s="251"/>
      <c r="CD140" s="33"/>
    </row>
    <row r="141" spans="2:82" ht="15" customHeight="1" x14ac:dyDescent="0.3">
      <c r="B141" s="18"/>
      <c r="C141" s="251"/>
      <c r="D141" s="251"/>
      <c r="E141" s="251"/>
      <c r="F141" s="251"/>
      <c r="G141" s="251"/>
      <c r="H141" s="251"/>
      <c r="I141" s="251"/>
      <c r="J141" s="251"/>
      <c r="K141" s="251"/>
      <c r="L141" s="251"/>
      <c r="M141" s="251"/>
      <c r="N141" s="251"/>
      <c r="O141" s="251"/>
      <c r="P141" s="251"/>
      <c r="Q141" s="251"/>
      <c r="R141" s="148"/>
      <c r="S141" s="220"/>
      <c r="T141" s="251"/>
      <c r="U141" s="251"/>
      <c r="V141" s="251"/>
      <c r="W141" s="251"/>
      <c r="X141" s="251"/>
      <c r="Y141" s="251"/>
      <c r="Z141" s="251"/>
      <c r="AA141" s="148"/>
      <c r="AB141" s="220"/>
      <c r="AC141" s="251"/>
      <c r="AD141" s="251"/>
      <c r="AE141" s="251"/>
      <c r="AF141" s="251"/>
      <c r="AG141" s="251"/>
      <c r="AH141" s="251"/>
      <c r="AI141" s="251"/>
      <c r="AJ141" s="148"/>
      <c r="AK141" s="220"/>
      <c r="AL141" s="251"/>
      <c r="AM141" s="251"/>
      <c r="AN141" s="251"/>
      <c r="AO141" s="251"/>
      <c r="AP141" s="251"/>
      <c r="AQ141" s="251"/>
      <c r="AR141" s="251"/>
      <c r="AS141" s="148"/>
      <c r="AT141" s="160"/>
      <c r="AU141" s="251"/>
      <c r="AV141" s="251"/>
      <c r="AW141" s="251"/>
      <c r="AX141" s="251"/>
      <c r="AY141" s="251"/>
      <c r="AZ141" s="251"/>
      <c r="BA141" s="251"/>
      <c r="BB141" s="251"/>
      <c r="BC141" s="220"/>
      <c r="BD141" s="251"/>
      <c r="BE141" s="251"/>
      <c r="BF141" s="251"/>
      <c r="BG141" s="251"/>
      <c r="BH141" s="251"/>
      <c r="BI141" s="251"/>
      <c r="BJ141" s="251"/>
      <c r="BK141" s="148"/>
      <c r="BL141" s="220"/>
      <c r="BM141" s="251"/>
      <c r="BN141" s="251"/>
      <c r="BO141" s="251"/>
      <c r="BP141" s="251"/>
      <c r="BQ141" s="251"/>
      <c r="BR141" s="251"/>
      <c r="BS141" s="251"/>
      <c r="BT141" s="148"/>
      <c r="BU141" s="160"/>
      <c r="BV141" s="251"/>
      <c r="BW141" s="251"/>
      <c r="BX141" s="251"/>
      <c r="BY141" s="251"/>
      <c r="BZ141" s="251"/>
      <c r="CA141" s="251"/>
      <c r="CB141" s="251"/>
      <c r="CC141" s="251"/>
      <c r="CD141" s="33"/>
    </row>
    <row r="142" spans="2:82" ht="15" customHeight="1" x14ac:dyDescent="0.3">
      <c r="B142" s="18"/>
      <c r="C142" s="251"/>
      <c r="D142" s="251"/>
      <c r="E142" s="251"/>
      <c r="F142" s="251"/>
      <c r="G142" s="251"/>
      <c r="H142" s="251"/>
      <c r="I142" s="251"/>
      <c r="J142" s="251"/>
      <c r="K142" s="251"/>
      <c r="L142" s="251"/>
      <c r="M142" s="251"/>
      <c r="N142" s="251"/>
      <c r="O142" s="251"/>
      <c r="P142" s="251"/>
      <c r="Q142" s="251"/>
      <c r="R142" s="148"/>
      <c r="S142" s="220"/>
      <c r="T142" s="251"/>
      <c r="U142" s="251"/>
      <c r="V142" s="251"/>
      <c r="W142" s="251"/>
      <c r="X142" s="251"/>
      <c r="Y142" s="251"/>
      <c r="Z142" s="251"/>
      <c r="AA142" s="148"/>
      <c r="AB142" s="220"/>
      <c r="AC142" s="251"/>
      <c r="AD142" s="251"/>
      <c r="AE142" s="251"/>
      <c r="AF142" s="251"/>
      <c r="AG142" s="251"/>
      <c r="AH142" s="251"/>
      <c r="AI142" s="251"/>
      <c r="AJ142" s="148"/>
      <c r="AK142" s="220"/>
      <c r="AL142" s="251"/>
      <c r="AM142" s="251"/>
      <c r="AN142" s="251"/>
      <c r="AO142" s="251"/>
      <c r="AP142" s="251"/>
      <c r="AQ142" s="251"/>
      <c r="AR142" s="251"/>
      <c r="AS142" s="148"/>
      <c r="AT142" s="160"/>
      <c r="AU142" s="251"/>
      <c r="AV142" s="251"/>
      <c r="AW142" s="251"/>
      <c r="AX142" s="251"/>
      <c r="AY142" s="251"/>
      <c r="AZ142" s="251"/>
      <c r="BA142" s="251"/>
      <c r="BB142" s="251"/>
      <c r="BC142" s="220"/>
      <c r="BD142" s="251"/>
      <c r="BE142" s="251"/>
      <c r="BF142" s="251"/>
      <c r="BG142" s="251"/>
      <c r="BH142" s="251"/>
      <c r="BI142" s="251"/>
      <c r="BJ142" s="251"/>
      <c r="BK142" s="148"/>
      <c r="BL142" s="220"/>
      <c r="BM142" s="251"/>
      <c r="BN142" s="251"/>
      <c r="BO142" s="251"/>
      <c r="BP142" s="251"/>
      <c r="BQ142" s="251"/>
      <c r="BR142" s="251"/>
      <c r="BS142" s="251"/>
      <c r="BT142" s="148"/>
      <c r="BU142" s="160"/>
      <c r="BV142" s="251"/>
      <c r="BW142" s="251"/>
      <c r="BX142" s="251"/>
      <c r="BY142" s="251"/>
      <c r="BZ142" s="251"/>
      <c r="CA142" s="251"/>
      <c r="CB142" s="251"/>
      <c r="CC142" s="251"/>
      <c r="CD142" s="33"/>
    </row>
    <row r="143" spans="2:82" ht="15" customHeight="1" x14ac:dyDescent="0.3">
      <c r="B143" s="18"/>
      <c r="C143" s="251"/>
      <c r="D143" s="251"/>
      <c r="E143" s="251"/>
      <c r="F143" s="251"/>
      <c r="G143" s="251"/>
      <c r="H143" s="251"/>
      <c r="I143" s="251"/>
      <c r="J143" s="251"/>
      <c r="K143" s="251"/>
      <c r="L143" s="251"/>
      <c r="M143" s="251"/>
      <c r="N143" s="251"/>
      <c r="O143" s="251"/>
      <c r="P143" s="251"/>
      <c r="Q143" s="251"/>
      <c r="R143" s="148"/>
      <c r="S143" s="220"/>
      <c r="T143" s="251"/>
      <c r="U143" s="251"/>
      <c r="V143" s="251"/>
      <c r="W143" s="251"/>
      <c r="X143" s="251"/>
      <c r="Y143" s="251"/>
      <c r="Z143" s="251"/>
      <c r="AA143" s="148"/>
      <c r="AB143" s="220"/>
      <c r="AC143" s="251"/>
      <c r="AD143" s="251"/>
      <c r="AE143" s="251"/>
      <c r="AF143" s="251"/>
      <c r="AG143" s="251"/>
      <c r="AH143" s="251"/>
      <c r="AI143" s="251"/>
      <c r="AJ143" s="148"/>
      <c r="AK143" s="220"/>
      <c r="AL143" s="251"/>
      <c r="AM143" s="251"/>
      <c r="AN143" s="251"/>
      <c r="AO143" s="251"/>
      <c r="AP143" s="251"/>
      <c r="AQ143" s="251"/>
      <c r="AR143" s="251"/>
      <c r="AS143" s="148"/>
      <c r="AT143" s="160"/>
      <c r="AU143" s="251"/>
      <c r="AV143" s="251"/>
      <c r="AW143" s="251"/>
      <c r="AX143" s="251"/>
      <c r="AY143" s="251"/>
      <c r="AZ143" s="251"/>
      <c r="BA143" s="251"/>
      <c r="BB143" s="251"/>
      <c r="BC143" s="220"/>
      <c r="BD143" s="251"/>
      <c r="BE143" s="251"/>
      <c r="BF143" s="251"/>
      <c r="BG143" s="251"/>
      <c r="BH143" s="251"/>
      <c r="BI143" s="251"/>
      <c r="BJ143" s="251"/>
      <c r="BK143" s="148"/>
      <c r="BL143" s="220"/>
      <c r="BM143" s="251"/>
      <c r="BN143" s="251"/>
      <c r="BO143" s="251"/>
      <c r="BP143" s="251"/>
      <c r="BQ143" s="251"/>
      <c r="BR143" s="251"/>
      <c r="BS143" s="251"/>
      <c r="BT143" s="148"/>
      <c r="BU143" s="160"/>
      <c r="BV143" s="251"/>
      <c r="BW143" s="251"/>
      <c r="BX143" s="251"/>
      <c r="BY143" s="251"/>
      <c r="BZ143" s="251"/>
      <c r="CA143" s="251"/>
      <c r="CB143" s="251"/>
      <c r="CC143" s="251"/>
      <c r="CD143" s="33"/>
    </row>
    <row r="144" spans="2:82" ht="15" customHeight="1" x14ac:dyDescent="0.3">
      <c r="B144" s="18"/>
      <c r="C144" s="162"/>
      <c r="D144" s="162"/>
      <c r="E144" s="162"/>
      <c r="F144" s="162"/>
      <c r="G144" s="162"/>
      <c r="H144" s="162"/>
      <c r="I144" s="162"/>
      <c r="J144" s="162"/>
      <c r="K144" s="162"/>
      <c r="L144" s="162"/>
      <c r="M144" s="162"/>
      <c r="N144" s="162"/>
      <c r="O144" s="162"/>
      <c r="P144" s="162"/>
      <c r="Q144" s="162"/>
      <c r="R144" s="255"/>
      <c r="S144" s="214"/>
      <c r="T144" s="109"/>
      <c r="U144" s="109"/>
      <c r="V144" s="109"/>
      <c r="W144" s="109"/>
      <c r="X144" s="109"/>
      <c r="Y144" s="109"/>
      <c r="Z144" s="109"/>
      <c r="AA144" s="215"/>
      <c r="AB144" s="214"/>
      <c r="AC144" s="109"/>
      <c r="AD144" s="109"/>
      <c r="AE144" s="109"/>
      <c r="AF144" s="109"/>
      <c r="AG144" s="109"/>
      <c r="AH144" s="109"/>
      <c r="AI144" s="109"/>
      <c r="AJ144" s="215"/>
      <c r="AK144" s="214"/>
      <c r="AL144" s="109"/>
      <c r="AM144" s="109"/>
      <c r="AN144" s="109"/>
      <c r="AO144" s="109"/>
      <c r="AP144" s="109"/>
      <c r="AQ144" s="109"/>
      <c r="AR144" s="109"/>
      <c r="AS144" s="215"/>
      <c r="AT144" s="252"/>
      <c r="AU144" s="109"/>
      <c r="AV144" s="109"/>
      <c r="AW144" s="109"/>
      <c r="AX144" s="109"/>
      <c r="AY144" s="109"/>
      <c r="AZ144" s="109"/>
      <c r="BA144" s="109"/>
      <c r="BB144" s="109"/>
      <c r="BC144" s="214"/>
      <c r="BD144" s="109"/>
      <c r="BE144" s="109"/>
      <c r="BF144" s="109"/>
      <c r="BG144" s="109"/>
      <c r="BH144" s="109"/>
      <c r="BI144" s="109"/>
      <c r="BJ144" s="109"/>
      <c r="BK144" s="215"/>
      <c r="BL144" s="214"/>
      <c r="BM144" s="109"/>
      <c r="BN144" s="109"/>
      <c r="BO144" s="109"/>
      <c r="BP144" s="109"/>
      <c r="BQ144" s="109"/>
      <c r="BR144" s="109"/>
      <c r="BS144" s="109"/>
      <c r="BT144" s="215"/>
      <c r="BU144" s="252"/>
      <c r="BV144" s="109"/>
      <c r="BW144" s="109"/>
      <c r="BX144" s="109"/>
      <c r="BY144" s="109"/>
      <c r="BZ144" s="109"/>
      <c r="CA144" s="109"/>
      <c r="CB144" s="109"/>
      <c r="CC144" s="109"/>
      <c r="CD144" s="33"/>
    </row>
    <row r="145" spans="2:82" ht="15" customHeight="1" x14ac:dyDescent="0.3">
      <c r="B145" s="18"/>
      <c r="C145" s="254" t="s">
        <v>42</v>
      </c>
      <c r="D145" s="108"/>
      <c r="E145" s="108"/>
      <c r="F145" s="108"/>
      <c r="G145" s="108"/>
      <c r="H145" s="108"/>
      <c r="I145" s="108"/>
      <c r="J145" s="108"/>
      <c r="K145" s="108"/>
      <c r="L145" s="108"/>
      <c r="M145" s="108"/>
      <c r="N145" s="108"/>
      <c r="O145" s="108"/>
      <c r="P145" s="108"/>
      <c r="Q145" s="108"/>
      <c r="R145" s="147"/>
      <c r="S145" s="229" t="s">
        <v>135</v>
      </c>
      <c r="T145" s="108"/>
      <c r="U145" s="108"/>
      <c r="V145" s="108"/>
      <c r="W145" s="108"/>
      <c r="X145" s="108"/>
      <c r="Y145" s="108"/>
      <c r="Z145" s="108"/>
      <c r="AA145" s="147"/>
      <c r="AB145" s="253">
        <v>75</v>
      </c>
      <c r="AC145" s="251"/>
      <c r="AD145" s="251"/>
      <c r="AE145" s="251"/>
      <c r="AF145" s="251"/>
      <c r="AG145" s="251"/>
      <c r="AH145" s="251"/>
      <c r="AI145" s="251"/>
      <c r="AJ145" s="148"/>
      <c r="AK145" s="237">
        <f>svs35feiernacht</f>
        <v>0</v>
      </c>
      <c r="AL145" s="108"/>
      <c r="AM145" s="108"/>
      <c r="AN145" s="108"/>
      <c r="AO145" s="108"/>
      <c r="AP145" s="108"/>
      <c r="AQ145" s="108"/>
      <c r="AR145" s="108"/>
      <c r="AS145" s="147"/>
      <c r="AT145" s="250">
        <f>AB145*AK145</f>
        <v>0</v>
      </c>
      <c r="AU145" s="251"/>
      <c r="AV145" s="251"/>
      <c r="AW145" s="251"/>
      <c r="AX145" s="251"/>
      <c r="AY145" s="251"/>
      <c r="AZ145" s="251"/>
      <c r="BA145" s="251"/>
      <c r="BB145" s="251"/>
      <c r="BC145" s="253">
        <f>ROUND(AB145*bedarf_anteil_kurz,0)</f>
        <v>38</v>
      </c>
      <c r="BD145" s="251"/>
      <c r="BE145" s="251"/>
      <c r="BF145" s="251"/>
      <c r="BG145" s="251"/>
      <c r="BH145" s="251"/>
      <c r="BI145" s="251"/>
      <c r="BJ145" s="251"/>
      <c r="BK145" s="148"/>
      <c r="BL145" s="237">
        <f>svs35kurz</f>
        <v>0</v>
      </c>
      <c r="BM145" s="108"/>
      <c r="BN145" s="108"/>
      <c r="BO145" s="108"/>
      <c r="BP145" s="108"/>
      <c r="BQ145" s="108"/>
      <c r="BR145" s="108"/>
      <c r="BS145" s="108"/>
      <c r="BT145" s="147"/>
      <c r="BU145" s="250">
        <f>ROUND(BC145*BL145,2)</f>
        <v>0</v>
      </c>
      <c r="BV145" s="251"/>
      <c r="BW145" s="251"/>
      <c r="BX145" s="251"/>
      <c r="BY145" s="251"/>
      <c r="BZ145" s="251"/>
      <c r="CA145" s="251"/>
      <c r="CB145" s="251"/>
      <c r="CC145" s="251"/>
      <c r="CD145" s="33"/>
    </row>
    <row r="146" spans="2:82" ht="15" customHeight="1" x14ac:dyDescent="0.3">
      <c r="B146" s="18"/>
      <c r="C146" s="251"/>
      <c r="D146" s="251"/>
      <c r="E146" s="251"/>
      <c r="F146" s="251"/>
      <c r="G146" s="251"/>
      <c r="H146" s="251"/>
      <c r="I146" s="251"/>
      <c r="J146" s="251"/>
      <c r="K146" s="251"/>
      <c r="L146" s="251"/>
      <c r="M146" s="251"/>
      <c r="N146" s="251"/>
      <c r="O146" s="251"/>
      <c r="P146" s="251"/>
      <c r="Q146" s="251"/>
      <c r="R146" s="148"/>
      <c r="S146" s="220"/>
      <c r="T146" s="251"/>
      <c r="U146" s="251"/>
      <c r="V146" s="251"/>
      <c r="W146" s="251"/>
      <c r="X146" s="251"/>
      <c r="Y146" s="251"/>
      <c r="Z146" s="251"/>
      <c r="AA146" s="148"/>
      <c r="AB146" s="220"/>
      <c r="AC146" s="251"/>
      <c r="AD146" s="251"/>
      <c r="AE146" s="251"/>
      <c r="AF146" s="251"/>
      <c r="AG146" s="251"/>
      <c r="AH146" s="251"/>
      <c r="AI146" s="251"/>
      <c r="AJ146" s="148"/>
      <c r="AK146" s="220"/>
      <c r="AL146" s="251"/>
      <c r="AM146" s="251"/>
      <c r="AN146" s="251"/>
      <c r="AO146" s="251"/>
      <c r="AP146" s="251"/>
      <c r="AQ146" s="251"/>
      <c r="AR146" s="251"/>
      <c r="AS146" s="148"/>
      <c r="AT146" s="160"/>
      <c r="AU146" s="251"/>
      <c r="AV146" s="251"/>
      <c r="AW146" s="251"/>
      <c r="AX146" s="251"/>
      <c r="AY146" s="251"/>
      <c r="AZ146" s="251"/>
      <c r="BA146" s="251"/>
      <c r="BB146" s="251"/>
      <c r="BC146" s="220"/>
      <c r="BD146" s="251"/>
      <c r="BE146" s="251"/>
      <c r="BF146" s="251"/>
      <c r="BG146" s="251"/>
      <c r="BH146" s="251"/>
      <c r="BI146" s="251"/>
      <c r="BJ146" s="251"/>
      <c r="BK146" s="148"/>
      <c r="BL146" s="220"/>
      <c r="BM146" s="251"/>
      <c r="BN146" s="251"/>
      <c r="BO146" s="251"/>
      <c r="BP146" s="251"/>
      <c r="BQ146" s="251"/>
      <c r="BR146" s="251"/>
      <c r="BS146" s="251"/>
      <c r="BT146" s="148"/>
      <c r="BU146" s="160"/>
      <c r="BV146" s="251"/>
      <c r="BW146" s="251"/>
      <c r="BX146" s="251"/>
      <c r="BY146" s="251"/>
      <c r="BZ146" s="251"/>
      <c r="CA146" s="251"/>
      <c r="CB146" s="251"/>
      <c r="CC146" s="251"/>
      <c r="CD146" s="33"/>
    </row>
    <row r="147" spans="2:82" ht="15" customHeight="1" x14ac:dyDescent="0.3">
      <c r="B147" s="18"/>
      <c r="C147" s="251"/>
      <c r="D147" s="251"/>
      <c r="E147" s="251"/>
      <c r="F147" s="251"/>
      <c r="G147" s="251"/>
      <c r="H147" s="251"/>
      <c r="I147" s="251"/>
      <c r="J147" s="251"/>
      <c r="K147" s="251"/>
      <c r="L147" s="251"/>
      <c r="M147" s="251"/>
      <c r="N147" s="251"/>
      <c r="O147" s="251"/>
      <c r="P147" s="251"/>
      <c r="Q147" s="251"/>
      <c r="R147" s="148"/>
      <c r="S147" s="220"/>
      <c r="T147" s="251"/>
      <c r="U147" s="251"/>
      <c r="V147" s="251"/>
      <c r="W147" s="251"/>
      <c r="X147" s="251"/>
      <c r="Y147" s="251"/>
      <c r="Z147" s="251"/>
      <c r="AA147" s="148"/>
      <c r="AB147" s="220"/>
      <c r="AC147" s="251"/>
      <c r="AD147" s="251"/>
      <c r="AE147" s="251"/>
      <c r="AF147" s="251"/>
      <c r="AG147" s="251"/>
      <c r="AH147" s="251"/>
      <c r="AI147" s="251"/>
      <c r="AJ147" s="148"/>
      <c r="AK147" s="220"/>
      <c r="AL147" s="251"/>
      <c r="AM147" s="251"/>
      <c r="AN147" s="251"/>
      <c r="AO147" s="251"/>
      <c r="AP147" s="251"/>
      <c r="AQ147" s="251"/>
      <c r="AR147" s="251"/>
      <c r="AS147" s="148"/>
      <c r="AT147" s="160"/>
      <c r="AU147" s="251"/>
      <c r="AV147" s="251"/>
      <c r="AW147" s="251"/>
      <c r="AX147" s="251"/>
      <c r="AY147" s="251"/>
      <c r="AZ147" s="251"/>
      <c r="BA147" s="251"/>
      <c r="BB147" s="251"/>
      <c r="BC147" s="220"/>
      <c r="BD147" s="251"/>
      <c r="BE147" s="251"/>
      <c r="BF147" s="251"/>
      <c r="BG147" s="251"/>
      <c r="BH147" s="251"/>
      <c r="BI147" s="251"/>
      <c r="BJ147" s="251"/>
      <c r="BK147" s="148"/>
      <c r="BL147" s="220"/>
      <c r="BM147" s="251"/>
      <c r="BN147" s="251"/>
      <c r="BO147" s="251"/>
      <c r="BP147" s="251"/>
      <c r="BQ147" s="251"/>
      <c r="BR147" s="251"/>
      <c r="BS147" s="251"/>
      <c r="BT147" s="148"/>
      <c r="BU147" s="160"/>
      <c r="BV147" s="251"/>
      <c r="BW147" s="251"/>
      <c r="BX147" s="251"/>
      <c r="BY147" s="251"/>
      <c r="BZ147" s="251"/>
      <c r="CA147" s="251"/>
      <c r="CB147" s="251"/>
      <c r="CC147" s="251"/>
      <c r="CD147" s="33"/>
    </row>
    <row r="148" spans="2:82" ht="15" customHeight="1" x14ac:dyDescent="0.3">
      <c r="B148" s="18"/>
      <c r="C148" s="251"/>
      <c r="D148" s="251"/>
      <c r="E148" s="251"/>
      <c r="F148" s="251"/>
      <c r="G148" s="251"/>
      <c r="H148" s="251"/>
      <c r="I148" s="251"/>
      <c r="J148" s="251"/>
      <c r="K148" s="251"/>
      <c r="L148" s="251"/>
      <c r="M148" s="251"/>
      <c r="N148" s="251"/>
      <c r="O148" s="251"/>
      <c r="P148" s="251"/>
      <c r="Q148" s="251"/>
      <c r="R148" s="148"/>
      <c r="S148" s="220"/>
      <c r="T148" s="251"/>
      <c r="U148" s="251"/>
      <c r="V148" s="251"/>
      <c r="W148" s="251"/>
      <c r="X148" s="251"/>
      <c r="Y148" s="251"/>
      <c r="Z148" s="251"/>
      <c r="AA148" s="148"/>
      <c r="AB148" s="220"/>
      <c r="AC148" s="251"/>
      <c r="AD148" s="251"/>
      <c r="AE148" s="251"/>
      <c r="AF148" s="251"/>
      <c r="AG148" s="251"/>
      <c r="AH148" s="251"/>
      <c r="AI148" s="251"/>
      <c r="AJ148" s="148"/>
      <c r="AK148" s="220"/>
      <c r="AL148" s="251"/>
      <c r="AM148" s="251"/>
      <c r="AN148" s="251"/>
      <c r="AO148" s="251"/>
      <c r="AP148" s="251"/>
      <c r="AQ148" s="251"/>
      <c r="AR148" s="251"/>
      <c r="AS148" s="148"/>
      <c r="AT148" s="160"/>
      <c r="AU148" s="251"/>
      <c r="AV148" s="251"/>
      <c r="AW148" s="251"/>
      <c r="AX148" s="251"/>
      <c r="AY148" s="251"/>
      <c r="AZ148" s="251"/>
      <c r="BA148" s="251"/>
      <c r="BB148" s="251"/>
      <c r="BC148" s="220"/>
      <c r="BD148" s="251"/>
      <c r="BE148" s="251"/>
      <c r="BF148" s="251"/>
      <c r="BG148" s="251"/>
      <c r="BH148" s="251"/>
      <c r="BI148" s="251"/>
      <c r="BJ148" s="251"/>
      <c r="BK148" s="148"/>
      <c r="BL148" s="220"/>
      <c r="BM148" s="251"/>
      <c r="BN148" s="251"/>
      <c r="BO148" s="251"/>
      <c r="BP148" s="251"/>
      <c r="BQ148" s="251"/>
      <c r="BR148" s="251"/>
      <c r="BS148" s="251"/>
      <c r="BT148" s="148"/>
      <c r="BU148" s="160"/>
      <c r="BV148" s="251"/>
      <c r="BW148" s="251"/>
      <c r="BX148" s="251"/>
      <c r="BY148" s="251"/>
      <c r="BZ148" s="251"/>
      <c r="CA148" s="251"/>
      <c r="CB148" s="251"/>
      <c r="CC148" s="251"/>
      <c r="CD148" s="33"/>
    </row>
    <row r="149" spans="2:82" ht="15" customHeight="1" x14ac:dyDescent="0.3">
      <c r="B149" s="18"/>
      <c r="C149" s="162"/>
      <c r="D149" s="162"/>
      <c r="E149" s="162"/>
      <c r="F149" s="162"/>
      <c r="G149" s="162"/>
      <c r="H149" s="162"/>
      <c r="I149" s="162"/>
      <c r="J149" s="162"/>
      <c r="K149" s="162"/>
      <c r="L149" s="162"/>
      <c r="M149" s="162"/>
      <c r="N149" s="162"/>
      <c r="O149" s="162"/>
      <c r="P149" s="162"/>
      <c r="Q149" s="162"/>
      <c r="R149" s="255"/>
      <c r="S149" s="214"/>
      <c r="T149" s="109"/>
      <c r="U149" s="109"/>
      <c r="V149" s="109"/>
      <c r="W149" s="109"/>
      <c r="X149" s="109"/>
      <c r="Y149" s="109"/>
      <c r="Z149" s="109"/>
      <c r="AA149" s="215"/>
      <c r="AB149" s="214"/>
      <c r="AC149" s="109"/>
      <c r="AD149" s="109"/>
      <c r="AE149" s="109"/>
      <c r="AF149" s="109"/>
      <c r="AG149" s="109"/>
      <c r="AH149" s="109"/>
      <c r="AI149" s="109"/>
      <c r="AJ149" s="215"/>
      <c r="AK149" s="214"/>
      <c r="AL149" s="109"/>
      <c r="AM149" s="109"/>
      <c r="AN149" s="109"/>
      <c r="AO149" s="109"/>
      <c r="AP149" s="109"/>
      <c r="AQ149" s="109"/>
      <c r="AR149" s="109"/>
      <c r="AS149" s="215"/>
      <c r="AT149" s="252"/>
      <c r="AU149" s="109"/>
      <c r="AV149" s="109"/>
      <c r="AW149" s="109"/>
      <c r="AX149" s="109"/>
      <c r="AY149" s="109"/>
      <c r="AZ149" s="109"/>
      <c r="BA149" s="109"/>
      <c r="BB149" s="109"/>
      <c r="BC149" s="214"/>
      <c r="BD149" s="109"/>
      <c r="BE149" s="109"/>
      <c r="BF149" s="109"/>
      <c r="BG149" s="109"/>
      <c r="BH149" s="109"/>
      <c r="BI149" s="109"/>
      <c r="BJ149" s="109"/>
      <c r="BK149" s="215"/>
      <c r="BL149" s="214"/>
      <c r="BM149" s="109"/>
      <c r="BN149" s="109"/>
      <c r="BO149" s="109"/>
      <c r="BP149" s="109"/>
      <c r="BQ149" s="109"/>
      <c r="BR149" s="109"/>
      <c r="BS149" s="109"/>
      <c r="BT149" s="215"/>
      <c r="BU149" s="252"/>
      <c r="BV149" s="109"/>
      <c r="BW149" s="109"/>
      <c r="BX149" s="109"/>
      <c r="BY149" s="109"/>
      <c r="BZ149" s="109"/>
      <c r="CA149" s="109"/>
      <c r="CB149" s="109"/>
      <c r="CC149" s="109"/>
      <c r="CD149" s="33"/>
    </row>
    <row r="150" spans="2:82" ht="15" customHeight="1" x14ac:dyDescent="0.3">
      <c r="B150" s="18"/>
      <c r="C150" s="254" t="s">
        <v>43</v>
      </c>
      <c r="D150" s="108"/>
      <c r="E150" s="108"/>
      <c r="F150" s="108"/>
      <c r="G150" s="108"/>
      <c r="H150" s="108"/>
      <c r="I150" s="108"/>
      <c r="J150" s="108"/>
      <c r="K150" s="108"/>
      <c r="L150" s="108"/>
      <c r="M150" s="108"/>
      <c r="N150" s="108"/>
      <c r="O150" s="108"/>
      <c r="P150" s="108"/>
      <c r="Q150" s="108"/>
      <c r="R150" s="147"/>
      <c r="S150" s="229" t="s">
        <v>135</v>
      </c>
      <c r="T150" s="108"/>
      <c r="U150" s="108"/>
      <c r="V150" s="108"/>
      <c r="W150" s="108"/>
      <c r="X150" s="108"/>
      <c r="Y150" s="108"/>
      <c r="Z150" s="108"/>
      <c r="AA150" s="147"/>
      <c r="AB150" s="253">
        <v>5</v>
      </c>
      <c r="AC150" s="251"/>
      <c r="AD150" s="251"/>
      <c r="AE150" s="251"/>
      <c r="AF150" s="251"/>
      <c r="AG150" s="251"/>
      <c r="AH150" s="251"/>
      <c r="AI150" s="251"/>
      <c r="AJ150" s="148"/>
      <c r="AK150" s="237">
        <f>svs39feiernacht</f>
        <v>0</v>
      </c>
      <c r="AL150" s="108"/>
      <c r="AM150" s="108"/>
      <c r="AN150" s="108"/>
      <c r="AO150" s="108"/>
      <c r="AP150" s="108"/>
      <c r="AQ150" s="108"/>
      <c r="AR150" s="108"/>
      <c r="AS150" s="147"/>
      <c r="AT150" s="250">
        <f>AB150*AK150</f>
        <v>0</v>
      </c>
      <c r="AU150" s="251"/>
      <c r="AV150" s="251"/>
      <c r="AW150" s="251"/>
      <c r="AX150" s="251"/>
      <c r="AY150" s="251"/>
      <c r="AZ150" s="251"/>
      <c r="BA150" s="251"/>
      <c r="BB150" s="251"/>
      <c r="BC150" s="253">
        <f>ROUND(AB150*bedarf_anteil_kurz,0)</f>
        <v>3</v>
      </c>
      <c r="BD150" s="251"/>
      <c r="BE150" s="251"/>
      <c r="BF150" s="251"/>
      <c r="BG150" s="251"/>
      <c r="BH150" s="251"/>
      <c r="BI150" s="251"/>
      <c r="BJ150" s="251"/>
      <c r="BK150" s="148"/>
      <c r="BL150" s="237">
        <f>svs39kurz</f>
        <v>0</v>
      </c>
      <c r="BM150" s="108"/>
      <c r="BN150" s="108"/>
      <c r="BO150" s="108"/>
      <c r="BP150" s="108"/>
      <c r="BQ150" s="108"/>
      <c r="BR150" s="108"/>
      <c r="BS150" s="108"/>
      <c r="BT150" s="147"/>
      <c r="BU150" s="250">
        <f>ROUND(BC150*BL150,2)</f>
        <v>0</v>
      </c>
      <c r="BV150" s="251"/>
      <c r="BW150" s="251"/>
      <c r="BX150" s="251"/>
      <c r="BY150" s="251"/>
      <c r="BZ150" s="251"/>
      <c r="CA150" s="251"/>
      <c r="CB150" s="251"/>
      <c r="CC150" s="251"/>
      <c r="CD150" s="33"/>
    </row>
    <row r="151" spans="2:82" ht="15" customHeight="1" x14ac:dyDescent="0.3">
      <c r="B151" s="18"/>
      <c r="C151" s="251"/>
      <c r="D151" s="251"/>
      <c r="E151" s="251"/>
      <c r="F151" s="251"/>
      <c r="G151" s="251"/>
      <c r="H151" s="251"/>
      <c r="I151" s="251"/>
      <c r="J151" s="251"/>
      <c r="K151" s="251"/>
      <c r="L151" s="251"/>
      <c r="M151" s="251"/>
      <c r="N151" s="251"/>
      <c r="O151" s="251"/>
      <c r="P151" s="251"/>
      <c r="Q151" s="251"/>
      <c r="R151" s="148"/>
      <c r="S151" s="220"/>
      <c r="T151" s="251"/>
      <c r="U151" s="251"/>
      <c r="V151" s="251"/>
      <c r="W151" s="251"/>
      <c r="X151" s="251"/>
      <c r="Y151" s="251"/>
      <c r="Z151" s="251"/>
      <c r="AA151" s="148"/>
      <c r="AB151" s="220"/>
      <c r="AC151" s="251"/>
      <c r="AD151" s="251"/>
      <c r="AE151" s="251"/>
      <c r="AF151" s="251"/>
      <c r="AG151" s="251"/>
      <c r="AH151" s="251"/>
      <c r="AI151" s="251"/>
      <c r="AJ151" s="148"/>
      <c r="AK151" s="220"/>
      <c r="AL151" s="251"/>
      <c r="AM151" s="251"/>
      <c r="AN151" s="251"/>
      <c r="AO151" s="251"/>
      <c r="AP151" s="251"/>
      <c r="AQ151" s="251"/>
      <c r="AR151" s="251"/>
      <c r="AS151" s="148"/>
      <c r="AT151" s="160"/>
      <c r="AU151" s="251"/>
      <c r="AV151" s="251"/>
      <c r="AW151" s="251"/>
      <c r="AX151" s="251"/>
      <c r="AY151" s="251"/>
      <c r="AZ151" s="251"/>
      <c r="BA151" s="251"/>
      <c r="BB151" s="251"/>
      <c r="BC151" s="220"/>
      <c r="BD151" s="251"/>
      <c r="BE151" s="251"/>
      <c r="BF151" s="251"/>
      <c r="BG151" s="251"/>
      <c r="BH151" s="251"/>
      <c r="BI151" s="251"/>
      <c r="BJ151" s="251"/>
      <c r="BK151" s="148"/>
      <c r="BL151" s="220"/>
      <c r="BM151" s="251"/>
      <c r="BN151" s="251"/>
      <c r="BO151" s="251"/>
      <c r="BP151" s="251"/>
      <c r="BQ151" s="251"/>
      <c r="BR151" s="251"/>
      <c r="BS151" s="251"/>
      <c r="BT151" s="148"/>
      <c r="BU151" s="160"/>
      <c r="BV151" s="251"/>
      <c r="BW151" s="251"/>
      <c r="BX151" s="251"/>
      <c r="BY151" s="251"/>
      <c r="BZ151" s="251"/>
      <c r="CA151" s="251"/>
      <c r="CB151" s="251"/>
      <c r="CC151" s="251"/>
      <c r="CD151" s="33"/>
    </row>
    <row r="152" spans="2:82" ht="15" customHeight="1" x14ac:dyDescent="0.3">
      <c r="B152" s="18"/>
      <c r="C152" s="251"/>
      <c r="D152" s="251"/>
      <c r="E152" s="251"/>
      <c r="F152" s="251"/>
      <c r="G152" s="251"/>
      <c r="H152" s="251"/>
      <c r="I152" s="251"/>
      <c r="J152" s="251"/>
      <c r="K152" s="251"/>
      <c r="L152" s="251"/>
      <c r="M152" s="251"/>
      <c r="N152" s="251"/>
      <c r="O152" s="251"/>
      <c r="P152" s="251"/>
      <c r="Q152" s="251"/>
      <c r="R152" s="148"/>
      <c r="S152" s="220"/>
      <c r="T152" s="251"/>
      <c r="U152" s="251"/>
      <c r="V152" s="251"/>
      <c r="W152" s="251"/>
      <c r="X152" s="251"/>
      <c r="Y152" s="251"/>
      <c r="Z152" s="251"/>
      <c r="AA152" s="148"/>
      <c r="AB152" s="220"/>
      <c r="AC152" s="251"/>
      <c r="AD152" s="251"/>
      <c r="AE152" s="251"/>
      <c r="AF152" s="251"/>
      <c r="AG152" s="251"/>
      <c r="AH152" s="251"/>
      <c r="AI152" s="251"/>
      <c r="AJ152" s="148"/>
      <c r="AK152" s="220"/>
      <c r="AL152" s="251"/>
      <c r="AM152" s="251"/>
      <c r="AN152" s="251"/>
      <c r="AO152" s="251"/>
      <c r="AP152" s="251"/>
      <c r="AQ152" s="251"/>
      <c r="AR152" s="251"/>
      <c r="AS152" s="148"/>
      <c r="AT152" s="160"/>
      <c r="AU152" s="251"/>
      <c r="AV152" s="251"/>
      <c r="AW152" s="251"/>
      <c r="AX152" s="251"/>
      <c r="AY152" s="251"/>
      <c r="AZ152" s="251"/>
      <c r="BA152" s="251"/>
      <c r="BB152" s="251"/>
      <c r="BC152" s="220"/>
      <c r="BD152" s="251"/>
      <c r="BE152" s="251"/>
      <c r="BF152" s="251"/>
      <c r="BG152" s="251"/>
      <c r="BH152" s="251"/>
      <c r="BI152" s="251"/>
      <c r="BJ152" s="251"/>
      <c r="BK152" s="148"/>
      <c r="BL152" s="220"/>
      <c r="BM152" s="251"/>
      <c r="BN152" s="251"/>
      <c r="BO152" s="251"/>
      <c r="BP152" s="251"/>
      <c r="BQ152" s="251"/>
      <c r="BR152" s="251"/>
      <c r="BS152" s="251"/>
      <c r="BT152" s="148"/>
      <c r="BU152" s="160"/>
      <c r="BV152" s="251"/>
      <c r="BW152" s="251"/>
      <c r="BX152" s="251"/>
      <c r="BY152" s="251"/>
      <c r="BZ152" s="251"/>
      <c r="CA152" s="251"/>
      <c r="CB152" s="251"/>
      <c r="CC152" s="251"/>
      <c r="CD152" s="33"/>
    </row>
    <row r="153" spans="2:82" ht="15" customHeight="1" x14ac:dyDescent="0.3">
      <c r="B153" s="18"/>
      <c r="C153" s="251"/>
      <c r="D153" s="251"/>
      <c r="E153" s="251"/>
      <c r="F153" s="251"/>
      <c r="G153" s="251"/>
      <c r="H153" s="251"/>
      <c r="I153" s="251"/>
      <c r="J153" s="251"/>
      <c r="K153" s="251"/>
      <c r="L153" s="251"/>
      <c r="M153" s="251"/>
      <c r="N153" s="251"/>
      <c r="O153" s="251"/>
      <c r="P153" s="251"/>
      <c r="Q153" s="251"/>
      <c r="R153" s="148"/>
      <c r="S153" s="220"/>
      <c r="T153" s="251"/>
      <c r="U153" s="251"/>
      <c r="V153" s="251"/>
      <c r="W153" s="251"/>
      <c r="X153" s="251"/>
      <c r="Y153" s="251"/>
      <c r="Z153" s="251"/>
      <c r="AA153" s="148"/>
      <c r="AB153" s="220"/>
      <c r="AC153" s="251"/>
      <c r="AD153" s="251"/>
      <c r="AE153" s="251"/>
      <c r="AF153" s="251"/>
      <c r="AG153" s="251"/>
      <c r="AH153" s="251"/>
      <c r="AI153" s="251"/>
      <c r="AJ153" s="148"/>
      <c r="AK153" s="220"/>
      <c r="AL153" s="251"/>
      <c r="AM153" s="251"/>
      <c r="AN153" s="251"/>
      <c r="AO153" s="251"/>
      <c r="AP153" s="251"/>
      <c r="AQ153" s="251"/>
      <c r="AR153" s="251"/>
      <c r="AS153" s="148"/>
      <c r="AT153" s="160"/>
      <c r="AU153" s="251"/>
      <c r="AV153" s="251"/>
      <c r="AW153" s="251"/>
      <c r="AX153" s="251"/>
      <c r="AY153" s="251"/>
      <c r="AZ153" s="251"/>
      <c r="BA153" s="251"/>
      <c r="BB153" s="251"/>
      <c r="BC153" s="220"/>
      <c r="BD153" s="251"/>
      <c r="BE153" s="251"/>
      <c r="BF153" s="251"/>
      <c r="BG153" s="251"/>
      <c r="BH153" s="251"/>
      <c r="BI153" s="251"/>
      <c r="BJ153" s="251"/>
      <c r="BK153" s="148"/>
      <c r="BL153" s="220"/>
      <c r="BM153" s="251"/>
      <c r="BN153" s="251"/>
      <c r="BO153" s="251"/>
      <c r="BP153" s="251"/>
      <c r="BQ153" s="251"/>
      <c r="BR153" s="251"/>
      <c r="BS153" s="251"/>
      <c r="BT153" s="148"/>
      <c r="BU153" s="160"/>
      <c r="BV153" s="251"/>
      <c r="BW153" s="251"/>
      <c r="BX153" s="251"/>
      <c r="BY153" s="251"/>
      <c r="BZ153" s="251"/>
      <c r="CA153" s="251"/>
      <c r="CB153" s="251"/>
      <c r="CC153" s="251"/>
      <c r="CD153" s="33"/>
    </row>
    <row r="154" spans="2:82" ht="15" customHeight="1" x14ac:dyDescent="0.3">
      <c r="B154" s="18"/>
      <c r="C154" s="162"/>
      <c r="D154" s="162"/>
      <c r="E154" s="162"/>
      <c r="F154" s="162"/>
      <c r="G154" s="162"/>
      <c r="H154" s="162"/>
      <c r="I154" s="162"/>
      <c r="J154" s="162"/>
      <c r="K154" s="162"/>
      <c r="L154" s="162"/>
      <c r="M154" s="162"/>
      <c r="N154" s="162"/>
      <c r="O154" s="162"/>
      <c r="P154" s="162"/>
      <c r="Q154" s="162"/>
      <c r="R154" s="255"/>
      <c r="S154" s="214"/>
      <c r="T154" s="109"/>
      <c r="U154" s="109"/>
      <c r="V154" s="109"/>
      <c r="W154" s="109"/>
      <c r="X154" s="109"/>
      <c r="Y154" s="109"/>
      <c r="Z154" s="109"/>
      <c r="AA154" s="215"/>
      <c r="AB154" s="214"/>
      <c r="AC154" s="109"/>
      <c r="AD154" s="109"/>
      <c r="AE154" s="109"/>
      <c r="AF154" s="109"/>
      <c r="AG154" s="109"/>
      <c r="AH154" s="109"/>
      <c r="AI154" s="109"/>
      <c r="AJ154" s="215"/>
      <c r="AK154" s="214"/>
      <c r="AL154" s="109"/>
      <c r="AM154" s="109"/>
      <c r="AN154" s="109"/>
      <c r="AO154" s="109"/>
      <c r="AP154" s="109"/>
      <c r="AQ154" s="109"/>
      <c r="AR154" s="109"/>
      <c r="AS154" s="215"/>
      <c r="AT154" s="252"/>
      <c r="AU154" s="109"/>
      <c r="AV154" s="109"/>
      <c r="AW154" s="109"/>
      <c r="AX154" s="109"/>
      <c r="AY154" s="109"/>
      <c r="AZ154" s="109"/>
      <c r="BA154" s="109"/>
      <c r="BB154" s="109"/>
      <c r="BC154" s="214"/>
      <c r="BD154" s="109"/>
      <c r="BE154" s="109"/>
      <c r="BF154" s="109"/>
      <c r="BG154" s="109"/>
      <c r="BH154" s="109"/>
      <c r="BI154" s="109"/>
      <c r="BJ154" s="109"/>
      <c r="BK154" s="215"/>
      <c r="BL154" s="214"/>
      <c r="BM154" s="109"/>
      <c r="BN154" s="109"/>
      <c r="BO154" s="109"/>
      <c r="BP154" s="109"/>
      <c r="BQ154" s="109"/>
      <c r="BR154" s="109"/>
      <c r="BS154" s="109"/>
      <c r="BT154" s="215"/>
      <c r="BU154" s="252"/>
      <c r="BV154" s="109"/>
      <c r="BW154" s="109"/>
      <c r="BX154" s="109"/>
      <c r="BY154" s="109"/>
      <c r="BZ154" s="109"/>
      <c r="CA154" s="109"/>
      <c r="CB154" s="109"/>
      <c r="CC154" s="109"/>
      <c r="CD154" s="33"/>
    </row>
    <row r="155" spans="2:82" ht="15" customHeight="1" x14ac:dyDescent="0.3">
      <c r="B155" s="18"/>
      <c r="C155" s="259" t="s">
        <v>136</v>
      </c>
      <c r="D155" s="131"/>
      <c r="E155" s="131"/>
      <c r="F155" s="131"/>
      <c r="G155" s="131"/>
      <c r="H155" s="131"/>
      <c r="I155" s="131"/>
      <c r="J155" s="131"/>
      <c r="K155" s="131"/>
      <c r="L155" s="131"/>
      <c r="M155" s="131"/>
      <c r="N155" s="131"/>
      <c r="O155" s="131"/>
      <c r="P155" s="131"/>
      <c r="Q155" s="131"/>
      <c r="R155" s="131"/>
      <c r="S155" s="131"/>
      <c r="T155" s="131"/>
      <c r="U155" s="131"/>
      <c r="V155" s="131"/>
      <c r="W155" s="131"/>
      <c r="X155" s="131"/>
      <c r="Y155" s="131"/>
      <c r="Z155" s="131"/>
      <c r="AA155" s="131"/>
      <c r="AB155" s="131"/>
      <c r="AC155" s="131"/>
      <c r="AD155" s="131"/>
      <c r="AE155" s="131"/>
      <c r="AF155" s="131"/>
      <c r="AG155" s="131"/>
      <c r="AH155" s="131"/>
      <c r="AI155" s="131"/>
      <c r="AJ155" s="131"/>
      <c r="AK155" s="131"/>
      <c r="AL155" s="131"/>
      <c r="AM155" s="131"/>
      <c r="AN155" s="131"/>
      <c r="AO155" s="131"/>
      <c r="AP155" s="131"/>
      <c r="AQ155" s="131"/>
      <c r="AR155" s="131"/>
      <c r="AS155" s="260"/>
      <c r="AT155" s="256">
        <f>SUM(AT30:BB154)</f>
        <v>0</v>
      </c>
      <c r="AU155" s="131"/>
      <c r="AV155" s="131"/>
      <c r="AW155" s="131"/>
      <c r="AX155" s="131"/>
      <c r="AY155" s="131"/>
      <c r="AZ155" s="131"/>
      <c r="BA155" s="131"/>
      <c r="BB155" s="131"/>
      <c r="BC155" s="259" t="s">
        <v>137</v>
      </c>
      <c r="BD155" s="131"/>
      <c r="BE155" s="131"/>
      <c r="BF155" s="131"/>
      <c r="BG155" s="131"/>
      <c r="BH155" s="131"/>
      <c r="BI155" s="131"/>
      <c r="BJ155" s="131"/>
      <c r="BK155" s="131"/>
      <c r="BL155" s="131"/>
      <c r="BM155" s="131"/>
      <c r="BN155" s="131"/>
      <c r="BO155" s="131"/>
      <c r="BP155" s="131"/>
      <c r="BQ155" s="131"/>
      <c r="BR155" s="131"/>
      <c r="BS155" s="131"/>
      <c r="BT155" s="260"/>
      <c r="BU155" s="256">
        <f>SUM(BU30:CC154)</f>
        <v>0</v>
      </c>
      <c r="BV155" s="131"/>
      <c r="BW155" s="131"/>
      <c r="BX155" s="131"/>
      <c r="BY155" s="131"/>
      <c r="BZ155" s="131"/>
      <c r="CA155" s="131"/>
      <c r="CB155" s="131"/>
      <c r="CC155" s="131"/>
      <c r="CD155" s="33"/>
    </row>
    <row r="156" spans="2:82" ht="15" customHeight="1" x14ac:dyDescent="0.3">
      <c r="B156" s="18"/>
      <c r="C156" s="251"/>
      <c r="D156" s="251"/>
      <c r="E156" s="251"/>
      <c r="F156" s="251"/>
      <c r="G156" s="251"/>
      <c r="H156" s="251"/>
      <c r="I156" s="251"/>
      <c r="J156" s="251"/>
      <c r="K156" s="251"/>
      <c r="L156" s="251"/>
      <c r="M156" s="251"/>
      <c r="N156" s="251"/>
      <c r="O156" s="251"/>
      <c r="P156" s="251"/>
      <c r="Q156" s="251"/>
      <c r="R156" s="251"/>
      <c r="S156" s="251"/>
      <c r="T156" s="251"/>
      <c r="U156" s="251"/>
      <c r="V156" s="251"/>
      <c r="W156" s="251"/>
      <c r="X156" s="251"/>
      <c r="Y156" s="251"/>
      <c r="Z156" s="251"/>
      <c r="AA156" s="251"/>
      <c r="AB156" s="251"/>
      <c r="AC156" s="251"/>
      <c r="AD156" s="251"/>
      <c r="AE156" s="251"/>
      <c r="AF156" s="251"/>
      <c r="AG156" s="251"/>
      <c r="AH156" s="251"/>
      <c r="AI156" s="251"/>
      <c r="AJ156" s="251"/>
      <c r="AK156" s="251"/>
      <c r="AL156" s="251"/>
      <c r="AM156" s="251"/>
      <c r="AN156" s="251"/>
      <c r="AO156" s="251"/>
      <c r="AP156" s="251"/>
      <c r="AQ156" s="251"/>
      <c r="AR156" s="251"/>
      <c r="AS156" s="148"/>
      <c r="AT156" s="220"/>
      <c r="AU156" s="251"/>
      <c r="AV156" s="251"/>
      <c r="AW156" s="251"/>
      <c r="AX156" s="251"/>
      <c r="AY156" s="251"/>
      <c r="AZ156" s="251"/>
      <c r="BA156" s="251"/>
      <c r="BB156" s="251"/>
      <c r="BC156" s="251"/>
      <c r="BD156" s="251"/>
      <c r="BE156" s="251"/>
      <c r="BF156" s="251"/>
      <c r="BG156" s="251"/>
      <c r="BH156" s="251"/>
      <c r="BI156" s="251"/>
      <c r="BJ156" s="251"/>
      <c r="BK156" s="251"/>
      <c r="BL156" s="251"/>
      <c r="BM156" s="251"/>
      <c r="BN156" s="251"/>
      <c r="BO156" s="251"/>
      <c r="BP156" s="251"/>
      <c r="BQ156" s="251"/>
      <c r="BR156" s="251"/>
      <c r="BS156" s="251"/>
      <c r="BT156" s="148"/>
      <c r="BU156" s="220"/>
      <c r="BV156" s="251"/>
      <c r="BW156" s="251"/>
      <c r="BX156" s="251"/>
      <c r="BY156" s="251"/>
      <c r="BZ156" s="251"/>
      <c r="CA156" s="251"/>
      <c r="CB156" s="251"/>
      <c r="CC156" s="251"/>
      <c r="CD156" s="33"/>
    </row>
    <row r="157" spans="2:82" ht="15" customHeight="1" x14ac:dyDescent="0.3">
      <c r="B157" s="18"/>
      <c r="C157" s="251"/>
      <c r="D157" s="251"/>
      <c r="E157" s="251"/>
      <c r="F157" s="251"/>
      <c r="G157" s="251"/>
      <c r="H157" s="251"/>
      <c r="I157" s="251"/>
      <c r="J157" s="251"/>
      <c r="K157" s="251"/>
      <c r="L157" s="251"/>
      <c r="M157" s="251"/>
      <c r="N157" s="251"/>
      <c r="O157" s="251"/>
      <c r="P157" s="251"/>
      <c r="Q157" s="251"/>
      <c r="R157" s="251"/>
      <c r="S157" s="251"/>
      <c r="T157" s="251"/>
      <c r="U157" s="251"/>
      <c r="V157" s="251"/>
      <c r="W157" s="251"/>
      <c r="X157" s="251"/>
      <c r="Y157" s="251"/>
      <c r="Z157" s="251"/>
      <c r="AA157" s="251"/>
      <c r="AB157" s="251"/>
      <c r="AC157" s="251"/>
      <c r="AD157" s="251"/>
      <c r="AE157" s="251"/>
      <c r="AF157" s="251"/>
      <c r="AG157" s="251"/>
      <c r="AH157" s="251"/>
      <c r="AI157" s="251"/>
      <c r="AJ157" s="251"/>
      <c r="AK157" s="251"/>
      <c r="AL157" s="251"/>
      <c r="AM157" s="251"/>
      <c r="AN157" s="251"/>
      <c r="AO157" s="251"/>
      <c r="AP157" s="251"/>
      <c r="AQ157" s="251"/>
      <c r="AR157" s="251"/>
      <c r="AS157" s="148"/>
      <c r="AT157" s="220"/>
      <c r="AU157" s="251"/>
      <c r="AV157" s="251"/>
      <c r="AW157" s="251"/>
      <c r="AX157" s="251"/>
      <c r="AY157" s="251"/>
      <c r="AZ157" s="251"/>
      <c r="BA157" s="251"/>
      <c r="BB157" s="251"/>
      <c r="BC157" s="251"/>
      <c r="BD157" s="251"/>
      <c r="BE157" s="251"/>
      <c r="BF157" s="251"/>
      <c r="BG157" s="251"/>
      <c r="BH157" s="251"/>
      <c r="BI157" s="251"/>
      <c r="BJ157" s="251"/>
      <c r="BK157" s="251"/>
      <c r="BL157" s="251"/>
      <c r="BM157" s="251"/>
      <c r="BN157" s="251"/>
      <c r="BO157" s="251"/>
      <c r="BP157" s="251"/>
      <c r="BQ157" s="251"/>
      <c r="BR157" s="251"/>
      <c r="BS157" s="251"/>
      <c r="BT157" s="148"/>
      <c r="BU157" s="220"/>
      <c r="BV157" s="251"/>
      <c r="BW157" s="251"/>
      <c r="BX157" s="251"/>
      <c r="BY157" s="251"/>
      <c r="BZ157" s="251"/>
      <c r="CA157" s="251"/>
      <c r="CB157" s="251"/>
      <c r="CC157" s="251"/>
      <c r="CD157" s="33"/>
    </row>
    <row r="158" spans="2:82" ht="15" customHeight="1" x14ac:dyDescent="0.3">
      <c r="B158" s="18"/>
      <c r="C158" s="251"/>
      <c r="D158" s="251"/>
      <c r="E158" s="251"/>
      <c r="F158" s="251"/>
      <c r="G158" s="251"/>
      <c r="H158" s="251"/>
      <c r="I158" s="251"/>
      <c r="J158" s="251"/>
      <c r="K158" s="251"/>
      <c r="L158" s="251"/>
      <c r="M158" s="251"/>
      <c r="N158" s="251"/>
      <c r="O158" s="251"/>
      <c r="P158" s="251"/>
      <c r="Q158" s="251"/>
      <c r="R158" s="251"/>
      <c r="S158" s="251"/>
      <c r="T158" s="251"/>
      <c r="U158" s="251"/>
      <c r="V158" s="251"/>
      <c r="W158" s="251"/>
      <c r="X158" s="251"/>
      <c r="Y158" s="251"/>
      <c r="Z158" s="251"/>
      <c r="AA158" s="251"/>
      <c r="AB158" s="251"/>
      <c r="AC158" s="251"/>
      <c r="AD158" s="251"/>
      <c r="AE158" s="251"/>
      <c r="AF158" s="251"/>
      <c r="AG158" s="251"/>
      <c r="AH158" s="251"/>
      <c r="AI158" s="251"/>
      <c r="AJ158" s="251"/>
      <c r="AK158" s="251"/>
      <c r="AL158" s="251"/>
      <c r="AM158" s="251"/>
      <c r="AN158" s="251"/>
      <c r="AO158" s="251"/>
      <c r="AP158" s="251"/>
      <c r="AQ158" s="251"/>
      <c r="AR158" s="251"/>
      <c r="AS158" s="148"/>
      <c r="AT158" s="220"/>
      <c r="AU158" s="251"/>
      <c r="AV158" s="251"/>
      <c r="AW158" s="251"/>
      <c r="AX158" s="251"/>
      <c r="AY158" s="251"/>
      <c r="AZ158" s="251"/>
      <c r="BA158" s="251"/>
      <c r="BB158" s="251"/>
      <c r="BC158" s="251"/>
      <c r="BD158" s="251"/>
      <c r="BE158" s="251"/>
      <c r="BF158" s="251"/>
      <c r="BG158" s="251"/>
      <c r="BH158" s="251"/>
      <c r="BI158" s="251"/>
      <c r="BJ158" s="251"/>
      <c r="BK158" s="251"/>
      <c r="BL158" s="251"/>
      <c r="BM158" s="251"/>
      <c r="BN158" s="251"/>
      <c r="BO158" s="251"/>
      <c r="BP158" s="251"/>
      <c r="BQ158" s="251"/>
      <c r="BR158" s="251"/>
      <c r="BS158" s="251"/>
      <c r="BT158" s="148"/>
      <c r="BU158" s="220"/>
      <c r="BV158" s="251"/>
      <c r="BW158" s="251"/>
      <c r="BX158" s="251"/>
      <c r="BY158" s="251"/>
      <c r="BZ158" s="251"/>
      <c r="CA158" s="251"/>
      <c r="CB158" s="251"/>
      <c r="CC158" s="251"/>
      <c r="CD158" s="33"/>
    </row>
    <row r="159" spans="2:82" ht="15" customHeight="1" x14ac:dyDescent="0.3">
      <c r="B159" s="38"/>
      <c r="C159" s="258"/>
      <c r="D159" s="258"/>
      <c r="E159" s="258"/>
      <c r="F159" s="258"/>
      <c r="G159" s="258"/>
      <c r="H159" s="258"/>
      <c r="I159" s="258"/>
      <c r="J159" s="258"/>
      <c r="K159" s="258"/>
      <c r="L159" s="258"/>
      <c r="M159" s="258"/>
      <c r="N159" s="258"/>
      <c r="O159" s="258"/>
      <c r="P159" s="258"/>
      <c r="Q159" s="258"/>
      <c r="R159" s="258"/>
      <c r="S159" s="258"/>
      <c r="T159" s="258"/>
      <c r="U159" s="258"/>
      <c r="V159" s="258"/>
      <c r="W159" s="258"/>
      <c r="X159" s="258"/>
      <c r="Y159" s="258"/>
      <c r="Z159" s="258"/>
      <c r="AA159" s="258"/>
      <c r="AB159" s="258"/>
      <c r="AC159" s="258"/>
      <c r="AD159" s="258"/>
      <c r="AE159" s="258"/>
      <c r="AF159" s="258"/>
      <c r="AG159" s="258"/>
      <c r="AH159" s="258"/>
      <c r="AI159" s="258"/>
      <c r="AJ159" s="258"/>
      <c r="AK159" s="258"/>
      <c r="AL159" s="258"/>
      <c r="AM159" s="258"/>
      <c r="AN159" s="258"/>
      <c r="AO159" s="258"/>
      <c r="AP159" s="258"/>
      <c r="AQ159" s="258"/>
      <c r="AR159" s="258"/>
      <c r="AS159" s="261"/>
      <c r="AT159" s="257"/>
      <c r="AU159" s="258"/>
      <c r="AV159" s="258"/>
      <c r="AW159" s="258"/>
      <c r="AX159" s="258"/>
      <c r="AY159" s="258"/>
      <c r="AZ159" s="258"/>
      <c r="BA159" s="258"/>
      <c r="BB159" s="258"/>
      <c r="BC159" s="258"/>
      <c r="BD159" s="258"/>
      <c r="BE159" s="258"/>
      <c r="BF159" s="258"/>
      <c r="BG159" s="258"/>
      <c r="BH159" s="258"/>
      <c r="BI159" s="258"/>
      <c r="BJ159" s="258"/>
      <c r="BK159" s="258"/>
      <c r="BL159" s="258"/>
      <c r="BM159" s="258"/>
      <c r="BN159" s="258"/>
      <c r="BO159" s="258"/>
      <c r="BP159" s="258"/>
      <c r="BQ159" s="258"/>
      <c r="BR159" s="258"/>
      <c r="BS159" s="258"/>
      <c r="BT159" s="261"/>
      <c r="BU159" s="257"/>
      <c r="BV159" s="258"/>
      <c r="BW159" s="258"/>
      <c r="BX159" s="258"/>
      <c r="BY159" s="258"/>
      <c r="BZ159" s="258"/>
      <c r="CA159" s="258"/>
      <c r="CB159" s="258"/>
      <c r="CC159" s="258"/>
      <c r="CD159" s="36"/>
    </row>
    <row r="160" spans="2:82" ht="7.5" customHeight="1" x14ac:dyDescent="0.3"/>
    <row r="161" spans="2:55" ht="7.5" customHeight="1" x14ac:dyDescent="0.3">
      <c r="B161" s="39"/>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1"/>
    </row>
    <row r="162" spans="2:55" ht="15" customHeight="1" x14ac:dyDescent="0.3">
      <c r="B162" s="18"/>
      <c r="C162" s="264" t="s">
        <v>138</v>
      </c>
      <c r="D162" s="251"/>
      <c r="E162" s="251"/>
      <c r="F162" s="251"/>
      <c r="G162" s="251"/>
      <c r="H162" s="251"/>
      <c r="I162" s="251"/>
      <c r="J162" s="251"/>
      <c r="K162" s="251"/>
      <c r="L162" s="251"/>
      <c r="M162" s="251"/>
      <c r="N162" s="251"/>
      <c r="O162" s="251"/>
      <c r="P162" s="251"/>
      <c r="Q162" s="251"/>
      <c r="R162" s="148"/>
      <c r="S162" s="219" t="s">
        <v>139</v>
      </c>
      <c r="T162" s="251"/>
      <c r="U162" s="251"/>
      <c r="V162" s="251"/>
      <c r="W162" s="251"/>
      <c r="X162" s="251"/>
      <c r="Y162" s="251"/>
      <c r="Z162" s="251"/>
      <c r="AA162" s="251"/>
      <c r="AB162" s="251"/>
      <c r="AC162" s="251"/>
      <c r="AD162" s="251"/>
      <c r="AE162" s="251"/>
      <c r="AF162" s="251"/>
      <c r="AG162" s="251"/>
      <c r="AH162" s="251"/>
      <c r="AI162" s="251"/>
      <c r="AJ162" s="251"/>
      <c r="AK162" s="251"/>
      <c r="AL162" s="251"/>
      <c r="AM162" s="251"/>
      <c r="AN162" s="251"/>
      <c r="AO162" s="251"/>
      <c r="AP162" s="251"/>
      <c r="AQ162" s="251"/>
      <c r="AR162" s="251"/>
      <c r="AS162" s="148"/>
      <c r="AT162" s="262" t="s">
        <v>140</v>
      </c>
      <c r="AU162" s="251"/>
      <c r="AV162" s="251"/>
      <c r="AW162" s="251"/>
      <c r="AX162" s="251"/>
      <c r="AY162" s="251"/>
      <c r="AZ162" s="251"/>
      <c r="BA162" s="251"/>
      <c r="BB162" s="251"/>
      <c r="BC162" s="33"/>
    </row>
    <row r="163" spans="2:55" ht="15" customHeight="1" x14ac:dyDescent="0.3">
      <c r="B163" s="18"/>
      <c r="C163" s="251"/>
      <c r="D163" s="251"/>
      <c r="E163" s="251"/>
      <c r="F163" s="251"/>
      <c r="G163" s="251"/>
      <c r="H163" s="251"/>
      <c r="I163" s="251"/>
      <c r="J163" s="251"/>
      <c r="K163" s="251"/>
      <c r="L163" s="251"/>
      <c r="M163" s="251"/>
      <c r="N163" s="251"/>
      <c r="O163" s="251"/>
      <c r="P163" s="251"/>
      <c r="Q163" s="251"/>
      <c r="R163" s="148"/>
      <c r="S163" s="220"/>
      <c r="T163" s="251"/>
      <c r="U163" s="251"/>
      <c r="V163" s="251"/>
      <c r="W163" s="251"/>
      <c r="X163" s="251"/>
      <c r="Y163" s="251"/>
      <c r="Z163" s="251"/>
      <c r="AA163" s="251"/>
      <c r="AB163" s="251"/>
      <c r="AC163" s="251"/>
      <c r="AD163" s="251"/>
      <c r="AE163" s="251"/>
      <c r="AF163" s="251"/>
      <c r="AG163" s="251"/>
      <c r="AH163" s="251"/>
      <c r="AI163" s="251"/>
      <c r="AJ163" s="251"/>
      <c r="AK163" s="251"/>
      <c r="AL163" s="251"/>
      <c r="AM163" s="251"/>
      <c r="AN163" s="251"/>
      <c r="AO163" s="251"/>
      <c r="AP163" s="251"/>
      <c r="AQ163" s="251"/>
      <c r="AR163" s="251"/>
      <c r="AS163" s="148"/>
      <c r="AT163" s="160"/>
      <c r="AU163" s="251"/>
      <c r="AV163" s="251"/>
      <c r="AW163" s="251"/>
      <c r="AX163" s="251"/>
      <c r="AY163" s="251"/>
      <c r="AZ163" s="251"/>
      <c r="BA163" s="251"/>
      <c r="BB163" s="251"/>
      <c r="BC163" s="33"/>
    </row>
    <row r="164" spans="2:55" ht="15" customHeight="1" x14ac:dyDescent="0.3">
      <c r="B164" s="18"/>
      <c r="C164" s="251"/>
      <c r="D164" s="251"/>
      <c r="E164" s="251"/>
      <c r="F164" s="251"/>
      <c r="G164" s="251"/>
      <c r="H164" s="251"/>
      <c r="I164" s="251"/>
      <c r="J164" s="251"/>
      <c r="K164" s="251"/>
      <c r="L164" s="251"/>
      <c r="M164" s="251"/>
      <c r="N164" s="251"/>
      <c r="O164" s="251"/>
      <c r="P164" s="251"/>
      <c r="Q164" s="251"/>
      <c r="R164" s="148"/>
      <c r="S164" s="220"/>
      <c r="T164" s="251"/>
      <c r="U164" s="251"/>
      <c r="V164" s="251"/>
      <c r="W164" s="251"/>
      <c r="X164" s="251"/>
      <c r="Y164" s="251"/>
      <c r="Z164" s="251"/>
      <c r="AA164" s="251"/>
      <c r="AB164" s="251"/>
      <c r="AC164" s="251"/>
      <c r="AD164" s="251"/>
      <c r="AE164" s="251"/>
      <c r="AF164" s="251"/>
      <c r="AG164" s="251"/>
      <c r="AH164" s="251"/>
      <c r="AI164" s="251"/>
      <c r="AJ164" s="251"/>
      <c r="AK164" s="251"/>
      <c r="AL164" s="251"/>
      <c r="AM164" s="251"/>
      <c r="AN164" s="251"/>
      <c r="AO164" s="251"/>
      <c r="AP164" s="251"/>
      <c r="AQ164" s="251"/>
      <c r="AR164" s="251"/>
      <c r="AS164" s="148"/>
      <c r="AT164" s="160"/>
      <c r="AU164" s="251"/>
      <c r="AV164" s="251"/>
      <c r="AW164" s="251"/>
      <c r="AX164" s="251"/>
      <c r="AY164" s="251"/>
      <c r="AZ164" s="251"/>
      <c r="BA164" s="251"/>
      <c r="BB164" s="251"/>
      <c r="BC164" s="33"/>
    </row>
    <row r="165" spans="2:55" ht="15" customHeight="1" x14ac:dyDescent="0.3">
      <c r="B165" s="18"/>
      <c r="C165" s="251"/>
      <c r="D165" s="251"/>
      <c r="E165" s="251"/>
      <c r="F165" s="251"/>
      <c r="G165" s="251"/>
      <c r="H165" s="251"/>
      <c r="I165" s="251"/>
      <c r="J165" s="251"/>
      <c r="K165" s="251"/>
      <c r="L165" s="251"/>
      <c r="M165" s="251"/>
      <c r="N165" s="251"/>
      <c r="O165" s="251"/>
      <c r="P165" s="251"/>
      <c r="Q165" s="251"/>
      <c r="R165" s="148"/>
      <c r="S165" s="220"/>
      <c r="T165" s="251"/>
      <c r="U165" s="251"/>
      <c r="V165" s="251"/>
      <c r="W165" s="251"/>
      <c r="X165" s="251"/>
      <c r="Y165" s="251"/>
      <c r="Z165" s="251"/>
      <c r="AA165" s="251"/>
      <c r="AB165" s="251"/>
      <c r="AC165" s="251"/>
      <c r="AD165" s="251"/>
      <c r="AE165" s="251"/>
      <c r="AF165" s="251"/>
      <c r="AG165" s="251"/>
      <c r="AH165" s="251"/>
      <c r="AI165" s="251"/>
      <c r="AJ165" s="251"/>
      <c r="AK165" s="251"/>
      <c r="AL165" s="251"/>
      <c r="AM165" s="251"/>
      <c r="AN165" s="251"/>
      <c r="AO165" s="251"/>
      <c r="AP165" s="251"/>
      <c r="AQ165" s="251"/>
      <c r="AR165" s="251"/>
      <c r="AS165" s="148"/>
      <c r="AT165" s="160"/>
      <c r="AU165" s="251"/>
      <c r="AV165" s="251"/>
      <c r="AW165" s="251"/>
      <c r="AX165" s="251"/>
      <c r="AY165" s="251"/>
      <c r="AZ165" s="251"/>
      <c r="BA165" s="251"/>
      <c r="BB165" s="251"/>
      <c r="BC165" s="33"/>
    </row>
    <row r="166" spans="2:55" ht="15" customHeight="1" x14ac:dyDescent="0.3">
      <c r="B166" s="18"/>
      <c r="C166" s="162"/>
      <c r="D166" s="162"/>
      <c r="E166" s="162"/>
      <c r="F166" s="162"/>
      <c r="G166" s="162"/>
      <c r="H166" s="162"/>
      <c r="I166" s="162"/>
      <c r="J166" s="162"/>
      <c r="K166" s="162"/>
      <c r="L166" s="162"/>
      <c r="M166" s="162"/>
      <c r="N166" s="162"/>
      <c r="O166" s="162"/>
      <c r="P166" s="162"/>
      <c r="Q166" s="162"/>
      <c r="R166" s="255"/>
      <c r="S166" s="214"/>
      <c r="T166" s="109"/>
      <c r="U166" s="109"/>
      <c r="V166" s="109"/>
      <c r="W166" s="109"/>
      <c r="X166" s="109"/>
      <c r="Y166" s="109"/>
      <c r="Z166" s="109"/>
      <c r="AA166" s="109"/>
      <c r="AB166" s="109"/>
      <c r="AC166" s="109"/>
      <c r="AD166" s="109"/>
      <c r="AE166" s="109"/>
      <c r="AF166" s="109"/>
      <c r="AG166" s="109"/>
      <c r="AH166" s="109"/>
      <c r="AI166" s="109"/>
      <c r="AJ166" s="109"/>
      <c r="AK166" s="109"/>
      <c r="AL166" s="109"/>
      <c r="AM166" s="109"/>
      <c r="AN166" s="109"/>
      <c r="AO166" s="109"/>
      <c r="AP166" s="109"/>
      <c r="AQ166" s="109"/>
      <c r="AR166" s="109"/>
      <c r="AS166" s="215"/>
      <c r="AT166" s="252"/>
      <c r="AU166" s="109"/>
      <c r="AV166" s="109"/>
      <c r="AW166" s="109"/>
      <c r="AX166" s="109"/>
      <c r="AY166" s="109"/>
      <c r="AZ166" s="109"/>
      <c r="BA166" s="109"/>
      <c r="BB166" s="109"/>
      <c r="BC166" s="33"/>
    </row>
    <row r="167" spans="2:55" ht="15" customHeight="1" x14ac:dyDescent="0.3">
      <c r="B167" s="32"/>
      <c r="C167" s="254" t="s">
        <v>141</v>
      </c>
      <c r="D167" s="108"/>
      <c r="E167" s="108"/>
      <c r="F167" s="108"/>
      <c r="G167" s="108"/>
      <c r="H167" s="108"/>
      <c r="I167" s="108"/>
      <c r="J167" s="108"/>
      <c r="K167" s="108"/>
      <c r="L167" s="108"/>
      <c r="M167" s="108"/>
      <c r="N167" s="108"/>
      <c r="O167" s="108"/>
      <c r="P167" s="108"/>
      <c r="Q167" s="108"/>
      <c r="R167" s="147"/>
      <c r="S167" s="266" t="s">
        <v>142</v>
      </c>
      <c r="T167" s="108"/>
      <c r="U167" s="108"/>
      <c r="V167" s="108"/>
      <c r="W167" s="108"/>
      <c r="X167" s="108"/>
      <c r="Y167" s="108"/>
      <c r="Z167" s="108"/>
      <c r="AA167" s="108"/>
      <c r="AB167" s="108"/>
      <c r="AC167" s="108"/>
      <c r="AD167" s="108"/>
      <c r="AE167" s="108"/>
      <c r="AF167" s="108"/>
      <c r="AG167" s="108"/>
      <c r="AH167" s="108"/>
      <c r="AI167" s="108"/>
      <c r="AJ167" s="108"/>
      <c r="AK167" s="108"/>
      <c r="AL167" s="108"/>
      <c r="AM167" s="108"/>
      <c r="AN167" s="108"/>
      <c r="AO167" s="108"/>
      <c r="AP167" s="108"/>
      <c r="AQ167" s="108"/>
      <c r="AR167" s="108"/>
      <c r="AS167" s="147"/>
      <c r="AT167" s="265"/>
      <c r="AU167" s="121"/>
      <c r="AV167" s="121"/>
      <c r="AW167" s="121"/>
      <c r="AX167" s="121"/>
      <c r="AY167" s="121"/>
      <c r="AZ167" s="121"/>
      <c r="BA167" s="121"/>
      <c r="BB167" s="122"/>
      <c r="BC167" s="33"/>
    </row>
    <row r="168" spans="2:55" ht="15" customHeight="1" x14ac:dyDescent="0.3">
      <c r="B168" s="32"/>
      <c r="C168" s="162"/>
      <c r="D168" s="162"/>
      <c r="E168" s="162"/>
      <c r="F168" s="162"/>
      <c r="G168" s="162"/>
      <c r="H168" s="162"/>
      <c r="I168" s="162"/>
      <c r="J168" s="162"/>
      <c r="K168" s="162"/>
      <c r="L168" s="162"/>
      <c r="M168" s="162"/>
      <c r="N168" s="162"/>
      <c r="O168" s="162"/>
      <c r="P168" s="162"/>
      <c r="Q168" s="162"/>
      <c r="R168" s="255"/>
      <c r="S168" s="220"/>
      <c r="T168" s="251"/>
      <c r="U168" s="251"/>
      <c r="V168" s="251"/>
      <c r="W168" s="251"/>
      <c r="X168" s="251"/>
      <c r="Y168" s="251"/>
      <c r="Z168" s="251"/>
      <c r="AA168" s="251"/>
      <c r="AB168" s="251"/>
      <c r="AC168" s="251"/>
      <c r="AD168" s="251"/>
      <c r="AE168" s="251"/>
      <c r="AF168" s="251"/>
      <c r="AG168" s="251"/>
      <c r="AH168" s="251"/>
      <c r="AI168" s="251"/>
      <c r="AJ168" s="251"/>
      <c r="AK168" s="251"/>
      <c r="AL168" s="251"/>
      <c r="AM168" s="251"/>
      <c r="AN168" s="251"/>
      <c r="AO168" s="251"/>
      <c r="AP168" s="251"/>
      <c r="AQ168" s="251"/>
      <c r="AR168" s="251"/>
      <c r="AS168" s="148"/>
      <c r="AT168" s="123"/>
      <c r="AU168" s="124"/>
      <c r="AV168" s="124"/>
      <c r="AW168" s="124"/>
      <c r="AX168" s="124"/>
      <c r="AY168" s="124"/>
      <c r="AZ168" s="124"/>
      <c r="BA168" s="124"/>
      <c r="BB168" s="125"/>
      <c r="BC168" s="33"/>
    </row>
    <row r="169" spans="2:55" ht="15" customHeight="1" x14ac:dyDescent="0.3">
      <c r="B169" s="32"/>
      <c r="C169" s="254" t="s">
        <v>143</v>
      </c>
      <c r="D169" s="108"/>
      <c r="E169" s="108"/>
      <c r="F169" s="108"/>
      <c r="G169" s="108"/>
      <c r="H169" s="108"/>
      <c r="I169" s="108"/>
      <c r="J169" s="108"/>
      <c r="K169" s="108"/>
      <c r="L169" s="108"/>
      <c r="M169" s="108"/>
      <c r="N169" s="108"/>
      <c r="O169" s="108"/>
      <c r="P169" s="108"/>
      <c r="Q169" s="108"/>
      <c r="R169" s="147"/>
      <c r="S169" s="220"/>
      <c r="T169" s="251"/>
      <c r="U169" s="251"/>
      <c r="V169" s="251"/>
      <c r="W169" s="251"/>
      <c r="X169" s="251"/>
      <c r="Y169" s="251"/>
      <c r="Z169" s="251"/>
      <c r="AA169" s="251"/>
      <c r="AB169" s="251"/>
      <c r="AC169" s="251"/>
      <c r="AD169" s="251"/>
      <c r="AE169" s="251"/>
      <c r="AF169" s="251"/>
      <c r="AG169" s="251"/>
      <c r="AH169" s="251"/>
      <c r="AI169" s="251"/>
      <c r="AJ169" s="251"/>
      <c r="AK169" s="251"/>
      <c r="AL169" s="251"/>
      <c r="AM169" s="251"/>
      <c r="AN169" s="251"/>
      <c r="AO169" s="251"/>
      <c r="AP169" s="251"/>
      <c r="AQ169" s="251"/>
      <c r="AR169" s="251"/>
      <c r="AS169" s="148"/>
      <c r="AT169" s="265"/>
      <c r="AU169" s="121"/>
      <c r="AV169" s="121"/>
      <c r="AW169" s="121"/>
      <c r="AX169" s="121"/>
      <c r="AY169" s="121"/>
      <c r="AZ169" s="121"/>
      <c r="BA169" s="121"/>
      <c r="BB169" s="122"/>
      <c r="BC169" s="33"/>
    </row>
    <row r="170" spans="2:55" ht="15" customHeight="1" x14ac:dyDescent="0.3">
      <c r="B170" s="32"/>
      <c r="C170" s="162"/>
      <c r="D170" s="162"/>
      <c r="E170" s="162"/>
      <c r="F170" s="162"/>
      <c r="G170" s="162"/>
      <c r="H170" s="162"/>
      <c r="I170" s="162"/>
      <c r="J170" s="162"/>
      <c r="K170" s="162"/>
      <c r="L170" s="162"/>
      <c r="M170" s="162"/>
      <c r="N170" s="162"/>
      <c r="O170" s="162"/>
      <c r="P170" s="162"/>
      <c r="Q170" s="162"/>
      <c r="R170" s="255"/>
      <c r="S170" s="220"/>
      <c r="T170" s="251"/>
      <c r="U170" s="251"/>
      <c r="V170" s="251"/>
      <c r="W170" s="251"/>
      <c r="X170" s="251"/>
      <c r="Y170" s="251"/>
      <c r="Z170" s="251"/>
      <c r="AA170" s="251"/>
      <c r="AB170" s="251"/>
      <c r="AC170" s="251"/>
      <c r="AD170" s="251"/>
      <c r="AE170" s="251"/>
      <c r="AF170" s="251"/>
      <c r="AG170" s="251"/>
      <c r="AH170" s="251"/>
      <c r="AI170" s="251"/>
      <c r="AJ170" s="251"/>
      <c r="AK170" s="251"/>
      <c r="AL170" s="251"/>
      <c r="AM170" s="251"/>
      <c r="AN170" s="251"/>
      <c r="AO170" s="251"/>
      <c r="AP170" s="251"/>
      <c r="AQ170" s="251"/>
      <c r="AR170" s="251"/>
      <c r="AS170" s="148"/>
      <c r="AT170" s="123"/>
      <c r="AU170" s="124"/>
      <c r="AV170" s="124"/>
      <c r="AW170" s="124"/>
      <c r="AX170" s="124"/>
      <c r="AY170" s="124"/>
      <c r="AZ170" s="124"/>
      <c r="BA170" s="124"/>
      <c r="BB170" s="125"/>
      <c r="BC170" s="33"/>
    </row>
    <row r="171" spans="2:55" ht="15" customHeight="1" x14ac:dyDescent="0.3">
      <c r="B171" s="32"/>
      <c r="C171" s="254" t="s">
        <v>144</v>
      </c>
      <c r="D171" s="108"/>
      <c r="E171" s="108"/>
      <c r="F171" s="108"/>
      <c r="G171" s="108"/>
      <c r="H171" s="108"/>
      <c r="I171" s="108"/>
      <c r="J171" s="108"/>
      <c r="K171" s="108"/>
      <c r="L171" s="108"/>
      <c r="M171" s="108"/>
      <c r="N171" s="108"/>
      <c r="O171" s="108"/>
      <c r="P171" s="108"/>
      <c r="Q171" s="108"/>
      <c r="R171" s="147"/>
      <c r="S171" s="220"/>
      <c r="T171" s="251"/>
      <c r="U171" s="251"/>
      <c r="V171" s="251"/>
      <c r="W171" s="251"/>
      <c r="X171" s="251"/>
      <c r="Y171" s="251"/>
      <c r="Z171" s="251"/>
      <c r="AA171" s="251"/>
      <c r="AB171" s="251"/>
      <c r="AC171" s="251"/>
      <c r="AD171" s="251"/>
      <c r="AE171" s="251"/>
      <c r="AF171" s="251"/>
      <c r="AG171" s="251"/>
      <c r="AH171" s="251"/>
      <c r="AI171" s="251"/>
      <c r="AJ171" s="251"/>
      <c r="AK171" s="251"/>
      <c r="AL171" s="251"/>
      <c r="AM171" s="251"/>
      <c r="AN171" s="251"/>
      <c r="AO171" s="251"/>
      <c r="AP171" s="251"/>
      <c r="AQ171" s="251"/>
      <c r="AR171" s="251"/>
      <c r="AS171" s="148"/>
      <c r="AT171" s="265"/>
      <c r="AU171" s="121"/>
      <c r="AV171" s="121"/>
      <c r="AW171" s="121"/>
      <c r="AX171" s="121"/>
      <c r="AY171" s="121"/>
      <c r="AZ171" s="121"/>
      <c r="BA171" s="121"/>
      <c r="BB171" s="122"/>
      <c r="BC171" s="33"/>
    </row>
    <row r="172" spans="2:55" ht="15" customHeight="1" x14ac:dyDescent="0.3">
      <c r="B172" s="32"/>
      <c r="C172" s="162"/>
      <c r="D172" s="162"/>
      <c r="E172" s="162"/>
      <c r="F172" s="162"/>
      <c r="G172" s="162"/>
      <c r="H172" s="162"/>
      <c r="I172" s="162"/>
      <c r="J172" s="162"/>
      <c r="K172" s="162"/>
      <c r="L172" s="162"/>
      <c r="M172" s="162"/>
      <c r="N172" s="162"/>
      <c r="O172" s="162"/>
      <c r="P172" s="162"/>
      <c r="Q172" s="162"/>
      <c r="R172" s="255"/>
      <c r="S172" s="220"/>
      <c r="T172" s="251"/>
      <c r="U172" s="251"/>
      <c r="V172" s="251"/>
      <c r="W172" s="251"/>
      <c r="X172" s="251"/>
      <c r="Y172" s="251"/>
      <c r="Z172" s="251"/>
      <c r="AA172" s="251"/>
      <c r="AB172" s="251"/>
      <c r="AC172" s="251"/>
      <c r="AD172" s="251"/>
      <c r="AE172" s="251"/>
      <c r="AF172" s="251"/>
      <c r="AG172" s="251"/>
      <c r="AH172" s="251"/>
      <c r="AI172" s="251"/>
      <c r="AJ172" s="251"/>
      <c r="AK172" s="251"/>
      <c r="AL172" s="251"/>
      <c r="AM172" s="251"/>
      <c r="AN172" s="251"/>
      <c r="AO172" s="251"/>
      <c r="AP172" s="251"/>
      <c r="AQ172" s="251"/>
      <c r="AR172" s="251"/>
      <c r="AS172" s="148"/>
      <c r="AT172" s="123"/>
      <c r="AU172" s="124"/>
      <c r="AV172" s="124"/>
      <c r="AW172" s="124"/>
      <c r="AX172" s="124"/>
      <c r="AY172" s="124"/>
      <c r="AZ172" s="124"/>
      <c r="BA172" s="124"/>
      <c r="BB172" s="125"/>
      <c r="BC172" s="33"/>
    </row>
    <row r="173" spans="2:55" ht="15" customHeight="1" x14ac:dyDescent="0.3">
      <c r="B173" s="32"/>
      <c r="C173" s="254" t="s">
        <v>145</v>
      </c>
      <c r="D173" s="108"/>
      <c r="E173" s="108"/>
      <c r="F173" s="108"/>
      <c r="G173" s="108"/>
      <c r="H173" s="108"/>
      <c r="I173" s="108"/>
      <c r="J173" s="108"/>
      <c r="K173" s="108"/>
      <c r="L173" s="108"/>
      <c r="M173" s="108"/>
      <c r="N173" s="108"/>
      <c r="O173" s="108"/>
      <c r="P173" s="108"/>
      <c r="Q173" s="108"/>
      <c r="R173" s="147"/>
      <c r="S173" s="220"/>
      <c r="T173" s="251"/>
      <c r="U173" s="251"/>
      <c r="V173" s="251"/>
      <c r="W173" s="251"/>
      <c r="X173" s="251"/>
      <c r="Y173" s="251"/>
      <c r="Z173" s="251"/>
      <c r="AA173" s="251"/>
      <c r="AB173" s="251"/>
      <c r="AC173" s="251"/>
      <c r="AD173" s="251"/>
      <c r="AE173" s="251"/>
      <c r="AF173" s="251"/>
      <c r="AG173" s="251"/>
      <c r="AH173" s="251"/>
      <c r="AI173" s="251"/>
      <c r="AJ173" s="251"/>
      <c r="AK173" s="251"/>
      <c r="AL173" s="251"/>
      <c r="AM173" s="251"/>
      <c r="AN173" s="251"/>
      <c r="AO173" s="251"/>
      <c r="AP173" s="251"/>
      <c r="AQ173" s="251"/>
      <c r="AR173" s="251"/>
      <c r="AS173" s="148"/>
      <c r="AT173" s="265"/>
      <c r="AU173" s="121"/>
      <c r="AV173" s="121"/>
      <c r="AW173" s="121"/>
      <c r="AX173" s="121"/>
      <c r="AY173" s="121"/>
      <c r="AZ173" s="121"/>
      <c r="BA173" s="121"/>
      <c r="BB173" s="122"/>
      <c r="BC173" s="33"/>
    </row>
    <row r="174" spans="2:55" ht="15" customHeight="1" x14ac:dyDescent="0.3">
      <c r="B174" s="32"/>
      <c r="C174" s="162"/>
      <c r="D174" s="162"/>
      <c r="E174" s="162"/>
      <c r="F174" s="162"/>
      <c r="G174" s="162"/>
      <c r="H174" s="162"/>
      <c r="I174" s="162"/>
      <c r="J174" s="162"/>
      <c r="K174" s="162"/>
      <c r="L174" s="162"/>
      <c r="M174" s="162"/>
      <c r="N174" s="162"/>
      <c r="O174" s="162"/>
      <c r="P174" s="162"/>
      <c r="Q174" s="162"/>
      <c r="R174" s="255"/>
      <c r="S174" s="220"/>
      <c r="T174" s="251"/>
      <c r="U174" s="251"/>
      <c r="V174" s="251"/>
      <c r="W174" s="251"/>
      <c r="X174" s="251"/>
      <c r="Y174" s="251"/>
      <c r="Z174" s="251"/>
      <c r="AA174" s="251"/>
      <c r="AB174" s="251"/>
      <c r="AC174" s="251"/>
      <c r="AD174" s="251"/>
      <c r="AE174" s="251"/>
      <c r="AF174" s="251"/>
      <c r="AG174" s="251"/>
      <c r="AH174" s="251"/>
      <c r="AI174" s="251"/>
      <c r="AJ174" s="251"/>
      <c r="AK174" s="251"/>
      <c r="AL174" s="251"/>
      <c r="AM174" s="251"/>
      <c r="AN174" s="251"/>
      <c r="AO174" s="251"/>
      <c r="AP174" s="251"/>
      <c r="AQ174" s="251"/>
      <c r="AR174" s="251"/>
      <c r="AS174" s="148"/>
      <c r="AT174" s="123"/>
      <c r="AU174" s="124"/>
      <c r="AV174" s="124"/>
      <c r="AW174" s="124"/>
      <c r="AX174" s="124"/>
      <c r="AY174" s="124"/>
      <c r="AZ174" s="124"/>
      <c r="BA174" s="124"/>
      <c r="BB174" s="125"/>
      <c r="BC174" s="33"/>
    </row>
    <row r="175" spans="2:55" ht="15" customHeight="1" x14ac:dyDescent="0.3">
      <c r="B175" s="32"/>
      <c r="C175" s="254" t="s">
        <v>146</v>
      </c>
      <c r="D175" s="108"/>
      <c r="E175" s="108"/>
      <c r="F175" s="108"/>
      <c r="G175" s="108"/>
      <c r="H175" s="108"/>
      <c r="I175" s="108"/>
      <c r="J175" s="108"/>
      <c r="K175" s="108"/>
      <c r="L175" s="108"/>
      <c r="M175" s="108"/>
      <c r="N175" s="108"/>
      <c r="O175" s="108"/>
      <c r="P175" s="108"/>
      <c r="Q175" s="108"/>
      <c r="R175" s="147"/>
      <c r="S175" s="220"/>
      <c r="T175" s="251"/>
      <c r="U175" s="251"/>
      <c r="V175" s="251"/>
      <c r="W175" s="251"/>
      <c r="X175" s="251"/>
      <c r="Y175" s="251"/>
      <c r="Z175" s="251"/>
      <c r="AA175" s="251"/>
      <c r="AB175" s="251"/>
      <c r="AC175" s="251"/>
      <c r="AD175" s="251"/>
      <c r="AE175" s="251"/>
      <c r="AF175" s="251"/>
      <c r="AG175" s="251"/>
      <c r="AH175" s="251"/>
      <c r="AI175" s="251"/>
      <c r="AJ175" s="251"/>
      <c r="AK175" s="251"/>
      <c r="AL175" s="251"/>
      <c r="AM175" s="251"/>
      <c r="AN175" s="251"/>
      <c r="AO175" s="251"/>
      <c r="AP175" s="251"/>
      <c r="AQ175" s="251"/>
      <c r="AR175" s="251"/>
      <c r="AS175" s="148"/>
      <c r="AT175" s="265"/>
      <c r="AU175" s="121"/>
      <c r="AV175" s="121"/>
      <c r="AW175" s="121"/>
      <c r="AX175" s="121"/>
      <c r="AY175" s="121"/>
      <c r="AZ175" s="121"/>
      <c r="BA175" s="121"/>
      <c r="BB175" s="122"/>
      <c r="BC175" s="33"/>
    </row>
    <row r="176" spans="2:55" ht="15" customHeight="1" x14ac:dyDescent="0.3">
      <c r="B176" s="32"/>
      <c r="C176" s="162"/>
      <c r="D176" s="162"/>
      <c r="E176" s="162"/>
      <c r="F176" s="162"/>
      <c r="G176" s="162"/>
      <c r="H176" s="162"/>
      <c r="I176" s="162"/>
      <c r="J176" s="162"/>
      <c r="K176" s="162"/>
      <c r="L176" s="162"/>
      <c r="M176" s="162"/>
      <c r="N176" s="162"/>
      <c r="O176" s="162"/>
      <c r="P176" s="162"/>
      <c r="Q176" s="162"/>
      <c r="R176" s="255"/>
      <c r="S176" s="214"/>
      <c r="T176" s="109"/>
      <c r="U176" s="109"/>
      <c r="V176" s="109"/>
      <c r="W176" s="109"/>
      <c r="X176" s="109"/>
      <c r="Y176" s="109"/>
      <c r="Z176" s="109"/>
      <c r="AA176" s="109"/>
      <c r="AB176" s="109"/>
      <c r="AC176" s="109"/>
      <c r="AD176" s="109"/>
      <c r="AE176" s="109"/>
      <c r="AF176" s="109"/>
      <c r="AG176" s="109"/>
      <c r="AH176" s="109"/>
      <c r="AI176" s="109"/>
      <c r="AJ176" s="109"/>
      <c r="AK176" s="109"/>
      <c r="AL176" s="109"/>
      <c r="AM176" s="109"/>
      <c r="AN176" s="109"/>
      <c r="AO176" s="109"/>
      <c r="AP176" s="109"/>
      <c r="AQ176" s="109"/>
      <c r="AR176" s="109"/>
      <c r="AS176" s="215"/>
      <c r="AT176" s="123"/>
      <c r="AU176" s="124"/>
      <c r="AV176" s="124"/>
      <c r="AW176" s="124"/>
      <c r="AX176" s="124"/>
      <c r="AY176" s="124"/>
      <c r="AZ176" s="124"/>
      <c r="BA176" s="124"/>
      <c r="BB176" s="125"/>
      <c r="BC176" s="33"/>
    </row>
    <row r="177" spans="2:55" ht="15" customHeight="1" x14ac:dyDescent="0.3">
      <c r="B177" s="32"/>
      <c r="C177" s="267" t="s">
        <v>147</v>
      </c>
      <c r="D177" s="108"/>
      <c r="E177" s="108"/>
      <c r="F177" s="108"/>
      <c r="G177" s="108"/>
      <c r="H177" s="108"/>
      <c r="I177" s="108"/>
      <c r="J177" s="108"/>
      <c r="K177" s="108"/>
      <c r="L177" s="108"/>
      <c r="M177" s="108"/>
      <c r="N177" s="108"/>
      <c r="O177" s="108"/>
      <c r="P177" s="108"/>
      <c r="Q177" s="108"/>
      <c r="R177" s="108"/>
      <c r="S177" s="108"/>
      <c r="T177" s="108"/>
      <c r="U177" s="108"/>
      <c r="V177" s="108"/>
      <c r="W177" s="108"/>
      <c r="X177" s="108"/>
      <c r="Y177" s="108"/>
      <c r="Z177" s="108"/>
      <c r="AA177" s="108"/>
      <c r="AB177" s="108"/>
      <c r="AC177" s="108"/>
      <c r="AD177" s="108"/>
      <c r="AE177" s="108"/>
      <c r="AF177" s="108"/>
      <c r="AG177" s="108"/>
      <c r="AH177" s="108"/>
      <c r="AI177" s="108"/>
      <c r="AJ177" s="108"/>
      <c r="AK177" s="108"/>
      <c r="AL177" s="108"/>
      <c r="AM177" s="108"/>
      <c r="AN177" s="108"/>
      <c r="AO177" s="108"/>
      <c r="AP177" s="108"/>
      <c r="AQ177" s="108"/>
      <c r="AR177" s="108"/>
      <c r="AS177" s="147"/>
      <c r="AT177" s="263">
        <v>0.5</v>
      </c>
      <c r="AU177" s="251"/>
      <c r="AV177" s="251"/>
      <c r="AW177" s="251"/>
      <c r="AX177" s="251"/>
      <c r="AY177" s="251"/>
      <c r="AZ177" s="251"/>
      <c r="BA177" s="251"/>
      <c r="BB177" s="251"/>
      <c r="BC177" s="33"/>
    </row>
    <row r="178" spans="2:55" ht="15" customHeight="1" x14ac:dyDescent="0.3">
      <c r="B178" s="32"/>
      <c r="C178" s="162"/>
      <c r="D178" s="162"/>
      <c r="E178" s="162"/>
      <c r="F178" s="162"/>
      <c r="G178" s="162"/>
      <c r="H178" s="162"/>
      <c r="I178" s="162"/>
      <c r="J178" s="162"/>
      <c r="K178" s="162"/>
      <c r="L178" s="162"/>
      <c r="M178" s="162"/>
      <c r="N178" s="162"/>
      <c r="O178" s="162"/>
      <c r="P178" s="162"/>
      <c r="Q178" s="162"/>
      <c r="R178" s="162"/>
      <c r="S178" s="162"/>
      <c r="T178" s="162"/>
      <c r="U178" s="162"/>
      <c r="V178" s="162"/>
      <c r="W178" s="162"/>
      <c r="X178" s="162"/>
      <c r="Y178" s="162"/>
      <c r="Z178" s="162"/>
      <c r="AA178" s="162"/>
      <c r="AB178" s="162"/>
      <c r="AC178" s="162"/>
      <c r="AD178" s="162"/>
      <c r="AE178" s="162"/>
      <c r="AF178" s="162"/>
      <c r="AG178" s="162"/>
      <c r="AH178" s="162"/>
      <c r="AI178" s="162"/>
      <c r="AJ178" s="162"/>
      <c r="AK178" s="162"/>
      <c r="AL178" s="162"/>
      <c r="AM178" s="162"/>
      <c r="AN178" s="162"/>
      <c r="AO178" s="162"/>
      <c r="AP178" s="162"/>
      <c r="AQ178" s="162"/>
      <c r="AR178" s="162"/>
      <c r="AS178" s="255"/>
      <c r="AT178" s="252"/>
      <c r="AU178" s="109"/>
      <c r="AV178" s="109"/>
      <c r="AW178" s="109"/>
      <c r="AX178" s="109"/>
      <c r="AY178" s="109"/>
      <c r="AZ178" s="109"/>
      <c r="BA178" s="109"/>
      <c r="BB178" s="109"/>
      <c r="BC178" s="33"/>
    </row>
    <row r="179" spans="2:55" x14ac:dyDescent="0.3">
      <c r="B179" s="34"/>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6"/>
    </row>
  </sheetData>
  <sheetProtection algorithmName="SHA-512" hashValue="mbAWfBxJ8EPWe4eTqI7YdY0soy8IGDUNCSayVtRWdBEI3dW+o3kma8QoOcP+0T7xpIga9MIoE8WOIZo8gwMqjA==" saltValue="looJbV8+92cHPZBG/+C8+Q==" spinCount="100000" sheet="1" objects="1" scenarios="1"/>
  <mergeCells count="231">
    <mergeCell ref="C177:AS178"/>
    <mergeCell ref="BL55:BT59"/>
    <mergeCell ref="AB95:AJ99"/>
    <mergeCell ref="BL135:BT139"/>
    <mergeCell ref="AK85:AS89"/>
    <mergeCell ref="AB145:AJ149"/>
    <mergeCell ref="BL150:BT154"/>
    <mergeCell ref="AT40:BB44"/>
    <mergeCell ref="AK140:AS144"/>
    <mergeCell ref="AB65:AJ69"/>
    <mergeCell ref="AT60:BB64"/>
    <mergeCell ref="S85:AA89"/>
    <mergeCell ref="S125:AA129"/>
    <mergeCell ref="S75:AA79"/>
    <mergeCell ref="AK75:AS79"/>
    <mergeCell ref="C175:R176"/>
    <mergeCell ref="S145:AA149"/>
    <mergeCell ref="C135:R139"/>
    <mergeCell ref="C150:R154"/>
    <mergeCell ref="S45:AA49"/>
    <mergeCell ref="BC150:BK154"/>
    <mergeCell ref="AK40:AS44"/>
    <mergeCell ref="C162:R166"/>
    <mergeCell ref="B10:CD11"/>
    <mergeCell ref="AB75:AJ79"/>
    <mergeCell ref="BU145:CC149"/>
    <mergeCell ref="AT169:BB170"/>
    <mergeCell ref="S120:AA124"/>
    <mergeCell ref="AT135:BB139"/>
    <mergeCell ref="BU120:CC124"/>
    <mergeCell ref="BL30:BT34"/>
    <mergeCell ref="AB150:AJ154"/>
    <mergeCell ref="AT150:BB154"/>
    <mergeCell ref="AK60:AS64"/>
    <mergeCell ref="BU60:CC64"/>
    <mergeCell ref="AB40:AJ44"/>
    <mergeCell ref="BL45:BT49"/>
    <mergeCell ref="AB120:AJ124"/>
    <mergeCell ref="AK35:AS39"/>
    <mergeCell ref="C30:R34"/>
    <mergeCell ref="S30:AA34"/>
    <mergeCell ref="BC35:BK39"/>
    <mergeCell ref="BU110:CC114"/>
    <mergeCell ref="C17:CC21"/>
    <mergeCell ref="BU55:CC59"/>
    <mergeCell ref="C145:R149"/>
    <mergeCell ref="BL50:BT54"/>
    <mergeCell ref="BU45:CC49"/>
    <mergeCell ref="AT171:BB172"/>
    <mergeCell ref="BL105:BT109"/>
    <mergeCell ref="S95:AA99"/>
    <mergeCell ref="AK80:AS84"/>
    <mergeCell ref="AK95:AS99"/>
    <mergeCell ref="S167:AS176"/>
    <mergeCell ref="BU95:CC99"/>
    <mergeCell ref="BL120:BT124"/>
    <mergeCell ref="AT85:BB89"/>
    <mergeCell ref="S135:AA139"/>
    <mergeCell ref="AK70:AS74"/>
    <mergeCell ref="S150:AA154"/>
    <mergeCell ref="BU150:CC154"/>
    <mergeCell ref="AT140:BB144"/>
    <mergeCell ref="AK130:AS134"/>
    <mergeCell ref="AT175:BB176"/>
    <mergeCell ref="BL140:BT144"/>
    <mergeCell ref="AK105:AS109"/>
    <mergeCell ref="AT173:BB174"/>
    <mergeCell ref="AK150:AS154"/>
    <mergeCell ref="BU155:CC159"/>
    <mergeCell ref="BU130:CC134"/>
    <mergeCell ref="BU125:CC129"/>
    <mergeCell ref="AT25:BB29"/>
    <mergeCell ref="AT177:BB178"/>
    <mergeCell ref="S35:AA39"/>
    <mergeCell ref="BC40:BK44"/>
    <mergeCell ref="S115:AA119"/>
    <mergeCell ref="C80:R84"/>
    <mergeCell ref="AB30:AJ34"/>
    <mergeCell ref="BC155:BT159"/>
    <mergeCell ref="C25:R29"/>
    <mergeCell ref="AT75:BB79"/>
    <mergeCell ref="AT167:BB168"/>
    <mergeCell ref="S25:AA29"/>
    <mergeCell ref="S90:AA94"/>
    <mergeCell ref="C55:R59"/>
    <mergeCell ref="S130:AA134"/>
    <mergeCell ref="AB80:AJ84"/>
    <mergeCell ref="AT80:BB84"/>
    <mergeCell ref="AT95:BB99"/>
    <mergeCell ref="S140:AA144"/>
    <mergeCell ref="AT120:BB124"/>
    <mergeCell ref="BC120:BK124"/>
    <mergeCell ref="BC110:BK114"/>
    <mergeCell ref="AB135:AJ139"/>
    <mergeCell ref="BC50:BK54"/>
    <mergeCell ref="C12:CC13"/>
    <mergeCell ref="BU135:CC139"/>
    <mergeCell ref="BL115:BT119"/>
    <mergeCell ref="BL130:BT134"/>
    <mergeCell ref="AK145:AS149"/>
    <mergeCell ref="C35:R39"/>
    <mergeCell ref="AB55:AJ59"/>
    <mergeCell ref="BU90:CC94"/>
    <mergeCell ref="BU105:CC109"/>
    <mergeCell ref="AK25:AS29"/>
    <mergeCell ref="BC140:BK144"/>
    <mergeCell ref="BC25:BK29"/>
    <mergeCell ref="AK55:AS59"/>
    <mergeCell ref="BL80:BT84"/>
    <mergeCell ref="BL95:BT99"/>
    <mergeCell ref="BC75:BK79"/>
    <mergeCell ref="AK110:AS114"/>
    <mergeCell ref="AK45:AS49"/>
    <mergeCell ref="C140:R144"/>
    <mergeCell ref="AB70:AJ74"/>
    <mergeCell ref="AB105:AJ109"/>
    <mergeCell ref="BU115:CC119"/>
    <mergeCell ref="BC45:BK49"/>
    <mergeCell ref="AT145:BB149"/>
    <mergeCell ref="C171:R172"/>
    <mergeCell ref="AB130:AJ134"/>
    <mergeCell ref="BC115:BK119"/>
    <mergeCell ref="BL65:BT69"/>
    <mergeCell ref="BL145:BT149"/>
    <mergeCell ref="AK135:AS139"/>
    <mergeCell ref="BL70:BT74"/>
    <mergeCell ref="AK100:AS104"/>
    <mergeCell ref="S55:AA59"/>
    <mergeCell ref="BC55:BK59"/>
    <mergeCell ref="BL110:BT114"/>
    <mergeCell ref="BC145:BK149"/>
    <mergeCell ref="AK125:AS129"/>
    <mergeCell ref="BL60:BT64"/>
    <mergeCell ref="C173:R174"/>
    <mergeCell ref="BL35:BT39"/>
    <mergeCell ref="BC135:BK139"/>
    <mergeCell ref="S65:AA69"/>
    <mergeCell ref="BU25:CC29"/>
    <mergeCell ref="AT70:BB74"/>
    <mergeCell ref="C85:R89"/>
    <mergeCell ref="C100:R104"/>
    <mergeCell ref="BC65:BK69"/>
    <mergeCell ref="S100:AA104"/>
    <mergeCell ref="C65:R69"/>
    <mergeCell ref="BC105:BK109"/>
    <mergeCell ref="C75:R79"/>
    <mergeCell ref="AT90:BB94"/>
    <mergeCell ref="AK30:AS34"/>
    <mergeCell ref="AB25:AJ29"/>
    <mergeCell ref="AK65:AS69"/>
    <mergeCell ref="BU30:CC34"/>
    <mergeCell ref="BU65:CC69"/>
    <mergeCell ref="BL25:BT29"/>
    <mergeCell ref="AT55:BB59"/>
    <mergeCell ref="S40:AA44"/>
    <mergeCell ref="S80:AA84"/>
    <mergeCell ref="BU80:CC84"/>
    <mergeCell ref="BU35:CC39"/>
    <mergeCell ref="C45:R49"/>
    <mergeCell ref="S50:AA54"/>
    <mergeCell ref="AT65:BB69"/>
    <mergeCell ref="S110:AA114"/>
    <mergeCell ref="BC90:BK94"/>
    <mergeCell ref="BU50:CC54"/>
    <mergeCell ref="AT130:BB134"/>
    <mergeCell ref="AK120:AS124"/>
    <mergeCell ref="AT110:BB114"/>
    <mergeCell ref="C125:R129"/>
    <mergeCell ref="BC130:BK134"/>
    <mergeCell ref="BL125:BT129"/>
    <mergeCell ref="C50:R54"/>
    <mergeCell ref="C115:R119"/>
    <mergeCell ref="BC80:BK84"/>
    <mergeCell ref="AB35:AJ39"/>
    <mergeCell ref="BL40:BT44"/>
    <mergeCell ref="C95:R99"/>
    <mergeCell ref="AT115:BB119"/>
    <mergeCell ref="BC100:BK104"/>
    <mergeCell ref="AB90:AJ94"/>
    <mergeCell ref="C70:R74"/>
    <mergeCell ref="BL90:BT94"/>
    <mergeCell ref="S162:AS166"/>
    <mergeCell ref="AB60:AJ64"/>
    <mergeCell ref="C40:R44"/>
    <mergeCell ref="AT30:BB34"/>
    <mergeCell ref="C169:R170"/>
    <mergeCell ref="AT45:BB49"/>
    <mergeCell ref="S60:AA64"/>
    <mergeCell ref="AB125:AJ129"/>
    <mergeCell ref="BC60:BK64"/>
    <mergeCell ref="C155:AS159"/>
    <mergeCell ref="AT162:BB166"/>
    <mergeCell ref="AT35:BB39"/>
    <mergeCell ref="AT50:BB54"/>
    <mergeCell ref="BC30:BK34"/>
    <mergeCell ref="AB50:AJ54"/>
    <mergeCell ref="AB110:AJ114"/>
    <mergeCell ref="C90:R94"/>
    <mergeCell ref="AB115:AJ119"/>
    <mergeCell ref="S70:AA74"/>
    <mergeCell ref="C60:R64"/>
    <mergeCell ref="BU40:CC44"/>
    <mergeCell ref="C167:R168"/>
    <mergeCell ref="BL85:BT89"/>
    <mergeCell ref="BL100:BT104"/>
    <mergeCell ref="AK50:AS54"/>
    <mergeCell ref="AK90:AS94"/>
    <mergeCell ref="AK115:AS119"/>
    <mergeCell ref="BL75:BT79"/>
    <mergeCell ref="C130:R134"/>
    <mergeCell ref="BC95:BK99"/>
    <mergeCell ref="AB45:AJ49"/>
    <mergeCell ref="AB85:AJ89"/>
    <mergeCell ref="C105:R109"/>
    <mergeCell ref="S105:AA109"/>
    <mergeCell ref="BC70:BK74"/>
    <mergeCell ref="AT125:BB129"/>
    <mergeCell ref="BU85:CC89"/>
    <mergeCell ref="BU100:CC104"/>
    <mergeCell ref="BU70:CC74"/>
    <mergeCell ref="AB100:AJ104"/>
    <mergeCell ref="AT100:BB104"/>
    <mergeCell ref="C110:R114"/>
    <mergeCell ref="BC125:BK129"/>
    <mergeCell ref="AB140:AJ144"/>
    <mergeCell ref="C120:R124"/>
    <mergeCell ref="BC85:BK89"/>
    <mergeCell ref="AT155:BB159"/>
    <mergeCell ref="BU75:CC79"/>
    <mergeCell ref="BU140:CC144"/>
    <mergeCell ref="AT105:BB109"/>
  </mergeCells>
  <printOptions horizontalCentered="1"/>
  <pageMargins left="0.70866141732283472" right="0.70866141732283472" top="0.78740157480314965" bottom="0.78740157480314965" header="0.31496062992125978" footer="0.31496062992125978"/>
  <pageSetup paperSize="9" scale="16" orientation="landscape"/>
  <headerFooter>
    <oddFooter>&amp;L&amp;"Arial,Standard"&amp;8 Die Weitergabe an Dritte ist ohne ausdrückliche Genehmigung der ausschreibenden Stelle nicht statthaft.
Datei: #12045242_Kalkulation Sicherheitsdienstleistungen
Stand: 20.04.2024</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55</vt:i4>
      </vt:variant>
    </vt:vector>
  </HeadingPairs>
  <TitlesOfParts>
    <vt:vector size="65" baseType="lpstr">
      <vt:lpstr>0_uebersicht</vt:lpstr>
      <vt:lpstr>1_einmalige leistungen</vt:lpstr>
      <vt:lpstr>2_regelmäßige leistungen</vt:lpstr>
      <vt:lpstr>3_Stundenverrechnungssätze</vt:lpstr>
      <vt:lpstr>4_objektleitung</vt:lpstr>
      <vt:lpstr>5_GSI Campus</vt:lpstr>
      <vt:lpstr>6_FAIR</vt:lpstr>
      <vt:lpstr>7_Sicherheitsberatung</vt:lpstr>
      <vt:lpstr>8_Empfangsdienst KBW</vt:lpstr>
      <vt:lpstr>9_Bedarfsleistungen</vt:lpstr>
      <vt:lpstr>bedarf_anteil_kurz</vt:lpstr>
      <vt:lpstr>'0_uebersicht'!Druckbereich</vt:lpstr>
      <vt:lpstr>'1_einmalige leistungen'!Druckbereich</vt:lpstr>
      <vt:lpstr>'2_regelmäßige leistungen'!Druckbereich</vt:lpstr>
      <vt:lpstr>'3_Stundenverrechnungssätze'!Druckbereich</vt:lpstr>
      <vt:lpstr>'4_objektleitung'!Druckbereich</vt:lpstr>
      <vt:lpstr>'5_GSI Campus'!Druckbereich</vt:lpstr>
      <vt:lpstr>'6_FAIR'!Druckbereich</vt:lpstr>
      <vt:lpstr>'7_Sicherheitsberatung'!Druckbereich</vt:lpstr>
      <vt:lpstr>'8_Empfangsdienst KBW'!Druckbereich</vt:lpstr>
      <vt:lpstr>'9_Bedarfsleistungen'!Druckbereich</vt:lpstr>
      <vt:lpstr>'3_Stundenverrechnungssätze'!Drucktitel</vt:lpstr>
      <vt:lpstr>'5_GSI Campus'!Drucktitel</vt:lpstr>
      <vt:lpstr>'6_FAIR'!Drucktitel</vt:lpstr>
      <vt:lpstr>'9_Bedarfsleistungen'!Drucktitel</vt:lpstr>
      <vt:lpstr>svs32feier</vt:lpstr>
      <vt:lpstr>svs32feiernacht</vt:lpstr>
      <vt:lpstr>svs32kurz</vt:lpstr>
      <vt:lpstr>svs32nacht</vt:lpstr>
      <vt:lpstr>svs32sonn</vt:lpstr>
      <vt:lpstr>svs32sonnnacht</vt:lpstr>
      <vt:lpstr>svs32tag</vt:lpstr>
      <vt:lpstr>svs32zulage</vt:lpstr>
      <vt:lpstr>svs33feier</vt:lpstr>
      <vt:lpstr>svs33feiernacht</vt:lpstr>
      <vt:lpstr>svs33kurz</vt:lpstr>
      <vt:lpstr>svs33nacht</vt:lpstr>
      <vt:lpstr>svs33sonn</vt:lpstr>
      <vt:lpstr>svs33sonnnacht</vt:lpstr>
      <vt:lpstr>svs33tag</vt:lpstr>
      <vt:lpstr>svs33zulage</vt:lpstr>
      <vt:lpstr>svs34feier</vt:lpstr>
      <vt:lpstr>svs34feiernacht</vt:lpstr>
      <vt:lpstr>svs34kurz</vt:lpstr>
      <vt:lpstr>svs34nacht</vt:lpstr>
      <vt:lpstr>svs34sonn</vt:lpstr>
      <vt:lpstr>svs34sonnnacht</vt:lpstr>
      <vt:lpstr>svs34tag</vt:lpstr>
      <vt:lpstr>svs34zulage</vt:lpstr>
      <vt:lpstr>svs35feier</vt:lpstr>
      <vt:lpstr>svs35feiernacht</vt:lpstr>
      <vt:lpstr>svs35kurz</vt:lpstr>
      <vt:lpstr>svs35nacht</vt:lpstr>
      <vt:lpstr>svs35sonn</vt:lpstr>
      <vt:lpstr>svs35sonnnacht</vt:lpstr>
      <vt:lpstr>svs35tag</vt:lpstr>
      <vt:lpstr>svs35zulage</vt:lpstr>
      <vt:lpstr>svs39feier</vt:lpstr>
      <vt:lpstr>svs39feiernacht</vt:lpstr>
      <vt:lpstr>svs39kurz</vt:lpstr>
      <vt:lpstr>svs39nacht</vt:lpstr>
      <vt:lpstr>svs39sonn</vt:lpstr>
      <vt:lpstr>svs39sonnnacht</vt:lpstr>
      <vt:lpstr>svs39tag</vt:lpstr>
      <vt:lpstr>svs39zulage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Growe, Nicole</dc:creator>
  <cp:lastModifiedBy>Growe, Nicole</cp:lastModifiedBy>
  <cp:lastPrinted>2024-04-20T09:24:12Z</cp:lastPrinted>
  <dcterms:created xsi:type="dcterms:W3CDTF">2015-06-05T18:19:34Z</dcterms:created>
  <dcterms:modified xsi:type="dcterms:W3CDTF">2026-10-07T10:57:07Z</dcterms:modified>
</cp:coreProperties>
</file>