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10"/>
  <workbookPr/>
  <mc:AlternateContent xmlns:mc="http://schemas.openxmlformats.org/markup-compatibility/2006">
    <mc:Choice Requires="x15">
      <x15ac:absPath xmlns:x15ac="http://schemas.microsoft.com/office/spreadsheetml/2010/11/ac" url="/Users/stefanopel/Library/CloudStorage/Dropbox/_POSCIMUR-Team/01. Projekte/x_Krankenhäuser, ect/Klinik St. Marien Amberg/Projekt 2025/03. Projekt/03. Ausschreibungsunterlagen/Daten_Kunde_2026-08-18/"/>
    </mc:Choice>
  </mc:AlternateContent>
  <xr:revisionPtr revIDLastSave="0" documentId="13_ncr:1_{45B64168-F27E-6547-AD46-550F0506BA26}" xr6:coauthVersionLast="47" xr6:coauthVersionMax="47" xr10:uidLastSave="{00000000-0000-0000-0000-000000000000}"/>
  <bookViews>
    <workbookView xWindow="0" yWindow="660" windowWidth="26120" windowHeight="16960" tabRatio="500" activeTab="3" xr2:uid="{00000000-000D-0000-FFFF-FFFF00000000}"/>
  </bookViews>
  <sheets>
    <sheet name="Deckblatt" sheetId="8" r:id="rId1"/>
    <sheet name="1. Unternehmen" sheetId="1" r:id="rId2"/>
    <sheet name="2. System" sheetId="2" r:id="rId3"/>
    <sheet name="3. Service" sheetId="6" r:id="rId4"/>
  </sheets>
  <definedNames>
    <definedName name="_xlnm.Print_Area" localSheetId="1">'1. Unternehmen'!$A$1:$Q$155</definedName>
    <definedName name="_xlnm.Print_Area" localSheetId="2">'2. System'!$A$1:$Q$112</definedName>
    <definedName name="_xlnm.Print_Area" localSheetId="3">'3. Service'!$A$1:$Q$57</definedName>
    <definedName name="_xlnm.Print_Area" localSheetId="0">Deckblatt!$A$1:$J$28</definedName>
    <definedName name="OLE_LINK21" localSheetId="1">'1. Unternehmen'!#REF!</definedName>
    <definedName name="OLE_LINK21" localSheetId="2">'2. System'!#REF!</definedName>
    <definedName name="OLE_LINK21" localSheetId="3">'3. Service'!#REF!</definedName>
    <definedName name="wp1677801" localSheetId="1">'1. Unternehmen'!#REF!</definedName>
    <definedName name="wp1677801" localSheetId="2">'2. System'!#REF!</definedName>
    <definedName name="wp1677801" localSheetId="3">'3. Service'!#REF!</definedName>
    <definedName name="wp1677825" localSheetId="1">'1. Unternehmen'!#REF!</definedName>
    <definedName name="wp1677825" localSheetId="2">'2. System'!#REF!</definedName>
    <definedName name="wp1677825" localSheetId="3">'3. Service'!#REF!</definedName>
    <definedName name="wp1677895" localSheetId="1">'1. Unternehmen'!#REF!</definedName>
    <definedName name="wp1677895" localSheetId="2">'2. System'!#REF!</definedName>
    <definedName name="wp1677895" localSheetId="3">'3. Service'!#REF!</definedName>
    <definedName name="wp1677909" localSheetId="1">'1. Unternehmen'!#REF!</definedName>
    <definedName name="wp1677909" localSheetId="2">'2. System'!#REF!</definedName>
    <definedName name="wp1677909" localSheetId="3">'3. Service'!#REF!</definedName>
    <definedName name="wp1677929" localSheetId="1">'1. Unternehmen'!#REF!</definedName>
    <definedName name="wp1677929" localSheetId="2">'2. System'!#REF!</definedName>
    <definedName name="wp1677929" localSheetId="3">'3. Service'!#REF!</definedName>
    <definedName name="wp1677939" localSheetId="1">'1. Unternehmen'!#REF!</definedName>
    <definedName name="wp1677939" localSheetId="2">'2. System'!#REF!</definedName>
    <definedName name="wp1677939" localSheetId="3">'3. Service'!#REF!</definedName>
  </definedNames>
  <calcPr calcId="191029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53" i="6" l="1"/>
  <c r="E12" i="6"/>
  <c r="E11" i="6"/>
  <c r="I10" i="6"/>
  <c r="Q42" i="2"/>
  <c r="Q41" i="2"/>
  <c r="E12" i="2"/>
  <c r="Q98" i="2"/>
  <c r="M57" i="6"/>
  <c r="Q110" i="2"/>
  <c r="Q46" i="2"/>
  <c r="Q38" i="2"/>
  <c r="Q106" i="2"/>
  <c r="Q104" i="2"/>
  <c r="Q101" i="2"/>
  <c r="Q100" i="2"/>
  <c r="Q99" i="2"/>
  <c r="Q97" i="2"/>
  <c r="Q96" i="2"/>
  <c r="Q95" i="2"/>
  <c r="Q94" i="2"/>
  <c r="Q93" i="2"/>
  <c r="Q92" i="2"/>
  <c r="Q91" i="2"/>
  <c r="C91" i="2"/>
  <c r="C92" i="2" s="1"/>
  <c r="C93" i="2" s="1"/>
  <c r="C94" i="2" s="1"/>
  <c r="Q90" i="2"/>
  <c r="Q87" i="2"/>
  <c r="M87" i="2"/>
  <c r="Q86" i="2"/>
  <c r="C86" i="2"/>
  <c r="Q85" i="2"/>
  <c r="M85" i="2"/>
  <c r="Q84" i="2"/>
  <c r="Q83" i="2"/>
  <c r="Q80" i="2"/>
  <c r="Q79" i="2"/>
  <c r="Q78" i="2"/>
  <c r="Q77" i="2"/>
  <c r="C78" i="2"/>
  <c r="C79" i="2" s="1"/>
  <c r="C80" i="2" s="1"/>
  <c r="Q76" i="2"/>
  <c r="Q75" i="2"/>
  <c r="Q74" i="2"/>
  <c r="Q73" i="2"/>
  <c r="Q72" i="2"/>
  <c r="Q71" i="2"/>
  <c r="Q70" i="2"/>
  <c r="Q69" i="2"/>
  <c r="Q68" i="2"/>
  <c r="Q67" i="2"/>
  <c r="Q66" i="2"/>
  <c r="Q65" i="2"/>
  <c r="Q64" i="2"/>
  <c r="Q63" i="2"/>
  <c r="Q62" i="2"/>
  <c r="Q61" i="2"/>
  <c r="Q60" i="2"/>
  <c r="M60" i="2"/>
  <c r="C62" i="2"/>
  <c r="C63" i="2" s="1"/>
  <c r="C65" i="2" s="1"/>
  <c r="C66" i="2" s="1"/>
  <c r="C67" i="2" s="1"/>
  <c r="C68" i="2" s="1"/>
  <c r="C69" i="2" s="1"/>
  <c r="C70" i="2" s="1"/>
  <c r="C71" i="2" s="1"/>
  <c r="C72" i="2" s="1"/>
  <c r="C73" i="2" s="1"/>
  <c r="C74" i="2" s="1"/>
  <c r="C75" i="2" s="1"/>
  <c r="Q59" i="2"/>
  <c r="Q58" i="2"/>
  <c r="M58" i="2"/>
  <c r="Q57" i="2"/>
  <c r="M57" i="2"/>
  <c r="Q56" i="2"/>
  <c r="M56" i="2"/>
  <c r="Q55" i="2"/>
  <c r="M55" i="2"/>
  <c r="Q54" i="2"/>
  <c r="M54" i="2"/>
  <c r="Q53" i="2"/>
  <c r="Q52" i="2"/>
  <c r="M52" i="2"/>
  <c r="C53" i="2"/>
  <c r="C56" i="2" s="1"/>
  <c r="C57" i="2" s="1"/>
  <c r="C58" i="2" s="1"/>
  <c r="Q51" i="2"/>
  <c r="Q150" i="1"/>
  <c r="Q129" i="1"/>
  <c r="Q146" i="1"/>
  <c r="Q125" i="1"/>
  <c r="Q109" i="1"/>
  <c r="Q105" i="1"/>
  <c r="Q81" i="1"/>
  <c r="M155" i="1"/>
  <c r="F34" i="8" s="1"/>
  <c r="Q153" i="1"/>
  <c r="Q149" i="1"/>
  <c r="Q145" i="1"/>
  <c r="Q128" i="1"/>
  <c r="Q124" i="1"/>
  <c r="Q108" i="1"/>
  <c r="Q112" i="1"/>
  <c r="Q104" i="1"/>
  <c r="Q88" i="1"/>
  <c r="Q87" i="1"/>
  <c r="Q132" i="1"/>
  <c r="Q42" i="6"/>
  <c r="Q34" i="6"/>
  <c r="Q37" i="2" l="1"/>
  <c r="Q36" i="2"/>
  <c r="Q35" i="2"/>
  <c r="Q34" i="2"/>
  <c r="Q79" i="1" l="1"/>
  <c r="Q57" i="6"/>
  <c r="Q39" i="6" l="1"/>
  <c r="M112" i="2" l="1"/>
  <c r="E11" i="2" s="1"/>
  <c r="I10" i="2" s="1"/>
  <c r="Q47" i="2"/>
  <c r="Q112" i="2" s="1"/>
  <c r="Q47" i="6"/>
  <c r="Q44" i="6"/>
  <c r="Q43" i="6"/>
  <c r="Q41" i="6"/>
  <c r="Q40" i="6"/>
  <c r="Q38" i="6"/>
  <c r="Q37" i="6"/>
  <c r="E10" i="1"/>
  <c r="E12" i="1" l="1"/>
  <c r="F38" i="8"/>
  <c r="G38" i="8"/>
  <c r="Q136" i="1"/>
  <c r="Q115" i="1"/>
  <c r="Q95" i="1"/>
  <c r="G36" i="8" l="1"/>
  <c r="E11" i="1"/>
  <c r="F36" i="8"/>
  <c r="F40" i="8" l="1"/>
  <c r="I10" i="1"/>
  <c r="Q78" i="1"/>
  <c r="Q77" i="1"/>
  <c r="Q155" i="1" l="1"/>
  <c r="G34" i="8" l="1"/>
  <c r="G40" i="8" s="1"/>
</calcChain>
</file>

<file path=xl/sharedStrings.xml><?xml version="1.0" encoding="utf-8"?>
<sst xmlns="http://schemas.openxmlformats.org/spreadsheetml/2006/main" count="581" uniqueCount="197">
  <si>
    <t>Unterstützte Standards</t>
  </si>
  <si>
    <t>G. 722</t>
  </si>
  <si>
    <t>Kriterium</t>
  </si>
  <si>
    <t>Antwort</t>
  </si>
  <si>
    <t>Bewertungspunkte</t>
  </si>
  <si>
    <t>Wert</t>
  </si>
  <si>
    <t>Frage</t>
  </si>
  <si>
    <t>Nummer</t>
  </si>
  <si>
    <r>
      <rPr>
        <b/>
        <sz val="12"/>
        <color theme="1"/>
        <rFont val="ArialMT"/>
        <family val="2"/>
      </rPr>
      <t>A</t>
    </r>
    <r>
      <rPr>
        <sz val="12"/>
        <color theme="1"/>
        <rFont val="ArialMT"/>
        <family val="2"/>
      </rPr>
      <t xml:space="preserve"> = Ausschlusskriterium</t>
    </r>
  </si>
  <si>
    <t>B</t>
  </si>
  <si>
    <t>Gewichtung</t>
  </si>
  <si>
    <t>Maximale Punkte</t>
  </si>
  <si>
    <t>Kriteriengruppe</t>
  </si>
  <si>
    <r>
      <rPr>
        <b/>
        <sz val="12"/>
        <color theme="1"/>
        <rFont val="ArialMT"/>
        <family val="2"/>
      </rPr>
      <t xml:space="preserve">B </t>
    </r>
    <r>
      <rPr>
        <sz val="12"/>
        <color theme="1"/>
        <rFont val="ArialMT"/>
        <family val="2"/>
      </rPr>
      <t>= Bewertungskriterium</t>
    </r>
  </si>
  <si>
    <t>Ja = 1 Punkt    -    Nein = 0 Punkte</t>
  </si>
  <si>
    <t>Anrufschutz für Endgeräte/Endgerätegruppen durch den Vermittlungsplatz</t>
  </si>
  <si>
    <t>Berechtigungsänderung durch Kennzifferneingabe (elektronisches Schloss)</t>
  </si>
  <si>
    <t>Untergruppe</t>
  </si>
  <si>
    <t>Angaben</t>
  </si>
  <si>
    <t xml:space="preserve">  - Pflichtfeld  (Eingabe von Bieterangaben)</t>
  </si>
  <si>
    <t>Punkte</t>
  </si>
  <si>
    <t>Service</t>
  </si>
  <si>
    <t>Bieterantworten</t>
  </si>
  <si>
    <t>Besteht die Möglichkeit zur Bereitstellung einer monatlichen Statistik von gemeldeten / aufgetretenen Störungen</t>
  </si>
  <si>
    <t>Antworten zu den jeweiligen Bieterfagen haben in dem entsprechenden Feld - Bieterantworten (gelb hinterlegt) zu erfolgen.</t>
  </si>
  <si>
    <t>Anmerkungen zur Bearbeitung</t>
  </si>
  <si>
    <t xml:space="preserve">Möglichkeit zur Störungsmeldungen im WEB-Portal </t>
  </si>
  <si>
    <t>Nutzung des WEB-Portal mit Zugang zum Trouble-Ticket-System</t>
  </si>
  <si>
    <t>Nutzung des WEB-Portal zur Priorisierung von Meldungen durch den Auftraggeber</t>
  </si>
  <si>
    <t>Portfolio Meeting mindestens ein Mal im Jahr oder auf Anfrage des Auftraggebers (Informationen zum Anlagenstatus, Vertragsinhalte und -entgelte, Darstellung Hersteller Roadmap, technische Entwicklungen und Änderungen)</t>
  </si>
  <si>
    <t>Teilnehmerleistungsmerkmale</t>
  </si>
  <si>
    <t>Können über das WEB-Portal Änderungen in Bezug auf Benachrichtigungen von Statusänderungen eingerichtet werden?</t>
  </si>
  <si>
    <t>Werden im WEB-Portal die Einhaltung der unterschiedlichen SLA dargestellt?</t>
  </si>
  <si>
    <r>
      <rPr>
        <b/>
        <sz val="12"/>
        <color theme="1"/>
        <rFont val="ArialMT"/>
        <family val="2"/>
      </rPr>
      <t>1</t>
    </r>
    <r>
      <rPr>
        <sz val="12"/>
        <color theme="1"/>
        <rFont val="ArialMT"/>
        <family val="2"/>
      </rPr>
      <t xml:space="preserve"> = ja / nein </t>
    </r>
  </si>
  <si>
    <r>
      <rPr>
        <b/>
        <sz val="12"/>
        <color theme="1"/>
        <rFont val="ArialMT"/>
        <family val="2"/>
      </rPr>
      <t>2</t>
    </r>
    <r>
      <rPr>
        <sz val="12"/>
        <color theme="1"/>
        <rFont val="ArialMT"/>
        <family val="2"/>
      </rPr>
      <t xml:space="preserve"> =  Wert</t>
    </r>
  </si>
  <si>
    <t xml:space="preserve">Angaben in dem Bereich - Bieterantworten </t>
  </si>
  <si>
    <t>-</t>
  </si>
  <si>
    <t>Maximale Leistungspunkte</t>
  </si>
  <si>
    <t xml:space="preserve">Ja / Nein </t>
  </si>
  <si>
    <t>Die Antworten erfolgen in den gelb hinterlegten Feldern über ein entsprechendes Dropdown-Menü</t>
  </si>
  <si>
    <t>Bereiche</t>
  </si>
  <si>
    <t>G. 711</t>
  </si>
  <si>
    <t>G. 729</t>
  </si>
  <si>
    <t>Abwurf definierter Anrufe zum Vermittlungsplatz oder Ansagegerät</t>
  </si>
  <si>
    <t>A</t>
  </si>
  <si>
    <t>Ja = erfüllt    -    Nein = Ausschluss</t>
  </si>
  <si>
    <t>Berechtigungsänderung über private Kennziffer für definierte Gespräche (PIN)</t>
  </si>
  <si>
    <t>Berechtigungsänderung, systemzeitabhängig</t>
  </si>
  <si>
    <t>Berechtigungsumschaltung durch ausgewählte Teilnehmer</t>
  </si>
  <si>
    <t>Bevorzugung besonderer Anrufe</t>
  </si>
  <si>
    <t>Dreierkonferenz / Konferenz</t>
  </si>
  <si>
    <t>editierbare Rufnummereingabe vor der Leitungsbelegung am IP-Telefon</t>
  </si>
  <si>
    <t>Einstellbares Anrufsignal</t>
  </si>
  <si>
    <t>Einzel-/Sammelnachtschaltung</t>
  </si>
  <si>
    <t>Fallweise Rufnummernunterdrückung</t>
  </si>
  <si>
    <t>Halten von Gesprächen</t>
  </si>
  <si>
    <t>Heranholen des Rufes/Anrufübernahme einfach oder gezielt (Pick Up)</t>
  </si>
  <si>
    <t>Konferenz/Makeln für analoge Teilnehmer und IP Endgeräte</t>
  </si>
  <si>
    <t>Kurzwahl, individuell</t>
  </si>
  <si>
    <t>Kurzwahl, zentral</t>
  </si>
  <si>
    <t>Manuelle Abschaltung des Rufsignales am IP-Endgerät</t>
  </si>
  <si>
    <t>Namentliche Anzeige des internen Anrufers</t>
  </si>
  <si>
    <t>Parken von Gesprächen</t>
  </si>
  <si>
    <t>Rückruf zum Vermittlungsplatz</t>
  </si>
  <si>
    <t>Rufnummernanzeige für  IP Endgeräte</t>
  </si>
  <si>
    <t>Rufumleitung</t>
  </si>
  <si>
    <t xml:space="preserve">Rufweiterleitung bei Frei, Besetzt und nach Anrufarten </t>
  </si>
  <si>
    <t>Selbsttätiger Rückruf</t>
  </si>
  <si>
    <t>Wahl bei aufgelegtem Handapparat</t>
  </si>
  <si>
    <t>Wahlwiederholung einfach</t>
  </si>
  <si>
    <t>Wahlwiederholung, gezielt</t>
  </si>
  <si>
    <t>Zieltastenwahl, Namentastenwahl</t>
  </si>
  <si>
    <t>Systemleistungsmerkmale</t>
  </si>
  <si>
    <t>Musik/Ansage im internen/externen Wartezustand</t>
  </si>
  <si>
    <t>Sammelanschluss/Kurzwahl über Kopfnummer</t>
  </si>
  <si>
    <t>Tageszeitabhängige Überlauffunktion</t>
  </si>
  <si>
    <t>Verhinderung der Durchwahl zu definierten Teilnehmern oder Gruppen</t>
  </si>
  <si>
    <t>Wahlweise Zuordnung der Nachtschaltung</t>
  </si>
  <si>
    <t>G. 723</t>
  </si>
  <si>
    <t>G. 726</t>
  </si>
  <si>
    <t>Fax-Group 3</t>
  </si>
  <si>
    <t>T. 38</t>
  </si>
  <si>
    <t>IPv4</t>
  </si>
  <si>
    <t>IPv6</t>
  </si>
  <si>
    <t>TCP/IP</t>
  </si>
  <si>
    <t>DHCP</t>
  </si>
  <si>
    <t>SIP</t>
  </si>
  <si>
    <t>Unternehmensdarstellung</t>
  </si>
  <si>
    <t>Name</t>
  </si>
  <si>
    <t>Anschrift</t>
  </si>
  <si>
    <t>Rechtsform</t>
  </si>
  <si>
    <t>Organisatorische Gliederung</t>
  </si>
  <si>
    <t>Mitarbeiterzahlen - Verwaltung</t>
  </si>
  <si>
    <t>Mitarbeiterzahlen - Technik</t>
  </si>
  <si>
    <t>Mitarbeiterzahlen - Service</t>
  </si>
  <si>
    <t>Leistungsspektrum</t>
  </si>
  <si>
    <t>Eintrag in ein Handelsregister</t>
  </si>
  <si>
    <t>alternativ eine Angabe nach Maßgabe der Rechtsvorschrift des Landes in der der Bewerber ansässig ist</t>
  </si>
  <si>
    <t>Geben Sie den Jahresumsatz Ihres Unternehmens für die letzten drei Geschäftsjahre an</t>
  </si>
  <si>
    <t>Benennen Sie einen zentralen Ansprechpartner des Auftragnehmers für die gesamte Projektlaufzeit</t>
  </si>
  <si>
    <t>Kontaktdaten</t>
  </si>
  <si>
    <t>Installation und Inbetriebnahme</t>
  </si>
  <si>
    <t>Wert der Entfernung eintragen.</t>
  </si>
  <si>
    <t>Datenschutz und Sicherheit</t>
  </si>
  <si>
    <t>Ja = 10 Punkt    -    Nein = 0 Punkte</t>
  </si>
  <si>
    <t>Referenzprojekte - Telekommunikationssystem</t>
  </si>
  <si>
    <t>Referenz - 1</t>
  </si>
  <si>
    <t>Kunde</t>
  </si>
  <si>
    <t>Ansprechpartner</t>
  </si>
  <si>
    <t>Realisierungszeitraum</t>
  </si>
  <si>
    <t>Projektbeschreibung</t>
  </si>
  <si>
    <t>Referenz - 2</t>
  </si>
  <si>
    <t>Referenz - 3</t>
  </si>
  <si>
    <t xml:space="preserve">Unternehmen </t>
  </si>
  <si>
    <t>1. Unternehmen</t>
  </si>
  <si>
    <t>Sind weitere Ausführungen / Erklärungen im Bereich Unternehmensdarstellung notwendig, so sind diese auf einem separaten Blatt darzustellen und mit dem Angebot einzureichen.</t>
  </si>
  <si>
    <t>Bewertungsmatrix</t>
  </si>
  <si>
    <r>
      <t xml:space="preserve">Zertifizierung des Auftragsnehmers bzw. der Bietergemeinschaft nach ISO9001. 
</t>
    </r>
    <r>
      <rPr>
        <b/>
        <sz val="12"/>
        <color theme="1"/>
        <rFont val="Arial"/>
        <family val="2"/>
      </rPr>
      <t xml:space="preserve">Entsprechende Dokumente / Zertifikate sind dem Angebot beizulegen. </t>
    </r>
  </si>
  <si>
    <r>
      <t xml:space="preserve">Der Auftragnehmer ist für die angebotenen Systemkomponenten zertifiziert. 
</t>
    </r>
    <r>
      <rPr>
        <b/>
        <sz val="12"/>
        <color theme="1"/>
        <rFont val="Arial"/>
        <family val="2"/>
      </rPr>
      <t xml:space="preserve">Entsprechende Dokumente / Zertifikate sind dem Angebot beizulegen. </t>
    </r>
  </si>
  <si>
    <t>Wieviele zertifizierte / ausgebildete Techniker stehen dem Auftraggeber für die zu liefernden / installierenden Systeme zur Verfügung?</t>
  </si>
  <si>
    <t xml:space="preserve">Höchster Status = 10 Punkte        </t>
  </si>
  <si>
    <t xml:space="preserve">Mittlerer  Status = 5 Punkte        </t>
  </si>
  <si>
    <t xml:space="preserve">mehr als 5 Servicetechniker = 10 Punkte                </t>
  </si>
  <si>
    <t xml:space="preserve">Niederigster Status = 2 Punkte        </t>
  </si>
  <si>
    <t>Alle angebotenen Systemkomponenten (inklusive Endgeräte) unterstützen die IP-Protokolle IPv4 und IPv6 (Dual Stack)</t>
  </si>
  <si>
    <t xml:space="preserve">Auf welcher Bais wird die Mediaverschlüsselung nach SRTP (Secure Real Time Transport Protocol) unterstützen. </t>
  </si>
  <si>
    <t>Auf welcher Basis erfolgt die Signalisierungsverschlüsselung nach TLS (Transport Layer Security)</t>
  </si>
  <si>
    <t>Verschlüsselung</t>
  </si>
  <si>
    <t>AES-256 = 10 Punkte</t>
  </si>
  <si>
    <t>AES-128 = 5 Punkte</t>
  </si>
  <si>
    <t xml:space="preserve">AES-128 = 5 Punkte  </t>
  </si>
  <si>
    <t>1 / 2</t>
  </si>
  <si>
    <t>In welcher Entfernung befindet sich ihr nächstgelegener Servicestützpunkt zur nachfogend genannten Kundenadresse (einfache Entfernung / Hinweg). Darstellung unter Nennung der genauen Adresse auf einer Anlage zum Angebot.</t>
  </si>
  <si>
    <t>Stellt das von Ihnen zur Verfügung gestellte Ticket -System eine Web-API zur Verfügung?</t>
  </si>
  <si>
    <t>Ja = 5 Punkt    -    Nein = 0 Punkte</t>
  </si>
  <si>
    <t>Entfernung bis 100 KM = 10 Punkte</t>
  </si>
  <si>
    <t>Entfernung 101 bis 150 KM = 7 Punkte</t>
  </si>
  <si>
    <t>Entfernung mehr als 150 KM = 3 Punkte</t>
  </si>
  <si>
    <r>
      <t xml:space="preserve">Für die zu liefernden / installierenden Systemkomponenten müssen durch den Auftragnehmer mindestens </t>
    </r>
    <r>
      <rPr>
        <b/>
        <sz val="12"/>
        <color rgb="FF000000"/>
        <rFont val="Arial"/>
        <family val="2"/>
      </rPr>
      <t>vier,</t>
    </r>
    <r>
      <rPr>
        <sz val="12"/>
        <color rgb="FF000000"/>
        <rFont val="Arial"/>
        <family val="2"/>
      </rPr>
      <t xml:space="preserve"> auf die angebotene Systeme zertifizierte / ausgebildete Techniker während der Vertragslaufzeit zur Verfügung stehen. Entsprechende Nachweise sind dem Angebot beizulegen.</t>
    </r>
  </si>
  <si>
    <t xml:space="preserve">4 bis 5 Servicetechniker = 5 Punkte              </t>
  </si>
  <si>
    <t>Konzept</t>
  </si>
  <si>
    <t>Beschreiben Sie bitte ausführlich den von Ihnen angebotenen Lösungsansatz in Bezug auf die Bereiche</t>
  </si>
  <si>
    <t>SIP-Trunk</t>
  </si>
  <si>
    <t xml:space="preserve">Integration Microsoft Teams </t>
  </si>
  <si>
    <t>Ausschreibung Telekommunikationssystem</t>
  </si>
  <si>
    <t>Vergabenummer</t>
  </si>
  <si>
    <t>Version</t>
  </si>
  <si>
    <t>Diese Excel-Datei besteht aus nachfolgenden Tabellenblättern</t>
  </si>
  <si>
    <t>Tabellenblatt</t>
  </si>
  <si>
    <t>Deckblatt</t>
  </si>
  <si>
    <t>----</t>
  </si>
  <si>
    <t>Bewertungsmatrix - Gewichtung</t>
  </si>
  <si>
    <t>Kriteriengruppe 2</t>
  </si>
  <si>
    <t>Kriteriengruppe 3</t>
  </si>
  <si>
    <t xml:space="preserve">Service </t>
  </si>
  <si>
    <t>Gesamtsumme - Technik</t>
  </si>
  <si>
    <t>Unternehmen</t>
  </si>
  <si>
    <t>Kriteriengruppe 1</t>
  </si>
  <si>
    <t>005_004#Bewertungsmatrix</t>
  </si>
  <si>
    <t>Servicekonzept</t>
  </si>
  <si>
    <t>Service- Ticketsystem</t>
  </si>
  <si>
    <t>Service-Meeting</t>
  </si>
  <si>
    <t>Service-Stützpunkt</t>
  </si>
  <si>
    <r>
      <t>Zertifizierung des Auftragsnehmers bzw. der Bietergemeinschaft, nach ISO27001</t>
    </r>
    <r>
      <rPr>
        <b/>
        <sz val="12"/>
        <color theme="1"/>
        <rFont val="Arial"/>
        <family val="2"/>
      </rPr>
      <t xml:space="preserve"> 
Entsprechende Dokumente / Zertifikate sind dem Angebot beizulegen. </t>
    </r>
  </si>
  <si>
    <t xml:space="preserve">Die Serviceprozesse sind nach ITIL standardisiert und der Bieter verfügt über ITIL-Zeritifzierte Mitarbeiter (mit Angebotsabgabe nachzuweisen). </t>
  </si>
  <si>
    <t>Welchen Partnerstatus hat Ihr Unternehmen bei dem/den Hersteller(n) der angebotenen Lösung? Entsprechende Bestätigungen / Zertifikate sind dem Angebot beizulegen. (Beim Einsatz mehrer Hersteller ist das führende System ==&gt; TK-Plattform gemeint)</t>
  </si>
  <si>
    <t>Alle angebotenen 3rd-Party Applikationen sind an der zentralen Vermittlungseinrichtung (Media-Server) zertifiziert. Entsprechende Nachweise sind nach Aufforderung vorzulegen.</t>
  </si>
  <si>
    <t>Erzielte Leistungspunkte</t>
  </si>
  <si>
    <r>
      <t>Erklärung der Erfahrung in der Planung und Ausführung von vergleichbaren Projekten durch Darstellung von</t>
    </r>
    <r>
      <rPr>
        <b/>
        <sz val="12"/>
        <color theme="1"/>
        <rFont val="Arial"/>
        <family val="2"/>
      </rPr>
      <t xml:space="preserve"> 3 Referenzprojekten</t>
    </r>
    <r>
      <rPr>
        <sz val="12"/>
        <color theme="1"/>
        <rFont val="Arial"/>
        <family val="2"/>
      </rPr>
      <t xml:space="preserve">, die der Anbieter als direkter Auftragnehmer des Referenzkunden </t>
    </r>
    <r>
      <rPr>
        <b/>
        <sz val="12"/>
        <color theme="1"/>
        <rFont val="Arial"/>
        <family val="2"/>
      </rPr>
      <t xml:space="preserve">in den letzten 5 Jahren </t>
    </r>
    <r>
      <rPr>
        <sz val="12"/>
        <color theme="1"/>
        <rFont val="Arial"/>
        <family val="2"/>
      </rPr>
      <t xml:space="preserve">vor Bekanntmachung dieses Vorhabens realisiert hat. Für die angegebenen Referenzen sind Ansprechpartner mit entsprechenden Kontaktdaten der einzelnen Auftragnehmer zu nennen, die am Projekt federführend und maßgeblich beteiligt waren. 
</t>
    </r>
    <r>
      <rPr>
        <b/>
        <sz val="12"/>
        <color theme="1"/>
        <rFont val="Arial"/>
        <family val="2"/>
      </rPr>
      <t xml:space="preserve">
Mindestanforderung:
</t>
    </r>
    <r>
      <rPr>
        <sz val="12"/>
        <color theme="1"/>
        <rFont val="Arial"/>
        <family val="2"/>
      </rPr>
      <t>Realisierung einer Kommunikationsplattform mit mindestens 1.000 Usern</t>
    </r>
  </si>
  <si>
    <t>Integration von Microsoft Teams als Kommunikationsplattform</t>
  </si>
  <si>
    <t>Integartion von WLAN-Telefonie (als SIP-Teilnehmer in die Kommunikationsplattform)</t>
  </si>
  <si>
    <t>Auftraggeber - Gesundheitswesen</t>
  </si>
  <si>
    <t>Klinik St. Marien Amberg - Mariahilfbergweg 7 - 92224 Amberg</t>
  </si>
  <si>
    <t>Klinikum St. Marien Amberg</t>
  </si>
  <si>
    <t xml:space="preserve">mehr als 100 Teilnehmer = 10 Punkte        </t>
  </si>
  <si>
    <t>Wie viele Microsoft Teams Teilnehmer wurden in die Kommunikationsplattform integriert</t>
  </si>
  <si>
    <t>Wie viele WLAN-Telefone wurden als  Teilnehmer wurden in die Kommunikationsplattform integriert</t>
  </si>
  <si>
    <t xml:space="preserve">bis 200 Teilnehmer = 5 Punkte        </t>
  </si>
  <si>
    <t>201 - 500 Teilnehmer = 7 Punkte</t>
  </si>
  <si>
    <t xml:space="preserve">mehr als 500 Teilnehmer = 10 Punkte        </t>
  </si>
  <si>
    <t xml:space="preserve">bis 50 Teilnehmer = 5 Punkte        </t>
  </si>
  <si>
    <t>51 - 100 Teilnehmer = 7 Punkte</t>
  </si>
  <si>
    <t>Systemkonzept - Systemsoftware</t>
  </si>
  <si>
    <t>2. Systemkonzept - Systemsoftware</t>
  </si>
  <si>
    <t>3. Service</t>
  </si>
  <si>
    <t>Call Server und Systemaufbau</t>
  </si>
  <si>
    <t>Integartion WLAN-Telefonie</t>
  </si>
  <si>
    <t>Anzeige von Zeit und Datum im Display der Endgeräte</t>
  </si>
  <si>
    <t>Call Center</t>
  </si>
  <si>
    <t>Kann die angebotene Call Center Applikation um die Integration von Microsoft Teams Teilnehmer / Nutzer erweitert werden.</t>
  </si>
  <si>
    <t>Integration Call Center Applikation und Integration von Microsoft Teams Teilnehmer (wenn Verfügbar)</t>
  </si>
  <si>
    <t>24-11-096-TK</t>
  </si>
  <si>
    <t>Lieferzeiten</t>
  </si>
  <si>
    <t>Die angeboten Produkte sind innerhalb von mindestens 12 Wochen nach Auftragsvergabe lieferbar</t>
  </si>
  <si>
    <t>Lieferzeiten für die angebotenen Produkte</t>
  </si>
  <si>
    <t>4 Wochen - 7 Wochen  =  10 Punkte</t>
  </si>
  <si>
    <t>8 Wochen - 12 Wochen   =  5 Punkte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</si>
</sst>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2">
    <font>
      <sz val="10"/>
      <color theme="1"/>
      <name val="ArialMT"/>
      <family val="2"/>
    </font>
    <font>
      <sz val="12"/>
      <color theme="1"/>
      <name val="ArialMT"/>
      <family val="2"/>
    </font>
    <font>
      <sz val="12"/>
      <color theme="1"/>
      <name val="Arial"/>
      <family val="2"/>
    </font>
    <font>
      <b/>
      <sz val="12"/>
      <color theme="1"/>
      <name val="ArialMT"/>
      <family val="2"/>
    </font>
    <font>
      <b/>
      <sz val="12"/>
      <color theme="1"/>
      <name val="Arial"/>
      <family val="2"/>
    </font>
    <font>
      <b/>
      <sz val="12"/>
      <color theme="0"/>
      <name val="ArialMT"/>
      <family val="2"/>
    </font>
    <font>
      <sz val="24"/>
      <color theme="1"/>
      <name val="Arial"/>
      <family val="2"/>
    </font>
    <font>
      <sz val="11"/>
      <color theme="1"/>
      <name val="Arial"/>
      <family val="2"/>
    </font>
    <font>
      <sz val="12"/>
      <color rgb="FF000000"/>
      <name val="Arial"/>
      <family val="2"/>
    </font>
    <font>
      <b/>
      <sz val="14"/>
      <color theme="1"/>
      <name val="ArialMT"/>
    </font>
    <font>
      <sz val="8"/>
      <name val="ArialMT"/>
      <family val="2"/>
    </font>
    <font>
      <b/>
      <u/>
      <sz val="12"/>
      <color theme="1"/>
      <name val="ArialMT"/>
      <family val="2"/>
    </font>
    <font>
      <u/>
      <sz val="10"/>
      <color theme="10"/>
      <name val="ArialMT"/>
      <family val="2"/>
    </font>
    <font>
      <u/>
      <sz val="10"/>
      <color theme="11"/>
      <name val="ArialMT"/>
      <family val="2"/>
    </font>
    <font>
      <b/>
      <sz val="12"/>
      <color theme="1"/>
      <name val="ArialMT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sz val="16"/>
      <color theme="1"/>
      <name val="Helvetica"/>
      <family val="2"/>
    </font>
    <font>
      <b/>
      <sz val="16"/>
      <color theme="1"/>
      <name val="Helvetica"/>
      <family val="2"/>
    </font>
    <font>
      <b/>
      <sz val="10"/>
      <color theme="1"/>
      <name val="ArialMT"/>
    </font>
    <font>
      <sz val="12"/>
      <color rgb="FF0070C0"/>
      <name val="ArialMT"/>
    </font>
    <font>
      <b/>
      <sz val="12"/>
      <color rgb="FF0070C0"/>
      <name val="Arial"/>
      <family val="2"/>
    </font>
    <font>
      <sz val="12"/>
      <color theme="1"/>
      <name val="ArialMT"/>
    </font>
    <font>
      <sz val="14"/>
      <color rgb="FF0070C0"/>
      <name val="ArialMT"/>
    </font>
    <font>
      <sz val="12"/>
      <color rgb="FF0070C0"/>
      <name val="ArialMT"/>
      <family val="2"/>
    </font>
    <font>
      <b/>
      <sz val="12"/>
      <color rgb="FF0070C0"/>
      <name val="ArialMT"/>
      <family val="2"/>
    </font>
    <font>
      <sz val="10"/>
      <color rgb="FF0070C0"/>
      <name val="ArialMT"/>
    </font>
    <font>
      <sz val="10"/>
      <color rgb="FF0070C0"/>
      <name val="ArialMT"/>
      <family val="2"/>
    </font>
    <font>
      <b/>
      <sz val="12"/>
      <color rgb="FFFF0000"/>
      <name val="ArialMT"/>
    </font>
    <font>
      <b/>
      <sz val="24"/>
      <color rgb="FF0070C0"/>
      <name val="Arial"/>
      <family val="2"/>
    </font>
    <font>
      <b/>
      <sz val="12"/>
      <color rgb="FF000000"/>
      <name val="Arial"/>
      <family val="2"/>
    </font>
    <font>
      <b/>
      <sz val="12"/>
      <color rgb="FF0070C0"/>
      <name val="ArialMT"/>
    </font>
    <font>
      <sz val="14"/>
      <color theme="0" tint="-0.249977111117893"/>
      <name val="Arial"/>
      <family val="2"/>
    </font>
    <font>
      <b/>
      <sz val="14"/>
      <color rgb="FF0070C0"/>
      <name val="ArialMT"/>
    </font>
    <font>
      <sz val="28"/>
      <color rgb="FF0070C0"/>
      <name val="Arial"/>
      <family val="2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u/>
      <sz val="12"/>
      <color rgb="FF0070C0"/>
      <name val="Arial"/>
      <family val="2"/>
    </font>
    <font>
      <b/>
      <sz val="11"/>
      <color theme="1"/>
      <name val="Arial"/>
      <family val="2"/>
    </font>
    <font>
      <sz val="14"/>
      <color theme="1"/>
      <name val="ArialMT"/>
      <family val="2"/>
    </font>
    <font>
      <b/>
      <sz val="28"/>
      <color rgb="FF0070C0"/>
      <name val="Arial"/>
      <family val="2"/>
    </font>
    <font>
      <sz val="14"/>
      <color rgb="FF0070C0"/>
      <name val="ArialMT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BFFB8"/>
        <bgColor indexed="64"/>
      </patternFill>
    </fill>
    <fill>
      <patternFill patternType="solid">
        <fgColor rgb="FFFFFEC6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5">
    <xf numFmtId="0" fontId="0" fillId="0" borderId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344">
    <xf numFmtId="0" fontId="0" fillId="0" borderId="0" xfId="0"/>
    <xf numFmtId="0" fontId="6" fillId="3" borderId="8" xfId="0" applyFont="1" applyFill="1" applyBorder="1"/>
    <xf numFmtId="0" fontId="6" fillId="3" borderId="0" xfId="0" applyFont="1" applyFill="1"/>
    <xf numFmtId="0" fontId="6" fillId="3" borderId="11" xfId="0" applyFont="1" applyFill="1" applyBorder="1"/>
    <xf numFmtId="0" fontId="2" fillId="3" borderId="0" xfId="0" applyFont="1" applyFill="1"/>
    <xf numFmtId="0" fontId="7" fillId="3" borderId="0" xfId="0" applyFont="1" applyFill="1" applyAlignment="1">
      <alignment vertical="center"/>
    </xf>
    <xf numFmtId="0" fontId="7" fillId="3" borderId="0" xfId="0" applyFont="1" applyFill="1" applyAlignment="1">
      <alignment horizontal="left" vertical="center"/>
    </xf>
    <xf numFmtId="0" fontId="7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vertical="center"/>
    </xf>
    <xf numFmtId="0" fontId="2" fillId="9" borderId="1" xfId="0" applyFont="1" applyFill="1" applyBorder="1" applyAlignment="1">
      <alignment vertical="center"/>
    </xf>
    <xf numFmtId="0" fontId="4" fillId="3" borderId="0" xfId="0" applyFont="1" applyFill="1" applyAlignment="1">
      <alignment vertical="center"/>
    </xf>
    <xf numFmtId="0" fontId="1" fillId="3" borderId="0" xfId="0" applyFont="1" applyFill="1"/>
    <xf numFmtId="0" fontId="31" fillId="9" borderId="14" xfId="0" applyFont="1" applyFill="1" applyBorder="1" applyAlignment="1" applyProtection="1">
      <alignment horizontal="center" vertical="center"/>
      <protection locked="0"/>
    </xf>
    <xf numFmtId="0" fontId="31" fillId="9" borderId="1" xfId="0" applyFont="1" applyFill="1" applyBorder="1" applyAlignment="1" applyProtection="1">
      <alignment horizontal="center" vertical="center"/>
      <protection locked="0"/>
    </xf>
    <xf numFmtId="0" fontId="34" fillId="3" borderId="6" xfId="0" applyFont="1" applyFill="1" applyBorder="1"/>
    <xf numFmtId="0" fontId="34" fillId="3" borderId="10" xfId="0" applyFont="1" applyFill="1" applyBorder="1"/>
    <xf numFmtId="0" fontId="35" fillId="3" borderId="0" xfId="0" applyFont="1" applyFill="1"/>
    <xf numFmtId="0" fontId="36" fillId="3" borderId="0" xfId="0" applyFont="1" applyFill="1"/>
    <xf numFmtId="0" fontId="37" fillId="3" borderId="0" xfId="0" applyFont="1" applyFill="1" applyAlignment="1">
      <alignment vertical="center"/>
    </xf>
    <xf numFmtId="0" fontId="7" fillId="3" borderId="9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1" xfId="0" applyFont="1" applyFill="1" applyBorder="1" applyAlignment="1">
      <alignment horizontal="left" vertical="center"/>
    </xf>
    <xf numFmtId="0" fontId="7" fillId="3" borderId="12" xfId="0" applyFont="1" applyFill="1" applyBorder="1" applyAlignment="1">
      <alignment horizontal="left" vertical="center"/>
    </xf>
    <xf numFmtId="0" fontId="7" fillId="3" borderId="13" xfId="0" applyFont="1" applyFill="1" applyBorder="1" applyAlignment="1">
      <alignment horizontal="left" vertical="center"/>
    </xf>
    <xf numFmtId="0" fontId="9" fillId="3" borderId="2" xfId="0" applyFont="1" applyFill="1" applyBorder="1" applyAlignment="1">
      <alignment vertical="center"/>
    </xf>
    <xf numFmtId="0" fontId="39" fillId="3" borderId="3" xfId="0" applyFont="1" applyFill="1" applyBorder="1" applyAlignment="1">
      <alignment vertical="center"/>
    </xf>
    <xf numFmtId="0" fontId="39" fillId="3" borderId="0" xfId="0" applyFont="1" applyFill="1" applyAlignment="1">
      <alignment vertical="center"/>
    </xf>
    <xf numFmtId="0" fontId="1" fillId="3" borderId="10" xfId="0" applyFont="1" applyFill="1" applyBorder="1"/>
    <xf numFmtId="0" fontId="1" fillId="3" borderId="0" xfId="0" applyFont="1" applyFill="1" applyAlignment="1">
      <alignment horizontal="center"/>
    </xf>
    <xf numFmtId="0" fontId="9" fillId="3" borderId="13" xfId="0" applyFont="1" applyFill="1" applyBorder="1" applyAlignment="1">
      <alignment vertical="center"/>
    </xf>
    <xf numFmtId="0" fontId="41" fillId="3" borderId="1" xfId="0" applyFont="1" applyFill="1" applyBorder="1" applyAlignment="1">
      <alignment horizontal="center" vertical="center"/>
    </xf>
    <xf numFmtId="0" fontId="24" fillId="3" borderId="0" xfId="0" applyFont="1" applyFill="1" applyAlignment="1">
      <alignment horizontal="center"/>
    </xf>
    <xf numFmtId="3" fontId="33" fillId="4" borderId="1" xfId="0" applyNumberFormat="1" applyFont="1" applyFill="1" applyBorder="1" applyAlignment="1">
      <alignment horizontal="center" vertical="center"/>
    </xf>
    <xf numFmtId="0" fontId="24" fillId="4" borderId="1" xfId="0" applyFont="1" applyFill="1" applyBorder="1" applyAlignment="1">
      <alignment horizontal="center" vertical="center" wrapText="1"/>
    </xf>
    <xf numFmtId="0" fontId="31" fillId="9" borderId="15" xfId="0" applyFont="1" applyFill="1" applyBorder="1" applyAlignment="1" applyProtection="1">
      <alignment horizontal="center" vertical="center" wrapText="1"/>
      <protection locked="0"/>
    </xf>
    <xf numFmtId="0" fontId="31" fillId="9" borderId="5" xfId="0" applyFont="1" applyFill="1" applyBorder="1" applyAlignment="1" applyProtection="1">
      <alignment horizontal="center" vertical="center" wrapText="1"/>
      <protection locked="0"/>
    </xf>
    <xf numFmtId="0" fontId="31" fillId="9" borderId="14" xfId="0" applyFont="1" applyFill="1" applyBorder="1" applyAlignment="1" applyProtection="1">
      <alignment horizontal="center" vertical="center" wrapText="1"/>
      <protection locked="0"/>
    </xf>
    <xf numFmtId="0" fontId="33" fillId="9" borderId="15" xfId="0" applyFont="1" applyFill="1" applyBorder="1" applyAlignment="1" applyProtection="1">
      <alignment horizontal="center" vertical="center"/>
      <protection locked="0"/>
    </xf>
    <xf numFmtId="0" fontId="33" fillId="9" borderId="5" xfId="0" applyFont="1" applyFill="1" applyBorder="1" applyAlignment="1" applyProtection="1">
      <alignment horizontal="center" vertical="center"/>
      <protection locked="0"/>
    </xf>
    <xf numFmtId="0" fontId="33" fillId="9" borderId="14" xfId="0" applyFont="1" applyFill="1" applyBorder="1" applyAlignment="1" applyProtection="1">
      <alignment horizontal="center" vertical="center"/>
      <protection locked="0"/>
    </xf>
    <xf numFmtId="0" fontId="15" fillId="4" borderId="2" xfId="0" applyFont="1" applyFill="1" applyBorder="1" applyAlignment="1">
      <alignment horizontal="center" vertical="center"/>
    </xf>
    <xf numFmtId="0" fontId="15" fillId="4" borderId="3" xfId="0" applyFont="1" applyFill="1" applyBorder="1" applyAlignment="1">
      <alignment horizontal="center" vertical="center"/>
    </xf>
    <xf numFmtId="0" fontId="15" fillId="4" borderId="4" xfId="0" applyFont="1" applyFill="1" applyBorder="1" applyAlignment="1">
      <alignment horizontal="center" vertical="center"/>
    </xf>
    <xf numFmtId="0" fontId="40" fillId="3" borderId="7" xfId="0" applyFont="1" applyFill="1" applyBorder="1" applyAlignment="1">
      <alignment horizontal="center" vertical="center"/>
    </xf>
    <xf numFmtId="0" fontId="40" fillId="3" borderId="6" xfId="0" applyFont="1" applyFill="1" applyBorder="1" applyAlignment="1">
      <alignment horizontal="center" vertical="center"/>
    </xf>
    <xf numFmtId="0" fontId="40" fillId="3" borderId="9" xfId="0" applyFont="1" applyFill="1" applyBorder="1" applyAlignment="1">
      <alignment horizontal="center" vertical="center"/>
    </xf>
    <xf numFmtId="0" fontId="40" fillId="3" borderId="10" xfId="0" applyFont="1" applyFill="1" applyBorder="1" applyAlignment="1">
      <alignment horizontal="center" vertical="center"/>
    </xf>
    <xf numFmtId="0" fontId="34" fillId="3" borderId="0" xfId="0" applyFont="1" applyFill="1" applyAlignment="1">
      <alignment horizontal="center"/>
    </xf>
    <xf numFmtId="0" fontId="38" fillId="4" borderId="2" xfId="0" applyFont="1" applyFill="1" applyBorder="1" applyAlignment="1">
      <alignment horizontal="center" vertical="center"/>
    </xf>
    <xf numFmtId="0" fontId="38" fillId="4" borderId="3" xfId="0" applyFont="1" applyFill="1" applyBorder="1" applyAlignment="1">
      <alignment horizontal="center" vertical="center"/>
    </xf>
    <xf numFmtId="0" fontId="38" fillId="4" borderId="4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left" vertical="center"/>
    </xf>
    <xf numFmtId="0" fontId="7" fillId="3" borderId="8" xfId="0" applyFont="1" applyFill="1" applyBorder="1" applyAlignment="1">
      <alignment horizontal="left" vertical="center"/>
    </xf>
    <xf numFmtId="0" fontId="7" fillId="3" borderId="9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1" xfId="0" applyFont="1" applyFill="1" applyBorder="1" applyAlignment="1">
      <alignment horizontal="left" vertical="center"/>
    </xf>
    <xf numFmtId="0" fontId="7" fillId="3" borderId="7" xfId="0" quotePrefix="1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left" vertical="center"/>
    </xf>
    <xf numFmtId="0" fontId="7" fillId="3" borderId="0" xfId="0" applyFont="1" applyFill="1" applyAlignment="1">
      <alignment horizontal="left" vertical="center"/>
    </xf>
    <xf numFmtId="0" fontId="7" fillId="3" borderId="13" xfId="0" applyFont="1" applyFill="1" applyBorder="1" applyAlignment="1">
      <alignment horizontal="left" vertical="center"/>
    </xf>
    <xf numFmtId="0" fontId="39" fillId="3" borderId="1" xfId="0" applyFont="1" applyFill="1" applyBorder="1" applyAlignment="1">
      <alignment horizontal="left" vertical="center"/>
    </xf>
    <xf numFmtId="3" fontId="39" fillId="3" borderId="1" xfId="0" applyNumberFormat="1" applyFont="1" applyFill="1" applyBorder="1" applyAlignment="1">
      <alignment horizontal="center" vertical="center"/>
    </xf>
    <xf numFmtId="0" fontId="39" fillId="3" borderId="1" xfId="0" applyFont="1" applyFill="1" applyBorder="1" applyAlignment="1">
      <alignment horizontal="center" vertical="center"/>
    </xf>
    <xf numFmtId="0" fontId="1" fillId="9" borderId="2" xfId="0" applyFont="1" applyFill="1" applyBorder="1" applyAlignment="1">
      <alignment horizontal="center" vertical="center"/>
    </xf>
    <xf numFmtId="0" fontId="1" fillId="9" borderId="4" xfId="0" applyFont="1" applyFill="1" applyBorder="1" applyAlignment="1">
      <alignment horizontal="center" vertical="center"/>
    </xf>
    <xf numFmtId="3" fontId="9" fillId="4" borderId="1" xfId="0" applyNumberFormat="1" applyFont="1" applyFill="1" applyBorder="1" applyAlignment="1">
      <alignment horizontal="center" vertical="center"/>
    </xf>
    <xf numFmtId="3" fontId="9" fillId="9" borderId="1" xfId="0" applyNumberFormat="1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24" fillId="8" borderId="2" xfId="0" applyFont="1" applyFill="1" applyBorder="1" applyAlignment="1" applyProtection="1">
      <alignment horizontal="left" vertical="center"/>
      <protection locked="0"/>
    </xf>
    <xf numFmtId="0" fontId="24" fillId="8" borderId="3" xfId="0" applyFont="1" applyFill="1" applyBorder="1" applyAlignment="1" applyProtection="1">
      <alignment horizontal="left" vertical="center"/>
      <protection locked="0"/>
    </xf>
    <xf numFmtId="0" fontId="24" fillId="8" borderId="4" xfId="0" applyFont="1" applyFill="1" applyBorder="1" applyAlignment="1" applyProtection="1">
      <alignment horizontal="left" vertical="center"/>
      <protection locked="0"/>
    </xf>
    <xf numFmtId="0" fontId="31" fillId="9" borderId="15" xfId="0" applyFont="1" applyFill="1" applyBorder="1" applyAlignment="1" applyProtection="1">
      <alignment horizontal="center" vertical="center"/>
      <protection locked="0"/>
    </xf>
    <xf numFmtId="0" fontId="31" fillId="9" borderId="14" xfId="0" applyFont="1" applyFill="1" applyBorder="1" applyAlignment="1" applyProtection="1">
      <alignment horizontal="center" vertical="center"/>
      <protection locked="0"/>
    </xf>
    <xf numFmtId="0" fontId="20" fillId="9" borderId="2" xfId="0" applyFont="1" applyFill="1" applyBorder="1" applyAlignment="1" applyProtection="1">
      <alignment horizontal="left" vertical="center"/>
      <protection locked="0"/>
    </xf>
    <xf numFmtId="0" fontId="20" fillId="9" borderId="3" xfId="0" applyFont="1" applyFill="1" applyBorder="1" applyAlignment="1" applyProtection="1">
      <alignment horizontal="left" vertical="center"/>
      <protection locked="0"/>
    </xf>
    <xf numFmtId="0" fontId="20" fillId="9" borderId="4" xfId="0" applyFont="1" applyFill="1" applyBorder="1" applyAlignment="1" applyProtection="1">
      <alignment horizontal="left" vertical="center"/>
      <protection locked="0"/>
    </xf>
    <xf numFmtId="0" fontId="20" fillId="9" borderId="1" xfId="0" applyFont="1" applyFill="1" applyBorder="1" applyAlignment="1" applyProtection="1">
      <alignment horizontal="left" vertical="center"/>
      <protection locked="0"/>
    </xf>
    <xf numFmtId="0" fontId="20" fillId="9" borderId="2" xfId="0" applyFont="1" applyFill="1" applyBorder="1" applyAlignment="1" applyProtection="1">
      <alignment horizontal="center" vertical="center"/>
      <protection locked="0"/>
    </xf>
    <xf numFmtId="0" fontId="20" fillId="9" borderId="3" xfId="0" applyFont="1" applyFill="1" applyBorder="1" applyAlignment="1" applyProtection="1">
      <alignment horizontal="center" vertical="center"/>
      <protection locked="0"/>
    </xf>
    <xf numFmtId="0" fontId="20" fillId="9" borderId="4" xfId="0" applyFont="1" applyFill="1" applyBorder="1" applyAlignment="1" applyProtection="1">
      <alignment horizontal="center" vertical="center"/>
      <protection locked="0"/>
    </xf>
    <xf numFmtId="0" fontId="20" fillId="9" borderId="15" xfId="0" applyFont="1" applyFill="1" applyBorder="1" applyAlignment="1" applyProtection="1">
      <alignment horizontal="center" vertical="center" wrapText="1"/>
      <protection locked="0"/>
    </xf>
    <xf numFmtId="0" fontId="20" fillId="9" borderId="14" xfId="0" applyFont="1" applyFill="1" applyBorder="1" applyAlignment="1" applyProtection="1">
      <alignment horizontal="center" vertical="center" wrapText="1"/>
      <protection locked="0"/>
    </xf>
    <xf numFmtId="0" fontId="31" fillId="8" borderId="15" xfId="0" applyFont="1" applyFill="1" applyBorder="1" applyAlignment="1" applyProtection="1">
      <alignment horizontal="center" vertical="center" wrapText="1"/>
      <protection locked="0"/>
    </xf>
    <xf numFmtId="0" fontId="31" fillId="8" borderId="14" xfId="0" applyFont="1" applyFill="1" applyBorder="1" applyAlignment="1" applyProtection="1">
      <alignment horizontal="center" vertical="center" wrapText="1"/>
      <protection locked="0"/>
    </xf>
    <xf numFmtId="0" fontId="29" fillId="3" borderId="7" xfId="0" applyFont="1" applyFill="1" applyBorder="1" applyAlignment="1" applyProtection="1">
      <alignment horizontal="center" vertical="center"/>
    </xf>
    <xf numFmtId="0" fontId="29" fillId="3" borderId="6" xfId="0" applyFont="1" applyFill="1" applyBorder="1" applyAlignment="1" applyProtection="1">
      <alignment horizontal="center" vertical="center"/>
    </xf>
    <xf numFmtId="0" fontId="6" fillId="3" borderId="6" xfId="0" applyFont="1" applyFill="1" applyBorder="1" applyProtection="1"/>
    <xf numFmtId="0" fontId="6" fillId="3" borderId="8" xfId="0" applyFont="1" applyFill="1" applyBorder="1" applyProtection="1"/>
    <xf numFmtId="0" fontId="6" fillId="3" borderId="0" xfId="0" applyFont="1" applyFill="1" applyProtection="1"/>
    <xf numFmtId="0" fontId="29" fillId="3" borderId="9" xfId="0" applyFont="1" applyFill="1" applyBorder="1" applyAlignment="1" applyProtection="1">
      <alignment horizontal="center" vertical="center"/>
    </xf>
    <xf numFmtId="0" fontId="29" fillId="3" borderId="10" xfId="0" applyFont="1" applyFill="1" applyBorder="1" applyAlignment="1" applyProtection="1">
      <alignment horizontal="center" vertical="center"/>
    </xf>
    <xf numFmtId="0" fontId="6" fillId="3" borderId="10" xfId="0" applyFont="1" applyFill="1" applyBorder="1" applyProtection="1"/>
    <xf numFmtId="0" fontId="6" fillId="3" borderId="11" xfId="0" applyFont="1" applyFill="1" applyBorder="1" applyProtection="1"/>
    <xf numFmtId="0" fontId="18" fillId="5" borderId="1" xfId="0" applyFont="1" applyFill="1" applyBorder="1" applyAlignment="1" applyProtection="1">
      <alignment horizontal="left" vertical="center"/>
    </xf>
    <xf numFmtId="0" fontId="17" fillId="3" borderId="0" xfId="0" applyFont="1" applyFill="1" applyAlignment="1" applyProtection="1">
      <alignment vertical="center"/>
    </xf>
    <xf numFmtId="0" fontId="6" fillId="3" borderId="0" xfId="0" applyFont="1" applyFill="1" applyAlignment="1" applyProtection="1">
      <alignment vertical="center"/>
    </xf>
    <xf numFmtId="0" fontId="2" fillId="3" borderId="0" xfId="0" applyFont="1" applyFill="1" applyProtection="1"/>
    <xf numFmtId="0" fontId="15" fillId="4" borderId="2" xfId="0" applyFont="1" applyFill="1" applyBorder="1" applyAlignment="1" applyProtection="1">
      <alignment horizontal="left" vertical="center"/>
    </xf>
    <xf numFmtId="0" fontId="15" fillId="4" borderId="3" xfId="0" applyFont="1" applyFill="1" applyBorder="1" applyAlignment="1" applyProtection="1">
      <alignment horizontal="left" vertical="center"/>
    </xf>
    <xf numFmtId="0" fontId="15" fillId="4" borderId="2" xfId="0" applyFont="1" applyFill="1" applyBorder="1" applyAlignment="1" applyProtection="1">
      <alignment horizontal="center" vertical="center"/>
    </xf>
    <xf numFmtId="0" fontId="15" fillId="4" borderId="3" xfId="0" applyFont="1" applyFill="1" applyBorder="1" applyAlignment="1" applyProtection="1">
      <alignment horizontal="center" vertical="center"/>
    </xf>
    <xf numFmtId="0" fontId="15" fillId="4" borderId="4" xfId="0" applyFont="1" applyFill="1" applyBorder="1" applyAlignment="1" applyProtection="1">
      <alignment horizontal="center" vertical="center"/>
    </xf>
    <xf numFmtId="0" fontId="16" fillId="3" borderId="0" xfId="0" applyFont="1" applyFill="1" applyAlignment="1" applyProtection="1">
      <alignment vertical="center"/>
    </xf>
    <xf numFmtId="0" fontId="7" fillId="3" borderId="0" xfId="0" applyFont="1" applyFill="1" applyAlignment="1" applyProtection="1">
      <alignment vertical="center"/>
    </xf>
    <xf numFmtId="0" fontId="16" fillId="3" borderId="15" xfId="0" applyFont="1" applyFill="1" applyBorder="1" applyAlignment="1" applyProtection="1">
      <alignment horizontal="center" vertical="center"/>
    </xf>
    <xf numFmtId="0" fontId="16" fillId="2" borderId="7" xfId="0" applyFont="1" applyFill="1" applyBorder="1" applyAlignment="1" applyProtection="1">
      <alignment vertical="center"/>
    </xf>
    <xf numFmtId="0" fontId="16" fillId="2" borderId="6" xfId="0" applyFont="1" applyFill="1" applyBorder="1" applyAlignment="1" applyProtection="1">
      <alignment vertical="center"/>
    </xf>
    <xf numFmtId="0" fontId="16" fillId="2" borderId="8" xfId="0" applyFont="1" applyFill="1" applyBorder="1" applyAlignment="1" applyProtection="1">
      <alignment vertical="center"/>
    </xf>
    <xf numFmtId="0" fontId="16" fillId="3" borderId="15" xfId="0" applyFont="1" applyFill="1" applyBorder="1" applyAlignment="1" applyProtection="1">
      <alignment horizontal="center" vertical="center" wrapText="1"/>
    </xf>
    <xf numFmtId="0" fontId="15" fillId="3" borderId="0" xfId="0" applyFont="1" applyFill="1" applyAlignment="1" applyProtection="1">
      <alignment horizontal="center" vertical="center" wrapText="1"/>
    </xf>
    <xf numFmtId="0" fontId="15" fillId="3" borderId="0" xfId="0" applyFont="1" applyFill="1" applyAlignment="1" applyProtection="1">
      <alignment horizontal="center" vertical="center"/>
    </xf>
    <xf numFmtId="0" fontId="15" fillId="3" borderId="5" xfId="0" applyFont="1" applyFill="1" applyBorder="1" applyAlignment="1" applyProtection="1">
      <alignment horizontal="left" vertical="center"/>
    </xf>
    <xf numFmtId="0" fontId="16" fillId="2" borderId="12" xfId="0" applyFont="1" applyFill="1" applyBorder="1" applyAlignment="1" applyProtection="1">
      <alignment horizontal="center" vertical="center"/>
    </xf>
    <xf numFmtId="0" fontId="16" fillId="2" borderId="0" xfId="0" applyFont="1" applyFill="1" applyAlignment="1" applyProtection="1">
      <alignment horizontal="center" vertical="center"/>
    </xf>
    <xf numFmtId="0" fontId="16" fillId="2" borderId="0" xfId="0" applyFont="1" applyFill="1" applyAlignment="1" applyProtection="1">
      <alignment vertical="center"/>
    </xf>
    <xf numFmtId="0" fontId="15" fillId="2" borderId="0" xfId="0" applyFont="1" applyFill="1" applyAlignment="1" applyProtection="1">
      <alignment horizontal="center" vertical="center"/>
    </xf>
    <xf numFmtId="0" fontId="15" fillId="2" borderId="13" xfId="0" applyFont="1" applyFill="1" applyBorder="1" applyAlignment="1" applyProtection="1">
      <alignment horizontal="center" vertical="center"/>
    </xf>
    <xf numFmtId="0" fontId="16" fillId="3" borderId="5" xfId="0" applyFont="1" applyFill="1" applyBorder="1" applyAlignment="1" applyProtection="1">
      <alignment horizontal="center" vertical="center" wrapText="1"/>
    </xf>
    <xf numFmtId="0" fontId="32" fillId="3" borderId="5" xfId="0" applyFont="1" applyFill="1" applyBorder="1" applyAlignment="1" applyProtection="1">
      <alignment horizontal="left" vertical="center"/>
    </xf>
    <xf numFmtId="0" fontId="16" fillId="3" borderId="14" xfId="0" applyFont="1" applyFill="1" applyBorder="1" applyAlignment="1" applyProtection="1">
      <alignment horizontal="center" vertical="center"/>
    </xf>
    <xf numFmtId="0" fontId="16" fillId="2" borderId="9" xfId="0" applyFont="1" applyFill="1" applyBorder="1" applyAlignment="1" applyProtection="1">
      <alignment vertical="center"/>
    </xf>
    <xf numFmtId="0" fontId="16" fillId="2" borderId="10" xfId="0" applyFont="1" applyFill="1" applyBorder="1" applyAlignment="1" applyProtection="1">
      <alignment vertical="center"/>
    </xf>
    <xf numFmtId="0" fontId="16" fillId="2" borderId="11" xfId="0" applyFont="1" applyFill="1" applyBorder="1" applyAlignment="1" applyProtection="1">
      <alignment vertical="center"/>
    </xf>
    <xf numFmtId="0" fontId="16" fillId="3" borderId="14" xfId="0" applyFont="1" applyFill="1" applyBorder="1" applyAlignment="1" applyProtection="1">
      <alignment horizontal="center" vertical="center" wrapText="1"/>
    </xf>
    <xf numFmtId="0" fontId="7" fillId="3" borderId="0" xfId="0" applyFont="1" applyFill="1" applyAlignment="1" applyProtection="1">
      <alignment horizontal="left" vertical="center"/>
    </xf>
    <xf numFmtId="0" fontId="7" fillId="3" borderId="0" xfId="0" applyFont="1" applyFill="1" applyAlignment="1" applyProtection="1">
      <alignment horizontal="center" vertical="center"/>
    </xf>
    <xf numFmtId="0" fontId="2" fillId="3" borderId="0" xfId="0" applyFont="1" applyFill="1" applyAlignment="1" applyProtection="1">
      <alignment vertical="center"/>
    </xf>
    <xf numFmtId="0" fontId="2" fillId="9" borderId="1" xfId="0" applyFont="1" applyFill="1" applyBorder="1" applyAlignment="1" applyProtection="1">
      <alignment vertical="center"/>
    </xf>
    <xf numFmtId="0" fontId="4" fillId="3" borderId="0" xfId="0" applyFont="1" applyFill="1" applyAlignment="1" applyProtection="1">
      <alignment vertical="center"/>
    </xf>
    <xf numFmtId="0" fontId="0" fillId="5" borderId="7" xfId="0" applyFill="1" applyBorder="1" applyProtection="1"/>
    <xf numFmtId="0" fontId="0" fillId="5" borderId="6" xfId="0" applyFill="1" applyBorder="1" applyProtection="1"/>
    <xf numFmtId="0" fontId="2" fillId="5" borderId="6" xfId="0" applyFont="1" applyFill="1" applyBorder="1" applyProtection="1"/>
    <xf numFmtId="0" fontId="0" fillId="5" borderId="6" xfId="0" applyFill="1" applyBorder="1" applyAlignment="1" applyProtection="1">
      <alignment horizontal="center" vertical="center"/>
    </xf>
    <xf numFmtId="0" fontId="0" fillId="5" borderId="8" xfId="0" applyFill="1" applyBorder="1" applyProtection="1"/>
    <xf numFmtId="0" fontId="0" fillId="3" borderId="0" xfId="0" applyFill="1" applyProtection="1"/>
    <xf numFmtId="0" fontId="0" fillId="5" borderId="12" xfId="0" applyFill="1" applyBorder="1" applyProtection="1"/>
    <xf numFmtId="0" fontId="11" fillId="5" borderId="0" xfId="0" applyFont="1" applyFill="1" applyProtection="1"/>
    <xf numFmtId="0" fontId="0" fillId="5" borderId="0" xfId="0" applyFill="1" applyProtection="1"/>
    <xf numFmtId="0" fontId="2" fillId="5" borderId="0" xfId="0" applyFont="1" applyFill="1" applyProtection="1"/>
    <xf numFmtId="0" fontId="0" fillId="5" borderId="0" xfId="0" applyFill="1" applyAlignment="1" applyProtection="1">
      <alignment horizontal="center" vertical="center"/>
    </xf>
    <xf numFmtId="0" fontId="0" fillId="5" borderId="13" xfId="0" applyFill="1" applyBorder="1" applyProtection="1"/>
    <xf numFmtId="0" fontId="1" fillId="5" borderId="12" xfId="0" applyFont="1" applyFill="1" applyBorder="1" applyProtection="1"/>
    <xf numFmtId="0" fontId="1" fillId="5" borderId="0" xfId="0" applyFont="1" applyFill="1" applyProtection="1"/>
    <xf numFmtId="0" fontId="1" fillId="5" borderId="0" xfId="0" applyFont="1" applyFill="1" applyAlignment="1" applyProtection="1">
      <alignment horizontal="center" vertical="center"/>
    </xf>
    <xf numFmtId="0" fontId="1" fillId="5" borderId="13" xfId="0" applyFont="1" applyFill="1" applyBorder="1" applyProtection="1"/>
    <xf numFmtId="0" fontId="1" fillId="3" borderId="0" xfId="0" applyFont="1" applyFill="1" applyProtection="1"/>
    <xf numFmtId="0" fontId="0" fillId="5" borderId="9" xfId="0" applyFill="1" applyBorder="1" applyProtection="1"/>
    <xf numFmtId="0" fontId="0" fillId="5" borderId="10" xfId="0" applyFill="1" applyBorder="1" applyProtection="1"/>
    <xf numFmtId="0" fontId="2" fillId="5" borderId="10" xfId="0" applyFont="1" applyFill="1" applyBorder="1" applyProtection="1"/>
    <xf numFmtId="0" fontId="0" fillId="5" borderId="10" xfId="0" applyFill="1" applyBorder="1" applyAlignment="1" applyProtection="1">
      <alignment horizontal="center" vertical="center"/>
    </xf>
    <xf numFmtId="0" fontId="0" fillId="5" borderId="11" xfId="0" applyFill="1" applyBorder="1" applyProtection="1"/>
    <xf numFmtId="0" fontId="1" fillId="3" borderId="0" xfId="0" applyFont="1" applyFill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</xf>
    <xf numFmtId="0" fontId="3" fillId="4" borderId="1" xfId="0" applyFont="1" applyFill="1" applyBorder="1" applyAlignment="1" applyProtection="1">
      <alignment horizontal="center" vertical="center" textRotation="90"/>
    </xf>
    <xf numFmtId="0" fontId="4" fillId="4" borderId="3" xfId="0" applyFont="1" applyFill="1" applyBorder="1" applyAlignment="1" applyProtection="1">
      <alignment horizontal="center" vertical="center"/>
    </xf>
    <xf numFmtId="0" fontId="3" fillId="5" borderId="2" xfId="0" applyFont="1" applyFill="1" applyBorder="1" applyAlignment="1" applyProtection="1">
      <alignment horizontal="center" vertical="center" textRotation="90"/>
    </xf>
    <xf numFmtId="0" fontId="1" fillId="5" borderId="3" xfId="0" applyFont="1" applyFill="1" applyBorder="1" applyAlignment="1" applyProtection="1">
      <alignment horizontal="center" textRotation="90"/>
    </xf>
    <xf numFmtId="0" fontId="1" fillId="5" borderId="4" xfId="0" applyFont="1" applyFill="1" applyBorder="1" applyAlignment="1" applyProtection="1">
      <alignment horizontal="center" textRotation="90"/>
    </xf>
    <xf numFmtId="0" fontId="3" fillId="5" borderId="3" xfId="0" applyFont="1" applyFill="1" applyBorder="1" applyAlignment="1" applyProtection="1">
      <alignment horizontal="center" vertical="center" textRotation="90"/>
    </xf>
    <xf numFmtId="0" fontId="1" fillId="5" borderId="4" xfId="0" applyFont="1" applyFill="1" applyBorder="1" applyAlignment="1" applyProtection="1">
      <alignment horizontal="center" textRotation="90" wrapText="1"/>
    </xf>
    <xf numFmtId="0" fontId="3" fillId="5" borderId="1" xfId="0" applyFont="1" applyFill="1" applyBorder="1" applyAlignment="1" applyProtection="1">
      <alignment horizontal="center" vertical="center"/>
    </xf>
    <xf numFmtId="0" fontId="3" fillId="5" borderId="1" xfId="0" applyFont="1" applyFill="1" applyBorder="1" applyAlignment="1" applyProtection="1">
      <alignment horizontal="center" vertical="center" wrapText="1"/>
    </xf>
    <xf numFmtId="0" fontId="3" fillId="3" borderId="5" xfId="0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</xf>
    <xf numFmtId="0" fontId="14" fillId="4" borderId="1" xfId="0" applyFont="1" applyFill="1" applyBorder="1" applyAlignment="1" applyProtection="1">
      <alignment horizontal="center" vertical="center"/>
    </xf>
    <xf numFmtId="0" fontId="5" fillId="6" borderId="3" xfId="0" applyFont="1" applyFill="1" applyBorder="1" applyAlignment="1" applyProtection="1">
      <alignment horizontal="center" vertical="center"/>
    </xf>
    <xf numFmtId="0" fontId="5" fillId="6" borderId="3" xfId="0" applyFont="1" applyFill="1" applyBorder="1" applyAlignment="1" applyProtection="1">
      <alignment vertical="center"/>
    </xf>
    <xf numFmtId="0" fontId="5" fillId="6" borderId="4" xfId="0" applyFont="1" applyFill="1" applyBorder="1" applyAlignment="1" applyProtection="1">
      <alignment vertical="center"/>
    </xf>
    <xf numFmtId="0" fontId="3" fillId="3" borderId="12" xfId="0" applyFont="1" applyFill="1" applyBorder="1" applyAlignment="1" applyProtection="1">
      <alignment horizontal="center" vertical="center"/>
    </xf>
    <xf numFmtId="0" fontId="5" fillId="3" borderId="0" xfId="0" applyFont="1" applyFill="1" applyAlignment="1" applyProtection="1">
      <alignment horizontal="center" vertical="center"/>
    </xf>
    <xf numFmtId="0" fontId="5" fillId="3" borderId="0" xfId="0" applyFont="1" applyFill="1" applyAlignment="1" applyProtection="1">
      <alignment vertical="center"/>
    </xf>
    <xf numFmtId="0" fontId="3" fillId="3" borderId="0" xfId="0" applyFont="1" applyFill="1" applyAlignment="1" applyProtection="1">
      <alignment horizontal="center" vertical="center"/>
    </xf>
    <xf numFmtId="0" fontId="20" fillId="3" borderId="0" xfId="0" applyFont="1" applyFill="1" applyAlignment="1" applyProtection="1">
      <alignment horizontal="center" vertical="center"/>
    </xf>
    <xf numFmtId="0" fontId="24" fillId="3" borderId="0" xfId="0" applyFont="1" applyFill="1" applyAlignment="1" applyProtection="1">
      <alignment horizontal="center" vertical="center"/>
    </xf>
    <xf numFmtId="0" fontId="21" fillId="2" borderId="1" xfId="0" applyFont="1" applyFill="1" applyBorder="1" applyAlignment="1" applyProtection="1">
      <alignment vertical="center" wrapText="1"/>
    </xf>
    <xf numFmtId="0" fontId="22" fillId="3" borderId="0" xfId="0" applyFont="1" applyFill="1" applyAlignment="1" applyProtection="1">
      <alignment horizontal="left" vertical="center"/>
    </xf>
    <xf numFmtId="0" fontId="1" fillId="3" borderId="0" xfId="0" applyFont="1" applyFill="1" applyAlignment="1" applyProtection="1">
      <alignment vertical="center"/>
    </xf>
    <xf numFmtId="0" fontId="23" fillId="3" borderId="0" xfId="0" applyFont="1" applyFill="1" applyAlignment="1" applyProtection="1">
      <alignment horizontal="center" vertical="center"/>
    </xf>
    <xf numFmtId="0" fontId="24" fillId="3" borderId="1" xfId="0" applyFont="1" applyFill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vertical="center" wrapText="1"/>
    </xf>
    <xf numFmtId="0" fontId="1" fillId="3" borderId="12" xfId="0" applyFont="1" applyFill="1" applyBorder="1" applyAlignment="1" applyProtection="1">
      <alignment vertical="center"/>
    </xf>
    <xf numFmtId="0" fontId="2" fillId="0" borderId="15" xfId="0" applyFont="1" applyBorder="1" applyAlignment="1" applyProtection="1">
      <alignment horizontal="left" vertical="center" wrapText="1"/>
    </xf>
    <xf numFmtId="0" fontId="2" fillId="0" borderId="14" xfId="0" applyFont="1" applyBorder="1" applyAlignment="1" applyProtection="1">
      <alignment horizontal="left" vertical="center" wrapText="1"/>
    </xf>
    <xf numFmtId="0" fontId="24" fillId="3" borderId="0" xfId="0" applyFont="1" applyFill="1" applyProtection="1"/>
    <xf numFmtId="0" fontId="20" fillId="3" borderId="0" xfId="0" applyFont="1" applyFill="1" applyAlignment="1" applyProtection="1">
      <alignment horizontal="left" vertical="center"/>
    </xf>
    <xf numFmtId="0" fontId="20" fillId="3" borderId="0" xfId="0" applyFont="1" applyFill="1" applyAlignment="1" applyProtection="1">
      <alignment horizontal="left"/>
    </xf>
    <xf numFmtId="0" fontId="20" fillId="3" borderId="0" xfId="0" applyFont="1" applyFill="1" applyProtection="1"/>
    <xf numFmtId="0" fontId="24" fillId="3" borderId="1" xfId="0" applyFont="1" applyFill="1" applyBorder="1" applyAlignment="1" applyProtection="1">
      <alignment horizontal="center" vertical="center"/>
    </xf>
    <xf numFmtId="0" fontId="2" fillId="0" borderId="5" xfId="0" applyFont="1" applyBorder="1" applyAlignment="1" applyProtection="1">
      <alignment horizontal="left" vertical="center" wrapText="1"/>
    </xf>
    <xf numFmtId="0" fontId="24" fillId="3" borderId="15" xfId="0" applyFont="1" applyFill="1" applyBorder="1" applyAlignment="1" applyProtection="1">
      <alignment horizontal="center" vertical="center"/>
    </xf>
    <xf numFmtId="0" fontId="24" fillId="3" borderId="5" xfId="0" applyFont="1" applyFill="1" applyBorder="1" applyAlignment="1" applyProtection="1">
      <alignment horizontal="center" vertical="center"/>
    </xf>
    <xf numFmtId="0" fontId="24" fillId="3" borderId="14" xfId="0" applyFont="1" applyFill="1" applyBorder="1" applyAlignment="1" applyProtection="1">
      <alignment horizontal="center" vertical="center"/>
    </xf>
    <xf numFmtId="0" fontId="22" fillId="3" borderId="1" xfId="0" applyFont="1" applyFill="1" applyBorder="1" applyAlignment="1" applyProtection="1">
      <alignment horizontal="center" vertical="center"/>
    </xf>
    <xf numFmtId="0" fontId="22" fillId="3" borderId="2" xfId="0" applyFont="1" applyFill="1" applyBorder="1" applyAlignment="1" applyProtection="1">
      <alignment horizontal="center" vertical="center"/>
    </xf>
    <xf numFmtId="0" fontId="22" fillId="3" borderId="3" xfId="0" applyFont="1" applyFill="1" applyBorder="1" applyAlignment="1" applyProtection="1">
      <alignment horizontal="center" vertical="center"/>
    </xf>
    <xf numFmtId="0" fontId="22" fillId="3" borderId="4" xfId="0" applyFont="1" applyFill="1" applyBorder="1" applyAlignment="1" applyProtection="1">
      <alignment horizontal="center" vertical="center"/>
    </xf>
    <xf numFmtId="0" fontId="22" fillId="3" borderId="2" xfId="0" applyFont="1" applyFill="1" applyBorder="1" applyAlignment="1" applyProtection="1">
      <alignment horizontal="left" vertical="center"/>
    </xf>
    <xf numFmtId="0" fontId="22" fillId="3" borderId="3" xfId="0" applyFont="1" applyFill="1" applyBorder="1" applyAlignment="1" applyProtection="1">
      <alignment horizontal="left" vertical="center"/>
    </xf>
    <xf numFmtId="0" fontId="22" fillId="3" borderId="4" xfId="0" applyFont="1" applyFill="1" applyBorder="1" applyAlignment="1" applyProtection="1">
      <alignment horizontal="left" vertical="center"/>
    </xf>
    <xf numFmtId="0" fontId="25" fillId="3" borderId="0" xfId="0" applyFont="1" applyFill="1" applyAlignment="1" applyProtection="1">
      <alignment horizontal="center" vertical="center"/>
    </xf>
    <xf numFmtId="0" fontId="25" fillId="3" borderId="0" xfId="0" applyFont="1" applyFill="1" applyAlignment="1" applyProtection="1">
      <alignment vertical="center"/>
    </xf>
    <xf numFmtId="0" fontId="25" fillId="2" borderId="1" xfId="0" applyFont="1" applyFill="1" applyBorder="1" applyAlignment="1" applyProtection="1">
      <alignment vertical="center"/>
    </xf>
    <xf numFmtId="0" fontId="3" fillId="3" borderId="0" xfId="0" applyFont="1" applyFill="1" applyAlignment="1" applyProtection="1">
      <alignment vertical="center"/>
    </xf>
    <xf numFmtId="0" fontId="28" fillId="3" borderId="2" xfId="0" applyFont="1" applyFill="1" applyBorder="1" applyAlignment="1" applyProtection="1">
      <alignment horizontal="center" vertical="center"/>
    </xf>
    <xf numFmtId="0" fontId="28" fillId="3" borderId="3" xfId="0" applyFont="1" applyFill="1" applyBorder="1" applyAlignment="1" applyProtection="1">
      <alignment horizontal="center" vertical="center"/>
    </xf>
    <xf numFmtId="0" fontId="1" fillId="3" borderId="1" xfId="0" applyFont="1" applyFill="1" applyBorder="1" applyAlignment="1" applyProtection="1">
      <alignment horizontal="left" vertical="center" wrapText="1"/>
    </xf>
    <xf numFmtId="0" fontId="1" fillId="2" borderId="1" xfId="0" applyFont="1" applyFill="1" applyBorder="1" applyAlignment="1" applyProtection="1">
      <alignment horizontal="center" vertical="center"/>
    </xf>
    <xf numFmtId="0" fontId="1" fillId="3" borderId="5" xfId="0" applyFont="1" applyFill="1" applyBorder="1" applyProtection="1"/>
    <xf numFmtId="0" fontId="9" fillId="2" borderId="1" xfId="0" applyFont="1" applyFill="1" applyBorder="1" applyAlignment="1" applyProtection="1">
      <alignment horizontal="center" vertical="center"/>
    </xf>
    <xf numFmtId="0" fontId="14" fillId="3" borderId="1" xfId="0" applyFont="1" applyFill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vertical="center" wrapText="1"/>
    </xf>
    <xf numFmtId="0" fontId="2" fillId="3" borderId="15" xfId="0" applyFont="1" applyFill="1" applyBorder="1" applyAlignment="1" applyProtection="1">
      <alignment horizontal="left" vertical="center" wrapText="1"/>
    </xf>
    <xf numFmtId="0" fontId="31" fillId="3" borderId="7" xfId="0" applyFont="1" applyFill="1" applyBorder="1" applyAlignment="1" applyProtection="1">
      <alignment horizontal="center" vertical="center"/>
    </xf>
    <xf numFmtId="0" fontId="31" fillId="3" borderId="6" xfId="0" applyFont="1" applyFill="1" applyBorder="1" applyAlignment="1" applyProtection="1">
      <alignment horizontal="center" vertical="center"/>
    </xf>
    <xf numFmtId="0" fontId="31" fillId="3" borderId="8" xfId="0" applyFont="1" applyFill="1" applyBorder="1" applyAlignment="1" applyProtection="1">
      <alignment horizontal="center" vertical="center"/>
    </xf>
    <xf numFmtId="0" fontId="1" fillId="3" borderId="2" xfId="0" applyFont="1" applyFill="1" applyBorder="1" applyAlignment="1" applyProtection="1">
      <alignment horizontal="left" vertical="center" wrapText="1"/>
    </xf>
    <xf numFmtId="0" fontId="1" fillId="3" borderId="3" xfId="0" applyFont="1" applyFill="1" applyBorder="1" applyAlignment="1" applyProtection="1">
      <alignment horizontal="left" vertical="center" wrapText="1"/>
    </xf>
    <xf numFmtId="0" fontId="1" fillId="3" borderId="4" xfId="0" applyFont="1" applyFill="1" applyBorder="1" applyAlignment="1" applyProtection="1">
      <alignment horizontal="left" vertical="center" wrapText="1"/>
    </xf>
    <xf numFmtId="0" fontId="1" fillId="3" borderId="15" xfId="0" applyFont="1" applyFill="1" applyBorder="1" applyAlignment="1" applyProtection="1">
      <alignment horizontal="center" vertical="center"/>
    </xf>
    <xf numFmtId="0" fontId="14" fillId="3" borderId="15" xfId="0" applyFont="1" applyFill="1" applyBorder="1" applyAlignment="1" applyProtection="1">
      <alignment horizontal="center" vertical="center" wrapText="1"/>
    </xf>
    <xf numFmtId="0" fontId="2" fillId="3" borderId="14" xfId="0" applyFont="1" applyFill="1" applyBorder="1" applyAlignment="1" applyProtection="1">
      <alignment horizontal="left" vertical="center" wrapText="1"/>
    </xf>
    <xf numFmtId="0" fontId="31" fillId="3" borderId="9" xfId="0" applyFont="1" applyFill="1" applyBorder="1" applyAlignment="1" applyProtection="1">
      <alignment horizontal="center" vertical="center"/>
    </xf>
    <xf numFmtId="0" fontId="31" fillId="3" borderId="10" xfId="0" applyFont="1" applyFill="1" applyBorder="1" applyAlignment="1" applyProtection="1">
      <alignment horizontal="center" vertical="center"/>
    </xf>
    <xf numFmtId="0" fontId="31" fillId="3" borderId="11" xfId="0" applyFont="1" applyFill="1" applyBorder="1" applyAlignment="1" applyProtection="1">
      <alignment horizontal="center" vertical="center"/>
    </xf>
    <xf numFmtId="0" fontId="1" fillId="3" borderId="14" xfId="0" applyFont="1" applyFill="1" applyBorder="1" applyAlignment="1" applyProtection="1">
      <alignment horizontal="center" vertical="center"/>
    </xf>
    <xf numFmtId="0" fontId="14" fillId="3" borderId="14" xfId="0" applyFont="1" applyFill="1" applyBorder="1" applyAlignment="1" applyProtection="1">
      <alignment horizontal="center" vertical="center" wrapText="1"/>
    </xf>
    <xf numFmtId="0" fontId="1" fillId="3" borderId="7" xfId="0" applyFont="1" applyFill="1" applyBorder="1" applyAlignment="1" applyProtection="1">
      <alignment horizontal="left" vertical="center" wrapText="1"/>
    </xf>
    <xf numFmtId="0" fontId="1" fillId="3" borderId="6" xfId="0" applyFont="1" applyFill="1" applyBorder="1" applyAlignment="1" applyProtection="1">
      <alignment horizontal="left" vertical="center" wrapText="1"/>
    </xf>
    <xf numFmtId="0" fontId="1" fillId="3" borderId="8" xfId="0" applyFont="1" applyFill="1" applyBorder="1" applyAlignment="1" applyProtection="1">
      <alignment horizontal="left" vertical="center" wrapText="1"/>
    </xf>
    <xf numFmtId="0" fontId="1" fillId="2" borderId="15" xfId="0" applyFont="1" applyFill="1" applyBorder="1" applyAlignment="1" applyProtection="1">
      <alignment horizontal="center" vertical="center"/>
    </xf>
    <xf numFmtId="0" fontId="14" fillId="3" borderId="15" xfId="0" applyFont="1" applyFill="1" applyBorder="1" applyAlignment="1" applyProtection="1">
      <alignment horizontal="center" vertical="center"/>
    </xf>
    <xf numFmtId="0" fontId="2" fillId="3" borderId="5" xfId="0" applyFont="1" applyFill="1" applyBorder="1" applyAlignment="1" applyProtection="1">
      <alignment horizontal="left" vertical="center" wrapText="1"/>
    </xf>
    <xf numFmtId="0" fontId="31" fillId="3" borderId="12" xfId="0" applyFont="1" applyFill="1" applyBorder="1" applyAlignment="1" applyProtection="1">
      <alignment horizontal="center" vertical="center"/>
    </xf>
    <xf numFmtId="0" fontId="31" fillId="3" borderId="0" xfId="0" applyFont="1" applyFill="1" applyAlignment="1" applyProtection="1">
      <alignment horizontal="center" vertical="center"/>
    </xf>
    <xf numFmtId="0" fontId="31" fillId="3" borderId="13" xfId="0" applyFont="1" applyFill="1" applyBorder="1" applyAlignment="1" applyProtection="1">
      <alignment horizontal="center" vertical="center"/>
    </xf>
    <xf numFmtId="0" fontId="1" fillId="3" borderId="12" xfId="0" applyFont="1" applyFill="1" applyBorder="1" applyAlignment="1" applyProtection="1">
      <alignment horizontal="left" vertical="center" wrapText="1"/>
    </xf>
    <xf numFmtId="0" fontId="1" fillId="3" borderId="0" xfId="0" applyFont="1" applyFill="1" applyAlignment="1" applyProtection="1">
      <alignment horizontal="left" vertical="center" wrapText="1"/>
    </xf>
    <xf numFmtId="0" fontId="1" fillId="3" borderId="13" xfId="0" applyFont="1" applyFill="1" applyBorder="1" applyAlignment="1" applyProtection="1">
      <alignment horizontal="left" vertical="center" wrapText="1"/>
    </xf>
    <xf numFmtId="0" fontId="1" fillId="3" borderId="5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0" fontId="14" fillId="3" borderId="5" xfId="0" applyFont="1" applyFill="1" applyBorder="1" applyAlignment="1" applyProtection="1">
      <alignment horizontal="center" vertical="center"/>
    </xf>
    <xf numFmtId="0" fontId="1" fillId="3" borderId="9" xfId="0" applyFont="1" applyFill="1" applyBorder="1" applyAlignment="1" applyProtection="1">
      <alignment horizontal="left" vertical="center" wrapText="1"/>
    </xf>
    <xf numFmtId="0" fontId="1" fillId="3" borderId="10" xfId="0" applyFont="1" applyFill="1" applyBorder="1" applyAlignment="1" applyProtection="1">
      <alignment horizontal="left" vertical="center" wrapText="1"/>
    </xf>
    <xf numFmtId="0" fontId="1" fillId="3" borderId="11" xfId="0" applyFont="1" applyFill="1" applyBorder="1" applyAlignment="1" applyProtection="1">
      <alignment horizontal="left" vertical="center" wrapText="1"/>
    </xf>
    <xf numFmtId="0" fontId="1" fillId="2" borderId="14" xfId="0" applyFont="1" applyFill="1" applyBorder="1" applyAlignment="1" applyProtection="1">
      <alignment horizontal="center" vertical="center"/>
    </xf>
    <xf numFmtId="0" fontId="14" fillId="3" borderId="14" xfId="0" applyFont="1" applyFill="1" applyBorder="1" applyAlignment="1" applyProtection="1">
      <alignment horizontal="center" vertical="center"/>
    </xf>
    <xf numFmtId="0" fontId="31" fillId="3" borderId="0" xfId="0" applyFont="1" applyFill="1" applyAlignment="1" applyProtection="1">
      <alignment vertical="center"/>
    </xf>
    <xf numFmtId="0" fontId="3" fillId="3" borderId="0" xfId="0" applyFont="1" applyFill="1" applyAlignment="1" applyProtection="1">
      <alignment horizontal="left" vertical="center"/>
    </xf>
    <xf numFmtId="0" fontId="2" fillId="3" borderId="4" xfId="0" applyFont="1" applyFill="1" applyBorder="1" applyAlignment="1" applyProtection="1">
      <alignment vertical="center" wrapText="1"/>
    </xf>
    <xf numFmtId="0" fontId="31" fillId="3" borderId="2" xfId="0" applyFont="1" applyFill="1" applyBorder="1" applyAlignment="1" applyProtection="1">
      <alignment horizontal="center" vertical="center"/>
    </xf>
    <xf numFmtId="0" fontId="31" fillId="3" borderId="3" xfId="0" applyFont="1" applyFill="1" applyBorder="1" applyAlignment="1" applyProtection="1">
      <alignment horizontal="center" vertical="center"/>
    </xf>
    <xf numFmtId="0" fontId="31" fillId="3" borderId="4" xfId="0" applyFont="1" applyFill="1" applyBorder="1" applyAlignment="1" applyProtection="1">
      <alignment horizontal="center" vertical="center"/>
    </xf>
    <xf numFmtId="0" fontId="22" fillId="3" borderId="1" xfId="0" applyFont="1" applyFill="1" applyBorder="1" applyAlignment="1" applyProtection="1">
      <alignment horizontal="left" vertical="center"/>
    </xf>
    <xf numFmtId="0" fontId="1" fillId="3" borderId="1" xfId="0" applyFont="1" applyFill="1" applyBorder="1" applyAlignment="1" applyProtection="1">
      <alignment horizontal="center" vertical="center"/>
    </xf>
    <xf numFmtId="0" fontId="22" fillId="3" borderId="0" xfId="0" applyFont="1" applyFill="1" applyAlignment="1" applyProtection="1">
      <alignment horizontal="center" vertical="center"/>
    </xf>
    <xf numFmtId="0" fontId="1" fillId="3" borderId="0" xfId="0" applyFont="1" applyFill="1" applyAlignment="1" applyProtection="1">
      <alignment vertical="center" wrapText="1"/>
    </xf>
    <xf numFmtId="0" fontId="22" fillId="3" borderId="0" xfId="0" applyFont="1" applyFill="1" applyAlignment="1" applyProtection="1">
      <alignment horizontal="center" vertical="center"/>
    </xf>
    <xf numFmtId="0" fontId="2" fillId="3" borderId="0" xfId="0" applyFont="1" applyFill="1" applyAlignment="1" applyProtection="1">
      <alignment wrapText="1"/>
    </xf>
    <xf numFmtId="0" fontId="21" fillId="2" borderId="1" xfId="0" applyFont="1" applyFill="1" applyBorder="1" applyAlignment="1" applyProtection="1">
      <alignment vertical="center"/>
    </xf>
    <xf numFmtId="0" fontId="2" fillId="3" borderId="1" xfId="0" applyFont="1" applyFill="1" applyBorder="1" applyAlignment="1" applyProtection="1">
      <alignment vertical="center"/>
    </xf>
    <xf numFmtId="0" fontId="1" fillId="3" borderId="12" xfId="0" applyFont="1" applyFill="1" applyBorder="1" applyProtection="1"/>
    <xf numFmtId="0" fontId="2" fillId="3" borderId="15" xfId="0" applyFont="1" applyFill="1" applyBorder="1" applyAlignment="1" applyProtection="1">
      <alignment horizontal="left" vertical="center"/>
    </xf>
    <xf numFmtId="0" fontId="2" fillId="3" borderId="14" xfId="0" applyFont="1" applyFill="1" applyBorder="1" applyAlignment="1" applyProtection="1">
      <alignment horizontal="left" vertical="center"/>
    </xf>
    <xf numFmtId="0" fontId="2" fillId="3" borderId="15" xfId="0" applyFont="1" applyFill="1" applyBorder="1" applyAlignment="1" applyProtection="1">
      <alignment vertical="center"/>
    </xf>
    <xf numFmtId="0" fontId="2" fillId="3" borderId="5" xfId="0" applyFont="1" applyFill="1" applyBorder="1" applyAlignment="1" applyProtection="1">
      <alignment horizontal="left" vertical="center"/>
    </xf>
    <xf numFmtId="0" fontId="28" fillId="3" borderId="4" xfId="0" applyFont="1" applyFill="1" applyBorder="1" applyAlignment="1" applyProtection="1">
      <alignment horizontal="center" vertical="center"/>
    </xf>
    <xf numFmtId="0" fontId="1" fillId="3" borderId="2" xfId="0" applyFont="1" applyFill="1" applyBorder="1" applyAlignment="1" applyProtection="1">
      <alignment horizontal="center" vertical="center" wrapText="1"/>
    </xf>
    <xf numFmtId="0" fontId="1" fillId="3" borderId="3" xfId="0" applyFont="1" applyFill="1" applyBorder="1" applyAlignment="1" applyProtection="1">
      <alignment horizontal="center" vertical="center" wrapText="1"/>
    </xf>
    <xf numFmtId="0" fontId="1" fillId="3" borderId="4" xfId="0" applyFont="1" applyFill="1" applyBorder="1" applyAlignment="1" applyProtection="1">
      <alignment horizontal="center" vertical="center" wrapText="1"/>
    </xf>
    <xf numFmtId="0" fontId="1" fillId="3" borderId="4" xfId="0" applyFont="1" applyFill="1" applyBorder="1" applyAlignment="1" applyProtection="1">
      <alignment vertical="center" wrapText="1"/>
    </xf>
    <xf numFmtId="0" fontId="1" fillId="3" borderId="12" xfId="0" applyFont="1" applyFill="1" applyBorder="1" applyAlignment="1" applyProtection="1">
      <alignment horizontal="center" vertical="center" wrapText="1"/>
    </xf>
    <xf numFmtId="0" fontId="1" fillId="3" borderId="0" xfId="0" applyFont="1" applyFill="1" applyAlignment="1" applyProtection="1">
      <alignment horizontal="center" vertical="center" wrapText="1"/>
    </xf>
    <xf numFmtId="0" fontId="1" fillId="3" borderId="13" xfId="0" applyFont="1" applyFill="1" applyBorder="1" applyAlignment="1" applyProtection="1">
      <alignment horizontal="center" vertical="center" wrapText="1"/>
    </xf>
    <xf numFmtId="0" fontId="1" fillId="3" borderId="12" xfId="0" applyFont="1" applyFill="1" applyBorder="1" applyAlignment="1" applyProtection="1">
      <alignment vertical="center" wrapText="1"/>
    </xf>
    <xf numFmtId="0" fontId="1" fillId="3" borderId="9" xfId="0" applyFont="1" applyFill="1" applyBorder="1" applyAlignment="1" applyProtection="1">
      <alignment horizontal="center" vertical="center" wrapText="1"/>
    </xf>
    <xf numFmtId="0" fontId="1" fillId="3" borderId="10" xfId="0" applyFont="1" applyFill="1" applyBorder="1" applyAlignment="1" applyProtection="1">
      <alignment horizontal="center" vertical="center" wrapText="1"/>
    </xf>
    <xf numFmtId="0" fontId="1" fillId="3" borderId="11" xfId="0" applyFont="1" applyFill="1" applyBorder="1" applyAlignment="1" applyProtection="1">
      <alignment horizontal="center" vertical="center" wrapText="1"/>
    </xf>
    <xf numFmtId="0" fontId="1" fillId="3" borderId="9" xfId="0" applyFont="1" applyFill="1" applyBorder="1" applyAlignment="1" applyProtection="1">
      <alignment vertical="center" wrapText="1"/>
    </xf>
    <xf numFmtId="0" fontId="1" fillId="3" borderId="2" xfId="0" applyFont="1" applyFill="1" applyBorder="1" applyAlignment="1" applyProtection="1">
      <alignment horizontal="center" vertical="center"/>
    </xf>
    <xf numFmtId="0" fontId="1" fillId="3" borderId="3" xfId="0" applyFont="1" applyFill="1" applyBorder="1" applyAlignment="1" applyProtection="1">
      <alignment horizontal="center" vertical="center"/>
    </xf>
    <xf numFmtId="0" fontId="1" fillId="3" borderId="1" xfId="0" applyFont="1" applyFill="1" applyBorder="1" applyAlignment="1" applyProtection="1">
      <alignment vertical="center" wrapText="1"/>
    </xf>
    <xf numFmtId="0" fontId="27" fillId="3" borderId="0" xfId="0" applyFont="1" applyFill="1" applyProtection="1"/>
    <xf numFmtId="0" fontId="0" fillId="3" borderId="0" xfId="0" applyFill="1" applyAlignment="1" applyProtection="1">
      <alignment horizontal="center" vertical="center"/>
    </xf>
    <xf numFmtId="0" fontId="26" fillId="3" borderId="0" xfId="0" applyFont="1" applyFill="1" applyProtection="1"/>
    <xf numFmtId="0" fontId="14" fillId="2" borderId="1" xfId="0" applyFont="1" applyFill="1" applyBorder="1" applyAlignment="1" applyProtection="1">
      <alignment horizontal="center" vertical="center"/>
    </xf>
    <xf numFmtId="0" fontId="14" fillId="2" borderId="1" xfId="0" applyFont="1" applyFill="1" applyBorder="1" applyAlignment="1" applyProtection="1">
      <alignment horizontal="center" vertical="center"/>
    </xf>
    <xf numFmtId="0" fontId="14" fillId="3" borderId="0" xfId="0" applyFont="1" applyFill="1" applyAlignment="1" applyProtection="1">
      <alignment horizontal="center" vertical="center"/>
    </xf>
    <xf numFmtId="0" fontId="1" fillId="9" borderId="5" xfId="0" applyFont="1" applyFill="1" applyBorder="1" applyAlignment="1" applyProtection="1">
      <alignment horizontal="center" vertical="center"/>
      <protection locked="0"/>
    </xf>
    <xf numFmtId="0" fontId="1" fillId="9" borderId="14" xfId="0" applyFont="1" applyFill="1" applyBorder="1" applyAlignment="1" applyProtection="1">
      <alignment horizontal="center" vertical="center"/>
      <protection locked="0"/>
    </xf>
    <xf numFmtId="0" fontId="1" fillId="3" borderId="0" xfId="0" applyFont="1" applyFill="1" applyAlignment="1" applyProtection="1">
      <alignment horizontal="center" vertical="center"/>
    </xf>
    <xf numFmtId="0" fontId="2" fillId="3" borderId="1" xfId="0" applyFont="1" applyFill="1" applyBorder="1" applyAlignment="1" applyProtection="1">
      <alignment vertical="center" wrapText="1"/>
    </xf>
    <xf numFmtId="0" fontId="20" fillId="3" borderId="1" xfId="0" applyFont="1" applyFill="1" applyBorder="1" applyAlignment="1" applyProtection="1">
      <alignment horizontal="center" vertical="center"/>
    </xf>
    <xf numFmtId="0" fontId="7" fillId="0" borderId="15" xfId="0" applyFont="1" applyBorder="1" applyAlignment="1" applyProtection="1">
      <alignment horizontal="left" vertical="center" wrapText="1"/>
    </xf>
    <xf numFmtId="0" fontId="1" fillId="3" borderId="7" xfId="0" applyFont="1" applyFill="1" applyBorder="1" applyAlignment="1" applyProtection="1">
      <alignment horizontal="center" vertical="center"/>
    </xf>
    <xf numFmtId="0" fontId="1" fillId="3" borderId="6" xfId="0" applyFont="1" applyFill="1" applyBorder="1" applyAlignment="1" applyProtection="1">
      <alignment horizontal="center" vertical="center"/>
    </xf>
    <xf numFmtId="0" fontId="1" fillId="3" borderId="8" xfId="0" applyFont="1" applyFill="1" applyBorder="1" applyAlignment="1" applyProtection="1">
      <alignment horizontal="center" vertical="center"/>
    </xf>
    <xf numFmtId="0" fontId="9" fillId="2" borderId="15" xfId="0" applyFont="1" applyFill="1" applyBorder="1" applyAlignment="1" applyProtection="1">
      <alignment horizontal="center" vertical="center"/>
    </xf>
    <xf numFmtId="0" fontId="7" fillId="0" borderId="14" xfId="0" applyFont="1" applyBorder="1" applyAlignment="1" applyProtection="1">
      <alignment horizontal="left" vertical="center" wrapText="1"/>
    </xf>
    <xf numFmtId="0" fontId="1" fillId="3" borderId="9" xfId="0" applyFont="1" applyFill="1" applyBorder="1" applyAlignment="1" applyProtection="1">
      <alignment horizontal="center" vertical="center"/>
    </xf>
    <xf numFmtId="0" fontId="1" fillId="3" borderId="10" xfId="0" applyFont="1" applyFill="1" applyBorder="1" applyAlignment="1" applyProtection="1">
      <alignment horizontal="center" vertical="center"/>
    </xf>
    <xf numFmtId="0" fontId="1" fillId="3" borderId="11" xfId="0" applyFont="1" applyFill="1" applyBorder="1" applyAlignment="1" applyProtection="1">
      <alignment horizontal="center" vertical="center"/>
    </xf>
    <xf numFmtId="0" fontId="9" fillId="2" borderId="14" xfId="0" applyFont="1" applyFill="1" applyBorder="1" applyAlignment="1" applyProtection="1">
      <alignment horizontal="center" vertical="center"/>
    </xf>
    <xf numFmtId="0" fontId="1" fillId="3" borderId="4" xfId="0" applyFont="1" applyFill="1" applyBorder="1" applyAlignment="1" applyProtection="1">
      <alignment horizontal="center" vertical="center"/>
    </xf>
    <xf numFmtId="0" fontId="14" fillId="3" borderId="0" xfId="0" applyFont="1" applyFill="1" applyAlignment="1" applyProtection="1">
      <alignment horizontal="center" vertical="center"/>
    </xf>
    <xf numFmtId="0" fontId="14" fillId="3" borderId="0" xfId="0" applyFont="1" applyFill="1" applyAlignment="1" applyProtection="1">
      <alignment vertical="center"/>
    </xf>
    <xf numFmtId="0" fontId="19" fillId="3" borderId="0" xfId="0" applyFont="1" applyFill="1" applyAlignment="1" applyProtection="1">
      <alignment horizontal="center" vertical="center"/>
    </xf>
    <xf numFmtId="0" fontId="7" fillId="0" borderId="15" xfId="0" applyFont="1" applyBorder="1" applyAlignment="1" applyProtection="1">
      <alignment horizontal="left" vertical="center"/>
    </xf>
    <xf numFmtId="0" fontId="7" fillId="0" borderId="14" xfId="0" applyFont="1" applyBorder="1" applyAlignment="1" applyProtection="1">
      <alignment horizontal="left" vertical="center"/>
    </xf>
    <xf numFmtId="0" fontId="7" fillId="0" borderId="1" xfId="0" applyFont="1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vertical="center"/>
    </xf>
    <xf numFmtId="0" fontId="9" fillId="2" borderId="14" xfId="0" applyFont="1" applyFill="1" applyBorder="1" applyAlignment="1" applyProtection="1">
      <alignment horizontal="center" vertical="center"/>
    </xf>
    <xf numFmtId="0" fontId="22" fillId="2" borderId="1" xfId="0" applyFont="1" applyFill="1" applyBorder="1" applyAlignment="1" applyProtection="1">
      <alignment horizontal="left" vertical="center" wrapText="1"/>
    </xf>
    <xf numFmtId="0" fontId="5" fillId="3" borderId="9" xfId="0" applyFont="1" applyFill="1" applyBorder="1" applyAlignment="1" applyProtection="1">
      <alignment vertical="center"/>
    </xf>
    <xf numFmtId="0" fontId="5" fillId="3" borderId="10" xfId="0" applyFont="1" applyFill="1" applyBorder="1" applyAlignment="1" applyProtection="1">
      <alignment vertical="center"/>
    </xf>
    <xf numFmtId="0" fontId="3" fillId="5" borderId="7" xfId="0" applyFont="1" applyFill="1" applyBorder="1" applyAlignment="1" applyProtection="1">
      <alignment horizontal="center" vertical="center" wrapText="1"/>
    </xf>
    <xf numFmtId="0" fontId="3" fillId="5" borderId="6" xfId="0" applyFont="1" applyFill="1" applyBorder="1" applyAlignment="1" applyProtection="1">
      <alignment horizontal="center" vertical="center"/>
    </xf>
    <xf numFmtId="0" fontId="3" fillId="5" borderId="8" xfId="0" applyFont="1" applyFill="1" applyBorder="1" applyAlignment="1" applyProtection="1">
      <alignment horizontal="center" vertical="center"/>
    </xf>
    <xf numFmtId="0" fontId="3" fillId="5" borderId="9" xfId="0" applyFont="1" applyFill="1" applyBorder="1" applyAlignment="1" applyProtection="1">
      <alignment horizontal="center" vertical="center"/>
    </xf>
    <xf numFmtId="0" fontId="3" fillId="5" borderId="10" xfId="0" applyFont="1" applyFill="1" applyBorder="1" applyAlignment="1" applyProtection="1">
      <alignment horizontal="center" vertical="center"/>
    </xf>
    <xf numFmtId="0" fontId="3" fillId="5" borderId="11" xfId="0" applyFont="1" applyFill="1" applyBorder="1" applyAlignment="1" applyProtection="1">
      <alignment horizontal="center" vertical="center"/>
    </xf>
    <xf numFmtId="0" fontId="22" fillId="3" borderId="15" xfId="0" applyFont="1" applyFill="1" applyBorder="1" applyAlignment="1" applyProtection="1">
      <alignment horizontal="left" vertical="center"/>
    </xf>
    <xf numFmtId="49" fontId="1" fillId="3" borderId="7" xfId="0" applyNumberFormat="1" applyFont="1" applyFill="1" applyBorder="1" applyAlignment="1" applyProtection="1">
      <alignment horizontal="center" vertical="center"/>
    </xf>
    <xf numFmtId="49" fontId="1" fillId="3" borderId="6" xfId="0" applyNumberFormat="1" applyFont="1" applyFill="1" applyBorder="1" applyAlignment="1" applyProtection="1">
      <alignment horizontal="center" vertical="center"/>
    </xf>
    <xf numFmtId="49" fontId="1" fillId="3" borderId="8" xfId="0" applyNumberFormat="1" applyFont="1" applyFill="1" applyBorder="1" applyAlignment="1" applyProtection="1">
      <alignment horizontal="center" vertical="center"/>
    </xf>
    <xf numFmtId="0" fontId="8" fillId="7" borderId="1" xfId="0" applyFont="1" applyFill="1" applyBorder="1" applyAlignment="1" applyProtection="1">
      <alignment horizontal="justify" vertical="center"/>
    </xf>
    <xf numFmtId="0" fontId="22" fillId="3" borderId="5" xfId="0" applyFont="1" applyFill="1" applyBorder="1" applyAlignment="1" applyProtection="1">
      <alignment horizontal="left" vertical="center"/>
    </xf>
    <xf numFmtId="49" fontId="1" fillId="3" borderId="12" xfId="0" applyNumberFormat="1" applyFont="1" applyFill="1" applyBorder="1" applyAlignment="1" applyProtection="1">
      <alignment horizontal="center" vertical="center"/>
    </xf>
    <xf numFmtId="49" fontId="1" fillId="3" borderId="0" xfId="0" applyNumberFormat="1" applyFont="1" applyFill="1" applyAlignment="1" applyProtection="1">
      <alignment horizontal="center" vertical="center"/>
    </xf>
    <xf numFmtId="49" fontId="1" fillId="3" borderId="13" xfId="0" applyNumberFormat="1" applyFont="1" applyFill="1" applyBorder="1" applyAlignment="1" applyProtection="1">
      <alignment horizontal="center" vertical="center"/>
    </xf>
    <xf numFmtId="0" fontId="22" fillId="3" borderId="14" xfId="0" applyFont="1" applyFill="1" applyBorder="1" applyAlignment="1" applyProtection="1">
      <alignment horizontal="left" vertical="center"/>
    </xf>
    <xf numFmtId="49" fontId="1" fillId="3" borderId="9" xfId="0" applyNumberFormat="1" applyFont="1" applyFill="1" applyBorder="1" applyAlignment="1" applyProtection="1">
      <alignment horizontal="center" vertical="center"/>
    </xf>
    <xf numFmtId="49" fontId="1" fillId="3" borderId="10" xfId="0" applyNumberFormat="1" applyFont="1" applyFill="1" applyBorder="1" applyAlignment="1" applyProtection="1">
      <alignment horizontal="center" vertical="center"/>
    </xf>
    <xf numFmtId="49" fontId="1" fillId="3" borderId="11" xfId="0" applyNumberFormat="1" applyFont="1" applyFill="1" applyBorder="1" applyAlignment="1" applyProtection="1">
      <alignment horizontal="center" vertical="center"/>
    </xf>
  </cellXfs>
  <cellStyles count="15">
    <cellStyle name="Besuchter Hyperlink" xfId="2" builtinId="9" hidden="1"/>
    <cellStyle name="Besuchter Hyperlink" xfId="4" builtinId="9" hidden="1"/>
    <cellStyle name="Besuchter Hyperlink" xfId="6" builtinId="9" hidden="1"/>
    <cellStyle name="Besuchter Hyperlink" xfId="8" builtinId="9" hidden="1"/>
    <cellStyle name="Besuchter Hyperlink" xfId="10" builtinId="9" hidden="1"/>
    <cellStyle name="Besuchter Hyperlink" xfId="12" builtinId="9" hidden="1"/>
    <cellStyle name="Besuchter Hyperlink" xfId="14" builtinId="9" hidden="1"/>
    <cellStyle name="Link" xfId="1" builtinId="8" hidden="1"/>
    <cellStyle name="Link" xfId="3" builtinId="8" hidden="1"/>
    <cellStyle name="Link" xfId="5" builtinId="8" hidden="1"/>
    <cellStyle name="Link" xfId="7" builtinId="8" hidden="1"/>
    <cellStyle name="Link" xfId="9" builtinId="8" hidden="1"/>
    <cellStyle name="Link" xfId="11" builtinId="8" hidden="1"/>
    <cellStyle name="Link" xfId="13" builtinId="8" hidden="1"/>
    <cellStyle name="Standard" xfId="0" builtinId="0"/>
  </cellStyles>
  <dxfs count="60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Medium7"/>
  <colors>
    <mruColors>
      <color rgb="FFFFFEC6"/>
      <color rgb="FFF7FF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1117600</xdr:colOff>
      <xdr:row>0</xdr:row>
      <xdr:rowOff>88900</xdr:rowOff>
    </xdr:from>
    <xdr:to>
      <xdr:col>9</xdr:col>
      <xdr:colOff>685752</xdr:colOff>
      <xdr:row>1</xdr:row>
      <xdr:rowOff>184150</xdr:rowOff>
    </xdr:to>
    <xdr:pic>
      <xdr:nvPicPr>
        <xdr:cNvPr id="2" name="Grafik 1" descr="Ein Bild, das Text, Schrift, Grafiken, Logo enthält.&#10;&#10;KI-generierte Inhalte können fehlerhaft sein.">
          <a:extLst>
            <a:ext uri="{FF2B5EF4-FFF2-40B4-BE49-F238E27FC236}">
              <a16:creationId xmlns:a16="http://schemas.microsoft.com/office/drawing/2014/main" id="{E208635A-5558-534D-9159-AA79780A12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78900" y="88900"/>
          <a:ext cx="2654252" cy="4127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190689</xdr:colOff>
      <xdr:row>0</xdr:row>
      <xdr:rowOff>31750</xdr:rowOff>
    </xdr:from>
    <xdr:to>
      <xdr:col>16</xdr:col>
      <xdr:colOff>417830</xdr:colOff>
      <xdr:row>1</xdr:row>
      <xdr:rowOff>190500</xdr:rowOff>
    </xdr:to>
    <xdr:pic>
      <xdr:nvPicPr>
        <xdr:cNvPr id="2" name="Grafik 1" descr="Ein Bild, das Text, Schrift, Grafiken, Logo enthält.&#10;&#10;KI-generierte Inhalte können fehlerhaft sein.">
          <a:extLst>
            <a:ext uri="{FF2B5EF4-FFF2-40B4-BE49-F238E27FC236}">
              <a16:creationId xmlns:a16="http://schemas.microsoft.com/office/drawing/2014/main" id="{09F975F9-2BFA-68F8-0110-52EE74E0CC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72064" y="31750"/>
          <a:ext cx="2640141" cy="4127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324555</xdr:colOff>
      <xdr:row>0</xdr:row>
      <xdr:rowOff>28222</xdr:rowOff>
    </xdr:from>
    <xdr:to>
      <xdr:col>16</xdr:col>
      <xdr:colOff>551696</xdr:colOff>
      <xdr:row>1</xdr:row>
      <xdr:rowOff>186972</xdr:rowOff>
    </xdr:to>
    <xdr:pic>
      <xdr:nvPicPr>
        <xdr:cNvPr id="2" name="Grafik 1" descr="Ein Bild, das Text, Schrift, Grafiken, Logo enthält.&#10;&#10;KI-generierte Inhalte können fehlerhaft sein.">
          <a:extLst>
            <a:ext uri="{FF2B5EF4-FFF2-40B4-BE49-F238E27FC236}">
              <a16:creationId xmlns:a16="http://schemas.microsoft.com/office/drawing/2014/main" id="{D58F0D84-1132-4C4C-8615-F6995B2283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11222" y="28222"/>
          <a:ext cx="2654252" cy="4127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358588</xdr:colOff>
      <xdr:row>0</xdr:row>
      <xdr:rowOff>0</xdr:rowOff>
    </xdr:from>
    <xdr:to>
      <xdr:col>16</xdr:col>
      <xdr:colOff>607310</xdr:colOff>
      <xdr:row>1</xdr:row>
      <xdr:rowOff>158750</xdr:rowOff>
    </xdr:to>
    <xdr:pic>
      <xdr:nvPicPr>
        <xdr:cNvPr id="2" name="Grafik 1" descr="Ein Bild, das Text, Schrift, Grafiken, Logo enthält.&#10;&#10;KI-generierte Inhalte können fehlerhaft sein.">
          <a:extLst>
            <a:ext uri="{FF2B5EF4-FFF2-40B4-BE49-F238E27FC236}">
              <a16:creationId xmlns:a16="http://schemas.microsoft.com/office/drawing/2014/main" id="{1ACD8CF3-880D-0045-AAEA-F503986745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65176" y="0"/>
          <a:ext cx="2654252" cy="412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FC59A-80FB-5A42-8123-776412858AB8}">
  <sheetPr>
    <pageSetUpPr autoPageBreaks="0"/>
  </sheetPr>
  <dimension ref="A1:J40"/>
  <sheetViews>
    <sheetView workbookViewId="0">
      <selection activeCell="F8" sqref="F8"/>
    </sheetView>
  </sheetViews>
  <sheetFormatPr baseColWidth="10" defaultColWidth="10.83203125" defaultRowHeight="16"/>
  <cols>
    <col min="1" max="2" width="18.83203125" style="4" customWidth="1"/>
    <col min="3" max="3" width="10.83203125" style="4"/>
    <col min="4" max="4" width="18.83203125" style="4" customWidth="1"/>
    <col min="5" max="5" width="15.1640625" style="4" customWidth="1"/>
    <col min="6" max="6" width="20.6640625" style="4" customWidth="1"/>
    <col min="7" max="7" width="18.83203125" style="4" customWidth="1"/>
    <col min="8" max="16384" width="10.83203125" style="4"/>
  </cols>
  <sheetData>
    <row r="1" spans="1:10" s="2" customFormat="1" ht="25" customHeight="1">
      <c r="A1" s="43" t="s">
        <v>173</v>
      </c>
      <c r="B1" s="44"/>
      <c r="C1" s="44"/>
      <c r="D1" s="44"/>
      <c r="E1" s="44"/>
      <c r="F1" s="44"/>
      <c r="G1" s="44"/>
      <c r="H1" s="44"/>
      <c r="I1" s="14"/>
      <c r="J1" s="1"/>
    </row>
    <row r="2" spans="1:10" s="2" customFormat="1" ht="25" customHeight="1">
      <c r="A2" s="45"/>
      <c r="B2" s="46"/>
      <c r="C2" s="46"/>
      <c r="D2" s="46"/>
      <c r="E2" s="46"/>
      <c r="F2" s="46"/>
      <c r="G2" s="46"/>
      <c r="H2" s="46"/>
      <c r="I2" s="15"/>
      <c r="J2" s="3"/>
    </row>
    <row r="3" spans="1:10" s="2" customFormat="1" ht="35">
      <c r="A3" s="47"/>
      <c r="B3" s="47"/>
      <c r="C3" s="47"/>
      <c r="D3" s="47"/>
      <c r="E3" s="47"/>
      <c r="F3" s="47"/>
      <c r="G3" s="47"/>
      <c r="H3" s="47"/>
    </row>
    <row r="5" spans="1:10" s="17" customFormat="1" ht="23">
      <c r="A5" s="16" t="s">
        <v>144</v>
      </c>
    </row>
    <row r="6" spans="1:10" s="17" customFormat="1" ht="23"/>
    <row r="7" spans="1:10" s="8" customFormat="1" ht="15" customHeight="1">
      <c r="A7" s="8" t="s">
        <v>145</v>
      </c>
      <c r="B7" s="8" t="s">
        <v>191</v>
      </c>
    </row>
    <row r="8" spans="1:10" s="8" customFormat="1" ht="15" customHeight="1"/>
    <row r="9" spans="1:10" s="8" customFormat="1" ht="15" customHeight="1">
      <c r="A9" s="8" t="s">
        <v>146</v>
      </c>
      <c r="B9" s="8" t="s">
        <v>158</v>
      </c>
    </row>
    <row r="10" spans="1:10" s="8" customFormat="1" ht="15" customHeight="1"/>
    <row r="11" spans="1:10" s="8" customFormat="1" ht="15" customHeight="1"/>
    <row r="12" spans="1:10" s="8" customFormat="1" ht="15" customHeight="1"/>
    <row r="13" spans="1:10" s="8" customFormat="1" ht="15" customHeight="1"/>
    <row r="14" spans="1:10" s="8" customFormat="1" ht="15" customHeight="1">
      <c r="A14" s="18" t="s">
        <v>147</v>
      </c>
    </row>
    <row r="15" spans="1:10" s="8" customFormat="1" ht="15" customHeight="1"/>
    <row r="16" spans="1:10" s="8" customFormat="1" ht="15" customHeight="1"/>
    <row r="17" spans="1:10" s="5" customFormat="1" ht="22" customHeight="1">
      <c r="A17" s="48" t="s">
        <v>148</v>
      </c>
      <c r="B17" s="49"/>
      <c r="C17" s="50"/>
      <c r="D17" s="48" t="s">
        <v>18</v>
      </c>
      <c r="E17" s="49"/>
      <c r="F17" s="49"/>
      <c r="G17" s="49"/>
      <c r="H17" s="49"/>
      <c r="I17" s="49"/>
      <c r="J17" s="50"/>
    </row>
    <row r="18" spans="1:10" s="5" customFormat="1" ht="22" customHeight="1"/>
    <row r="19" spans="1:10" s="5" customFormat="1" ht="18" customHeight="1">
      <c r="A19" s="51" t="s">
        <v>149</v>
      </c>
      <c r="B19" s="52"/>
      <c r="C19" s="53"/>
      <c r="D19" s="57" t="s">
        <v>150</v>
      </c>
      <c r="E19" s="58"/>
      <c r="F19" s="58"/>
      <c r="G19" s="58"/>
      <c r="H19" s="58"/>
      <c r="I19" s="58"/>
      <c r="J19" s="59"/>
    </row>
    <row r="20" spans="1:10" s="5" customFormat="1" ht="18" customHeight="1">
      <c r="A20" s="54"/>
      <c r="B20" s="55"/>
      <c r="C20" s="56"/>
      <c r="D20" s="60"/>
      <c r="E20" s="61"/>
      <c r="F20" s="61"/>
      <c r="G20" s="61"/>
      <c r="H20" s="61"/>
      <c r="I20" s="61"/>
      <c r="J20" s="62"/>
    </row>
    <row r="21" spans="1:10" s="5" customFormat="1" ht="18" customHeight="1">
      <c r="A21" s="22"/>
      <c r="B21" s="6"/>
      <c r="C21" s="23"/>
      <c r="D21" s="63" t="s">
        <v>35</v>
      </c>
      <c r="E21" s="58"/>
      <c r="F21" s="58"/>
      <c r="G21" s="58"/>
      <c r="H21" s="58"/>
      <c r="I21" s="58"/>
      <c r="J21" s="59"/>
    </row>
    <row r="22" spans="1:10" s="5" customFormat="1" ht="18" customHeight="1">
      <c r="A22" s="67" t="s">
        <v>114</v>
      </c>
      <c r="B22" s="68"/>
      <c r="C22" s="69"/>
      <c r="D22" s="64"/>
      <c r="E22" s="65"/>
      <c r="F22" s="65"/>
      <c r="G22" s="65"/>
      <c r="H22" s="65"/>
      <c r="I22" s="65"/>
      <c r="J22" s="66"/>
    </row>
    <row r="23" spans="1:10" s="5" customFormat="1" ht="18" customHeight="1">
      <c r="A23" s="67" t="s">
        <v>183</v>
      </c>
      <c r="B23" s="68"/>
      <c r="C23" s="69"/>
      <c r="D23" s="64"/>
      <c r="E23" s="65"/>
      <c r="F23" s="65"/>
      <c r="G23" s="65"/>
      <c r="H23" s="65"/>
      <c r="I23" s="65"/>
      <c r="J23" s="66"/>
    </row>
    <row r="24" spans="1:10" s="5" customFormat="1" ht="18" customHeight="1">
      <c r="A24" s="22" t="s">
        <v>184</v>
      </c>
      <c r="B24" s="6"/>
      <c r="C24" s="23"/>
      <c r="D24" s="64"/>
      <c r="E24" s="65"/>
      <c r="F24" s="65"/>
      <c r="G24" s="65"/>
      <c r="H24" s="65"/>
      <c r="I24" s="65"/>
      <c r="J24" s="66"/>
    </row>
    <row r="25" spans="1:10" s="5" customFormat="1" ht="18" customHeight="1">
      <c r="A25" s="19"/>
      <c r="B25" s="20"/>
      <c r="C25" s="21"/>
      <c r="D25" s="60"/>
      <c r="E25" s="61"/>
      <c r="F25" s="61"/>
      <c r="G25" s="61"/>
      <c r="H25" s="61"/>
      <c r="I25" s="61"/>
      <c r="J25" s="62"/>
    </row>
    <row r="26" spans="1:10" s="5" customFormat="1" ht="18" customHeight="1">
      <c r="A26" s="6"/>
      <c r="B26" s="6"/>
      <c r="C26" s="6"/>
      <c r="D26" s="7"/>
      <c r="E26" s="7"/>
      <c r="F26" s="7"/>
      <c r="G26" s="7"/>
      <c r="H26" s="7"/>
      <c r="I26" s="7"/>
      <c r="J26" s="7"/>
    </row>
    <row r="27" spans="1:10" s="8" customFormat="1" ht="22" customHeight="1"/>
    <row r="28" spans="1:10" s="8" customFormat="1" ht="21" customHeight="1">
      <c r="A28" s="9"/>
      <c r="B28" s="10" t="s">
        <v>19</v>
      </c>
    </row>
    <row r="29" spans="1:10" s="8" customFormat="1" ht="22" customHeight="1"/>
    <row r="30" spans="1:10" s="8" customFormat="1" ht="22" customHeight="1"/>
    <row r="31" spans="1:10" s="5" customFormat="1" ht="22" customHeight="1">
      <c r="A31" s="40" t="s">
        <v>151</v>
      </c>
      <c r="B31" s="41"/>
      <c r="C31" s="41"/>
      <c r="D31" s="41"/>
      <c r="E31" s="41"/>
      <c r="F31" s="41"/>
      <c r="G31" s="41"/>
      <c r="H31" s="41"/>
      <c r="I31" s="41"/>
      <c r="J31" s="42"/>
    </row>
    <row r="32" spans="1:10" s="11" customFormat="1"/>
    <row r="33" spans="1:10" s="11" customFormat="1" ht="34">
      <c r="F33" s="33" t="s">
        <v>37</v>
      </c>
      <c r="G33" s="73" t="s">
        <v>167</v>
      </c>
      <c r="H33" s="74"/>
    </row>
    <row r="34" spans="1:10" s="26" customFormat="1" ht="28" customHeight="1">
      <c r="A34" s="24" t="s">
        <v>157</v>
      </c>
      <c r="B34" s="25"/>
      <c r="C34" s="70" t="s">
        <v>156</v>
      </c>
      <c r="D34" s="70"/>
      <c r="E34" s="70"/>
      <c r="F34" s="30">
        <f>SUM('1. Unternehmen'!M155)</f>
        <v>400</v>
      </c>
      <c r="G34" s="71">
        <f>SUM('1. Unternehmen'!Q155)</f>
        <v>0</v>
      </c>
      <c r="H34" s="72"/>
      <c r="I34" s="72" t="s">
        <v>20</v>
      </c>
      <c r="J34" s="72"/>
    </row>
    <row r="35" spans="1:10" s="11" customFormat="1">
      <c r="C35" s="27"/>
      <c r="D35" s="28"/>
      <c r="E35" s="28"/>
      <c r="F35" s="31"/>
    </row>
    <row r="36" spans="1:10" s="26" customFormat="1" ht="28" customHeight="1">
      <c r="A36" s="24" t="s">
        <v>152</v>
      </c>
      <c r="B36" s="25"/>
      <c r="C36" s="70" t="s">
        <v>182</v>
      </c>
      <c r="D36" s="70"/>
      <c r="E36" s="70"/>
      <c r="F36" s="30">
        <f>SUM('2. System'!M112)</f>
        <v>250</v>
      </c>
      <c r="G36" s="71">
        <f>SUM('2. System'!Q112)</f>
        <v>0</v>
      </c>
      <c r="H36" s="72"/>
      <c r="I36" s="72" t="s">
        <v>20</v>
      </c>
      <c r="J36" s="72"/>
    </row>
    <row r="37" spans="1:10" s="11" customFormat="1">
      <c r="C37" s="27"/>
      <c r="D37" s="28"/>
      <c r="E37" s="28"/>
      <c r="F37" s="31"/>
    </row>
    <row r="38" spans="1:10" s="26" customFormat="1" ht="28" customHeight="1">
      <c r="A38" s="24" t="s">
        <v>153</v>
      </c>
      <c r="B38" s="25"/>
      <c r="C38" s="70" t="s">
        <v>154</v>
      </c>
      <c r="D38" s="70"/>
      <c r="E38" s="70"/>
      <c r="F38" s="30">
        <f>SUM('3. Service'!M57)</f>
        <v>150</v>
      </c>
      <c r="G38" s="71">
        <f>SUM('3. Service'!Q57)</f>
        <v>0</v>
      </c>
      <c r="H38" s="72"/>
      <c r="I38" s="72" t="s">
        <v>20</v>
      </c>
      <c r="J38" s="72"/>
    </row>
    <row r="39" spans="1:10" s="11" customFormat="1">
      <c r="D39" s="28"/>
      <c r="E39" s="28"/>
    </row>
    <row r="40" spans="1:10" s="26" customFormat="1" ht="28" customHeight="1">
      <c r="B40" s="29"/>
      <c r="C40" s="75" t="s">
        <v>155</v>
      </c>
      <c r="D40" s="75"/>
      <c r="E40" s="75"/>
      <c r="F40" s="32">
        <f>SUM(F34:F38)</f>
        <v>800</v>
      </c>
      <c r="G40" s="76">
        <f>SUM(G34:H38)</f>
        <v>0</v>
      </c>
      <c r="H40" s="77"/>
      <c r="I40" s="78" t="s">
        <v>20</v>
      </c>
      <c r="J40" s="78"/>
    </row>
  </sheetData>
  <sheetProtection algorithmName="SHA-512" hashValue="yQPyUgPXUMDajA1gnOaJFgKRQ9quF/o36K/OBsHVb1pwqqOXv9TGnH0zO1co3TYjyn+IUVTGN3Saxb5TTqQVtQ==" saltValue="d6wu0s0W6+dZ1xdsr7Z0KA==" spinCount="100000" sheet="1" objects="1" scenarios="1"/>
  <mergeCells count="23">
    <mergeCell ref="C40:E40"/>
    <mergeCell ref="G40:H40"/>
    <mergeCell ref="I40:J40"/>
    <mergeCell ref="C36:E36"/>
    <mergeCell ref="G36:H36"/>
    <mergeCell ref="I36:J36"/>
    <mergeCell ref="C38:E38"/>
    <mergeCell ref="G38:H38"/>
    <mergeCell ref="I38:J38"/>
    <mergeCell ref="D21:J25"/>
    <mergeCell ref="A22:C22"/>
    <mergeCell ref="A23:C23"/>
    <mergeCell ref="C34:E34"/>
    <mergeCell ref="G34:H34"/>
    <mergeCell ref="I34:J34"/>
    <mergeCell ref="A31:J31"/>
    <mergeCell ref="G33:H33"/>
    <mergeCell ref="A1:H2"/>
    <mergeCell ref="A3:H3"/>
    <mergeCell ref="A17:C17"/>
    <mergeCell ref="D17:J17"/>
    <mergeCell ref="A19:C20"/>
    <mergeCell ref="D19:J20"/>
  </mergeCells>
  <printOptions horizontalCentered="1"/>
  <pageMargins left="0.39000000000000007" right="0.39000000000000007" top="0.39000000000000007" bottom="0.39000000000000007" header="0.30000000000000004" footer="0.30000000000000004"/>
  <pageSetup paperSize="9" scale="55" orientation="portrait" horizontalDpi="0" verticalDpi="0"/>
  <headerFooter>
    <oddFooter>&amp;C&amp;"Arial,Standard"&amp;K000000&amp;P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N157"/>
  <sheetViews>
    <sheetView topLeftCell="D128" zoomScale="90" zoomScaleNormal="90" workbookViewId="0">
      <selection activeCell="P150" activeCellId="27" sqref="E33:O33 E34:O34 E35:O35 E37:O37 E39:O48 E50:O52 E54:O63 E65:O66 M68:O70 M72:O73 O77:O83 P79:P80 O87:O88 E96:M103 O95 O104:O112 P105:P107 P109:P111 O115 E116:M123 O124:O132 P125:P127 P129:P131 O136 E137:M144 O145:O153 P146:P148 P150:P152"/>
    </sheetView>
  </sheetViews>
  <sheetFormatPr baseColWidth="10" defaultColWidth="10.83203125" defaultRowHeight="16"/>
  <cols>
    <col min="1" max="3" width="7.1640625" style="145" customWidth="1"/>
    <col min="4" max="4" width="86.5" style="107" customWidth="1"/>
    <col min="5" max="7" width="4.5" style="293" customWidth="1"/>
    <col min="8" max="8" width="4.5" style="145" customWidth="1"/>
    <col min="9" max="10" width="4.83203125" style="145" customWidth="1"/>
    <col min="11" max="11" width="42.5" style="145" customWidth="1"/>
    <col min="12" max="13" width="14.1640625" style="145" customWidth="1"/>
    <col min="14" max="14" width="4.5" style="145" customWidth="1"/>
    <col min="15" max="15" width="20.83203125" style="145" customWidth="1"/>
    <col min="16" max="16384" width="10.83203125" style="145"/>
  </cols>
  <sheetData>
    <row r="1" spans="1:66" s="99" customFormat="1" ht="20" customHeight="1">
      <c r="A1" s="95" t="s">
        <v>173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7"/>
      <c r="Q1" s="98"/>
    </row>
    <row r="2" spans="1:66" s="99" customFormat="1" ht="20" customHeight="1">
      <c r="A2" s="100"/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2"/>
      <c r="Q2" s="103"/>
    </row>
    <row r="4" spans="1:66" s="106" customFormat="1" ht="35" customHeight="1">
      <c r="A4" s="104" t="s">
        <v>116</v>
      </c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5"/>
      <c r="AG4" s="105"/>
      <c r="AH4" s="105"/>
      <c r="AI4" s="105"/>
      <c r="AJ4" s="105"/>
      <c r="AK4" s="105"/>
      <c r="AL4" s="105"/>
      <c r="AM4" s="105"/>
      <c r="AN4" s="105"/>
      <c r="AO4" s="105"/>
      <c r="AP4" s="105"/>
      <c r="AQ4" s="105"/>
      <c r="AR4" s="105"/>
      <c r="AS4" s="105"/>
      <c r="AT4" s="105"/>
      <c r="AU4" s="105"/>
      <c r="AV4" s="105"/>
      <c r="AW4" s="105"/>
      <c r="AX4" s="105"/>
      <c r="AY4" s="105"/>
      <c r="AZ4" s="105"/>
      <c r="BA4" s="105"/>
      <c r="BB4" s="105"/>
      <c r="BC4" s="105"/>
      <c r="BD4" s="105"/>
      <c r="BE4" s="105"/>
      <c r="BF4" s="105"/>
      <c r="BG4" s="105"/>
      <c r="BH4" s="105"/>
      <c r="BI4" s="105"/>
      <c r="BJ4" s="105"/>
      <c r="BK4" s="105"/>
      <c r="BL4" s="105"/>
      <c r="BM4" s="105"/>
      <c r="BN4" s="105"/>
    </row>
    <row r="5" spans="1:66" s="107" customFormat="1"/>
    <row r="6" spans="1:66" s="107" customFormat="1"/>
    <row r="7" spans="1:66" s="113" customFormat="1" ht="22" customHeight="1">
      <c r="A7" s="108" t="s">
        <v>40</v>
      </c>
      <c r="B7" s="109"/>
      <c r="C7" s="109"/>
      <c r="D7" s="109"/>
      <c r="E7" s="110" t="s">
        <v>18</v>
      </c>
      <c r="F7" s="111"/>
      <c r="G7" s="111"/>
      <c r="H7" s="111"/>
      <c r="I7" s="111"/>
      <c r="J7" s="111"/>
      <c r="K7" s="112"/>
    </row>
    <row r="8" spans="1:66" s="114" customFormat="1" ht="22" customHeight="1"/>
    <row r="9" spans="1:66" s="113" customFormat="1" ht="18" customHeight="1">
      <c r="A9" s="115"/>
      <c r="B9" s="115"/>
      <c r="C9" s="115"/>
      <c r="D9" s="115"/>
      <c r="E9" s="116"/>
      <c r="F9" s="117"/>
      <c r="G9" s="117"/>
      <c r="H9" s="117"/>
      <c r="I9" s="117"/>
      <c r="J9" s="118"/>
      <c r="K9" s="119" t="s">
        <v>35</v>
      </c>
      <c r="M9" s="120"/>
      <c r="N9" s="120"/>
      <c r="O9" s="120"/>
      <c r="P9" s="120"/>
      <c r="Q9" s="121"/>
    </row>
    <row r="10" spans="1:66" s="113" customFormat="1" ht="18" customHeight="1">
      <c r="A10" s="122" t="s">
        <v>114</v>
      </c>
      <c r="B10" s="122"/>
      <c r="C10" s="122"/>
      <c r="D10" s="122"/>
      <c r="E10" s="123">
        <f>SUM(M155)</f>
        <v>400</v>
      </c>
      <c r="F10" s="124"/>
      <c r="G10" s="125" t="s">
        <v>20</v>
      </c>
      <c r="H10" s="125"/>
      <c r="I10" s="126">
        <f>SUM(E10:F12)</f>
        <v>800</v>
      </c>
      <c r="J10" s="127"/>
      <c r="K10" s="128"/>
      <c r="M10" s="120"/>
      <c r="N10" s="120"/>
      <c r="O10" s="120"/>
      <c r="P10" s="120"/>
      <c r="Q10" s="121"/>
    </row>
    <row r="11" spans="1:66" s="113" customFormat="1" ht="18" customHeight="1">
      <c r="A11" s="129" t="s">
        <v>183</v>
      </c>
      <c r="B11" s="129"/>
      <c r="C11" s="129"/>
      <c r="D11" s="129"/>
      <c r="E11" s="123">
        <f>SUM('2. System'!M112)</f>
        <v>250</v>
      </c>
      <c r="F11" s="124"/>
      <c r="G11" s="125" t="s">
        <v>20</v>
      </c>
      <c r="H11" s="125"/>
      <c r="I11" s="126"/>
      <c r="J11" s="127"/>
      <c r="K11" s="128"/>
      <c r="M11" s="120"/>
      <c r="N11" s="120"/>
      <c r="O11" s="120"/>
      <c r="P11" s="120"/>
      <c r="Q11" s="121"/>
    </row>
    <row r="12" spans="1:66" s="113" customFormat="1" ht="18" customHeight="1">
      <c r="A12" s="129" t="s">
        <v>184</v>
      </c>
      <c r="B12" s="129"/>
      <c r="C12" s="129"/>
      <c r="D12" s="129"/>
      <c r="E12" s="123">
        <f>SUM('3. Service'!M57)</f>
        <v>150</v>
      </c>
      <c r="F12" s="124"/>
      <c r="G12" s="125" t="s">
        <v>20</v>
      </c>
      <c r="H12" s="125"/>
      <c r="I12" s="126"/>
      <c r="J12" s="127"/>
      <c r="K12" s="128"/>
      <c r="M12" s="120"/>
      <c r="N12" s="120"/>
      <c r="O12" s="120"/>
      <c r="P12" s="120"/>
      <c r="Q12" s="121"/>
    </row>
    <row r="13" spans="1:66" s="113" customFormat="1" ht="18" customHeight="1">
      <c r="A13" s="130"/>
      <c r="B13" s="130"/>
      <c r="C13" s="130"/>
      <c r="D13" s="130"/>
      <c r="E13" s="131"/>
      <c r="F13" s="132"/>
      <c r="G13" s="132"/>
      <c r="H13" s="132"/>
      <c r="I13" s="132"/>
      <c r="J13" s="133"/>
      <c r="K13" s="134"/>
      <c r="M13" s="120"/>
      <c r="N13" s="120"/>
      <c r="O13" s="120"/>
      <c r="P13" s="120"/>
      <c r="Q13" s="121"/>
    </row>
    <row r="14" spans="1:66" s="114" customFormat="1" ht="18" customHeight="1">
      <c r="A14" s="135"/>
      <c r="B14" s="135"/>
      <c r="C14" s="135"/>
      <c r="D14" s="136"/>
      <c r="E14" s="136"/>
      <c r="F14" s="136"/>
      <c r="G14" s="136"/>
      <c r="H14" s="136"/>
      <c r="I14" s="136"/>
      <c r="J14" s="136"/>
    </row>
    <row r="15" spans="1:66" s="137" customFormat="1" ht="22" customHeight="1"/>
    <row r="16" spans="1:66" s="137" customFormat="1" ht="21" customHeight="1">
      <c r="A16" s="138"/>
      <c r="B16" s="139" t="s">
        <v>19</v>
      </c>
    </row>
    <row r="20" spans="1:17">
      <c r="A20" s="140"/>
      <c r="B20" s="141"/>
      <c r="C20" s="141"/>
      <c r="D20" s="142"/>
      <c r="E20" s="143"/>
      <c r="F20" s="143"/>
      <c r="G20" s="143"/>
      <c r="H20" s="141"/>
      <c r="I20" s="141"/>
      <c r="J20" s="141"/>
      <c r="K20" s="144"/>
    </row>
    <row r="21" spans="1:17">
      <c r="A21" s="146"/>
      <c r="B21" s="147" t="s">
        <v>25</v>
      </c>
      <c r="C21" s="148"/>
      <c r="D21" s="149"/>
      <c r="E21" s="150"/>
      <c r="F21" s="150"/>
      <c r="G21" s="150"/>
      <c r="H21" s="148"/>
      <c r="I21" s="148"/>
      <c r="J21" s="148"/>
      <c r="K21" s="151"/>
    </row>
    <row r="22" spans="1:17" s="156" customFormat="1">
      <c r="A22" s="152"/>
      <c r="B22" s="153" t="s">
        <v>24</v>
      </c>
      <c r="C22" s="153"/>
      <c r="D22" s="149"/>
      <c r="E22" s="154"/>
      <c r="F22" s="154"/>
      <c r="G22" s="154"/>
      <c r="H22" s="153"/>
      <c r="I22" s="153"/>
      <c r="J22" s="153"/>
      <c r="K22" s="155"/>
    </row>
    <row r="23" spans="1:17" s="156" customFormat="1">
      <c r="A23" s="152"/>
      <c r="B23" s="153" t="s">
        <v>115</v>
      </c>
      <c r="C23" s="153"/>
      <c r="D23" s="149"/>
      <c r="E23" s="154"/>
      <c r="F23" s="154"/>
      <c r="G23" s="154"/>
      <c r="H23" s="153"/>
      <c r="I23" s="153"/>
      <c r="J23" s="153"/>
      <c r="K23" s="155"/>
    </row>
    <row r="24" spans="1:17">
      <c r="A24" s="146"/>
      <c r="B24" s="153" t="s">
        <v>39</v>
      </c>
      <c r="C24" s="148"/>
      <c r="D24" s="149"/>
      <c r="E24" s="150"/>
      <c r="F24" s="150"/>
      <c r="G24" s="150"/>
      <c r="H24" s="148"/>
      <c r="I24" s="148"/>
      <c r="J24" s="148"/>
      <c r="K24" s="151"/>
    </row>
    <row r="25" spans="1:17">
      <c r="A25" s="157"/>
      <c r="B25" s="158"/>
      <c r="C25" s="158"/>
      <c r="D25" s="159"/>
      <c r="E25" s="160"/>
      <c r="F25" s="160"/>
      <c r="G25" s="160"/>
      <c r="H25" s="158"/>
      <c r="I25" s="158"/>
      <c r="J25" s="158"/>
      <c r="K25" s="161"/>
    </row>
    <row r="27" spans="1:17" s="156" customFormat="1" ht="24" customHeight="1">
      <c r="D27" s="107"/>
      <c r="E27" s="162"/>
      <c r="F27" s="162"/>
      <c r="G27" s="162"/>
      <c r="O27" s="163" t="s">
        <v>22</v>
      </c>
      <c r="P27" s="163"/>
    </row>
    <row r="28" spans="1:17" s="156" customFormat="1" ht="161" customHeight="1">
      <c r="A28" s="164" t="s">
        <v>12</v>
      </c>
      <c r="B28" s="164" t="s">
        <v>17</v>
      </c>
      <c r="C28" s="164" t="s">
        <v>7</v>
      </c>
      <c r="D28" s="165" t="s">
        <v>6</v>
      </c>
      <c r="E28" s="166" t="s">
        <v>2</v>
      </c>
      <c r="F28" s="167" t="s">
        <v>8</v>
      </c>
      <c r="G28" s="168" t="s">
        <v>13</v>
      </c>
      <c r="H28" s="169" t="s">
        <v>3</v>
      </c>
      <c r="I28" s="167" t="s">
        <v>33</v>
      </c>
      <c r="J28" s="170" t="s">
        <v>34</v>
      </c>
      <c r="K28" s="171" t="s">
        <v>4</v>
      </c>
      <c r="L28" s="171" t="s">
        <v>10</v>
      </c>
      <c r="M28" s="172" t="s">
        <v>11</v>
      </c>
      <c r="N28" s="173"/>
      <c r="O28" s="174" t="s">
        <v>38</v>
      </c>
      <c r="P28" s="174" t="s">
        <v>5</v>
      </c>
      <c r="Q28" s="175" t="s">
        <v>20</v>
      </c>
    </row>
    <row r="30" spans="1:17" s="156" customFormat="1" ht="20" customHeight="1">
      <c r="A30" s="176">
        <v>1</v>
      </c>
      <c r="B30" s="176"/>
      <c r="C30" s="177"/>
      <c r="D30" s="177" t="s">
        <v>113</v>
      </c>
      <c r="E30" s="177"/>
      <c r="F30" s="177"/>
      <c r="G30" s="177"/>
      <c r="H30" s="177"/>
      <c r="I30" s="177"/>
      <c r="J30" s="177"/>
      <c r="K30" s="177"/>
      <c r="L30" s="177"/>
      <c r="M30" s="177"/>
      <c r="N30" s="177"/>
      <c r="O30" s="178"/>
      <c r="P30" s="179"/>
      <c r="Q30" s="162"/>
    </row>
    <row r="31" spans="1:17" s="156" customFormat="1" ht="20" customHeight="1">
      <c r="A31" s="180"/>
      <c r="B31" s="180"/>
      <c r="C31" s="181"/>
      <c r="D31" s="181"/>
      <c r="E31" s="181"/>
      <c r="F31" s="181"/>
      <c r="G31" s="181"/>
      <c r="H31" s="181"/>
      <c r="I31" s="181"/>
      <c r="J31" s="181"/>
      <c r="K31" s="181"/>
      <c r="L31" s="181"/>
      <c r="M31" s="181"/>
      <c r="N31" s="181"/>
      <c r="O31" s="181"/>
      <c r="P31" s="182"/>
      <c r="Q31" s="183"/>
    </row>
    <row r="32" spans="1:17" s="187" customFormat="1" ht="20" customHeight="1">
      <c r="A32" s="184"/>
      <c r="B32" s="184"/>
      <c r="C32" s="184"/>
      <c r="D32" s="185" t="s">
        <v>87</v>
      </c>
      <c r="E32" s="186"/>
      <c r="F32" s="186"/>
      <c r="G32" s="186"/>
      <c r="H32" s="186"/>
      <c r="I32" s="186"/>
      <c r="J32" s="186"/>
      <c r="K32" s="186"/>
      <c r="L32" s="186"/>
      <c r="M32" s="186"/>
      <c r="N32" s="186"/>
      <c r="O32" s="186"/>
      <c r="Q32" s="188"/>
    </row>
    <row r="33" spans="1:17" s="187" customFormat="1" ht="20" customHeight="1">
      <c r="A33" s="189">
        <v>1</v>
      </c>
      <c r="B33" s="189">
        <v>1</v>
      </c>
      <c r="C33" s="189">
        <v>1</v>
      </c>
      <c r="D33" s="190" t="s">
        <v>88</v>
      </c>
      <c r="E33" s="87"/>
      <c r="F33" s="87"/>
      <c r="G33" s="87"/>
      <c r="H33" s="87"/>
      <c r="I33" s="87"/>
      <c r="J33" s="87"/>
      <c r="K33" s="87"/>
      <c r="L33" s="87"/>
      <c r="M33" s="87"/>
      <c r="N33" s="87"/>
      <c r="O33" s="87"/>
      <c r="P33" s="191"/>
      <c r="Q33" s="188"/>
    </row>
    <row r="34" spans="1:17" s="187" customFormat="1" ht="20" customHeight="1">
      <c r="A34" s="189"/>
      <c r="B34" s="189"/>
      <c r="C34" s="189"/>
      <c r="D34" s="192" t="s">
        <v>89</v>
      </c>
      <c r="E34" s="84"/>
      <c r="F34" s="85"/>
      <c r="G34" s="85"/>
      <c r="H34" s="85"/>
      <c r="I34" s="85"/>
      <c r="J34" s="85"/>
      <c r="K34" s="85"/>
      <c r="L34" s="85"/>
      <c r="M34" s="85"/>
      <c r="N34" s="85"/>
      <c r="O34" s="86"/>
      <c r="P34" s="191"/>
      <c r="Q34" s="188"/>
    </row>
    <row r="35" spans="1:17" s="187" customFormat="1" ht="20" customHeight="1">
      <c r="A35" s="189"/>
      <c r="B35" s="189"/>
      <c r="C35" s="189"/>
      <c r="D35" s="193"/>
      <c r="E35" s="84"/>
      <c r="F35" s="85"/>
      <c r="G35" s="85"/>
      <c r="H35" s="85"/>
      <c r="I35" s="85"/>
      <c r="J35" s="85"/>
      <c r="K35" s="85"/>
      <c r="L35" s="85"/>
      <c r="M35" s="85"/>
      <c r="N35" s="85"/>
      <c r="O35" s="86"/>
      <c r="P35" s="191"/>
      <c r="Q35" s="188"/>
    </row>
    <row r="36" spans="1:17" s="156" customFormat="1" ht="20" customHeight="1">
      <c r="A36" s="194"/>
      <c r="B36" s="194"/>
      <c r="C36" s="194"/>
      <c r="D36" s="107"/>
      <c r="E36" s="195"/>
      <c r="F36" s="195"/>
      <c r="G36" s="195"/>
      <c r="H36" s="195"/>
      <c r="I36" s="196"/>
      <c r="J36" s="196"/>
      <c r="K36" s="196"/>
      <c r="L36" s="196"/>
      <c r="M36" s="195"/>
      <c r="N36" s="195"/>
      <c r="O36" s="195"/>
      <c r="Q36" s="197"/>
    </row>
    <row r="37" spans="1:17" s="187" customFormat="1" ht="20" customHeight="1">
      <c r="A37" s="198">
        <v>1</v>
      </c>
      <c r="B37" s="198">
        <v>1</v>
      </c>
      <c r="C37" s="198">
        <v>2</v>
      </c>
      <c r="D37" s="190" t="s">
        <v>90</v>
      </c>
      <c r="E37" s="84"/>
      <c r="F37" s="85"/>
      <c r="G37" s="85"/>
      <c r="H37" s="85"/>
      <c r="I37" s="85"/>
      <c r="J37" s="85"/>
      <c r="K37" s="85"/>
      <c r="L37" s="85"/>
      <c r="M37" s="85"/>
      <c r="N37" s="85"/>
      <c r="O37" s="86"/>
      <c r="P37" s="191"/>
      <c r="Q37" s="188"/>
    </row>
    <row r="38" spans="1:17" s="156" customFormat="1" ht="20" customHeight="1">
      <c r="A38" s="194"/>
      <c r="B38" s="194"/>
      <c r="C38" s="194"/>
      <c r="D38" s="107"/>
      <c r="E38" s="195"/>
      <c r="F38" s="195"/>
      <c r="G38" s="195"/>
      <c r="H38" s="195"/>
      <c r="I38" s="196"/>
      <c r="J38" s="196"/>
      <c r="K38" s="196"/>
      <c r="L38" s="196"/>
      <c r="M38" s="195"/>
      <c r="N38" s="195"/>
      <c r="O38" s="195"/>
      <c r="Q38" s="197"/>
    </row>
    <row r="39" spans="1:17" s="187" customFormat="1" ht="20" customHeight="1">
      <c r="A39" s="189">
        <v>1</v>
      </c>
      <c r="B39" s="189">
        <v>1</v>
      </c>
      <c r="C39" s="189">
        <v>3</v>
      </c>
      <c r="D39" s="192" t="s">
        <v>91</v>
      </c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191"/>
      <c r="Q39" s="188"/>
    </row>
    <row r="40" spans="1:17" s="187" customFormat="1" ht="20" customHeight="1">
      <c r="A40" s="189"/>
      <c r="B40" s="189"/>
      <c r="C40" s="189"/>
      <c r="D40" s="199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191"/>
      <c r="Q40" s="188"/>
    </row>
    <row r="41" spans="1:17" s="187" customFormat="1" ht="20" customHeight="1">
      <c r="A41" s="189"/>
      <c r="B41" s="189"/>
      <c r="C41" s="189"/>
      <c r="D41" s="199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191"/>
      <c r="Q41" s="188"/>
    </row>
    <row r="42" spans="1:17" s="187" customFormat="1" ht="20" customHeight="1">
      <c r="A42" s="189"/>
      <c r="B42" s="189"/>
      <c r="C42" s="189"/>
      <c r="D42" s="199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191"/>
      <c r="Q42" s="188"/>
    </row>
    <row r="43" spans="1:17" s="187" customFormat="1" ht="20" customHeight="1">
      <c r="A43" s="189"/>
      <c r="B43" s="189"/>
      <c r="C43" s="189"/>
      <c r="D43" s="199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191"/>
      <c r="Q43" s="188"/>
    </row>
    <row r="44" spans="1:17" s="187" customFormat="1" ht="20" customHeight="1">
      <c r="A44" s="189"/>
      <c r="B44" s="189"/>
      <c r="C44" s="189"/>
      <c r="D44" s="199"/>
      <c r="E44" s="84"/>
      <c r="F44" s="85"/>
      <c r="G44" s="85"/>
      <c r="H44" s="85"/>
      <c r="I44" s="85"/>
      <c r="J44" s="85"/>
      <c r="K44" s="85"/>
      <c r="L44" s="85"/>
      <c r="M44" s="85"/>
      <c r="N44" s="85"/>
      <c r="O44" s="86"/>
      <c r="P44" s="191"/>
      <c r="Q44" s="188"/>
    </row>
    <row r="45" spans="1:17" s="187" customFormat="1" ht="20" customHeight="1">
      <c r="A45" s="189"/>
      <c r="B45" s="189"/>
      <c r="C45" s="189"/>
      <c r="D45" s="199"/>
      <c r="E45" s="84"/>
      <c r="F45" s="85"/>
      <c r="G45" s="85"/>
      <c r="H45" s="85"/>
      <c r="I45" s="85"/>
      <c r="J45" s="85"/>
      <c r="K45" s="85"/>
      <c r="L45" s="85"/>
      <c r="M45" s="85"/>
      <c r="N45" s="85"/>
      <c r="O45" s="86"/>
      <c r="P45" s="191"/>
      <c r="Q45" s="188"/>
    </row>
    <row r="46" spans="1:17" s="187" customFormat="1" ht="20" customHeight="1">
      <c r="A46" s="189"/>
      <c r="B46" s="189"/>
      <c r="C46" s="189"/>
      <c r="D46" s="199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191"/>
      <c r="Q46" s="188"/>
    </row>
    <row r="47" spans="1:17" s="187" customFormat="1" ht="20" customHeight="1">
      <c r="A47" s="189"/>
      <c r="B47" s="189"/>
      <c r="C47" s="189"/>
      <c r="D47" s="199"/>
      <c r="E47" s="84"/>
      <c r="F47" s="85"/>
      <c r="G47" s="85"/>
      <c r="H47" s="85"/>
      <c r="I47" s="85"/>
      <c r="J47" s="85"/>
      <c r="K47" s="85"/>
      <c r="L47" s="85"/>
      <c r="M47" s="85"/>
      <c r="N47" s="85"/>
      <c r="O47" s="86"/>
      <c r="P47" s="191"/>
      <c r="Q47" s="188"/>
    </row>
    <row r="48" spans="1:17" s="187" customFormat="1" ht="20" customHeight="1">
      <c r="A48" s="189"/>
      <c r="B48" s="189"/>
      <c r="C48" s="189"/>
      <c r="D48" s="193"/>
      <c r="E48" s="84"/>
      <c r="F48" s="85"/>
      <c r="G48" s="85"/>
      <c r="H48" s="85"/>
      <c r="I48" s="85"/>
      <c r="J48" s="85"/>
      <c r="K48" s="85"/>
      <c r="L48" s="85"/>
      <c r="M48" s="85"/>
      <c r="N48" s="85"/>
      <c r="O48" s="86"/>
      <c r="P48" s="191"/>
      <c r="Q48" s="188"/>
    </row>
    <row r="49" spans="1:17" s="156" customFormat="1" ht="20" customHeight="1">
      <c r="A49" s="194"/>
      <c r="B49" s="194"/>
      <c r="C49" s="194"/>
      <c r="D49" s="107"/>
      <c r="E49" s="195"/>
      <c r="F49" s="195"/>
      <c r="G49" s="195"/>
      <c r="H49" s="195"/>
      <c r="I49" s="196"/>
      <c r="J49" s="196"/>
      <c r="K49" s="196"/>
      <c r="L49" s="196"/>
      <c r="M49" s="195"/>
      <c r="N49" s="195"/>
      <c r="O49" s="195"/>
      <c r="Q49" s="197"/>
    </row>
    <row r="50" spans="1:17" s="187" customFormat="1" ht="20" customHeight="1">
      <c r="A50" s="189">
        <v>1</v>
      </c>
      <c r="B50" s="189">
        <v>1</v>
      </c>
      <c r="C50" s="189">
        <v>4</v>
      </c>
      <c r="D50" s="190" t="s">
        <v>92</v>
      </c>
      <c r="E50" s="84"/>
      <c r="F50" s="85"/>
      <c r="G50" s="85"/>
      <c r="H50" s="85"/>
      <c r="I50" s="85"/>
      <c r="J50" s="85"/>
      <c r="K50" s="85"/>
      <c r="L50" s="85"/>
      <c r="M50" s="85"/>
      <c r="N50" s="85"/>
      <c r="O50" s="86"/>
      <c r="P50" s="191"/>
      <c r="Q50" s="188"/>
    </row>
    <row r="51" spans="1:17" s="187" customFormat="1" ht="20" customHeight="1">
      <c r="A51" s="189"/>
      <c r="B51" s="189"/>
      <c r="C51" s="189"/>
      <c r="D51" s="190" t="s">
        <v>93</v>
      </c>
      <c r="E51" s="84"/>
      <c r="F51" s="85"/>
      <c r="G51" s="85"/>
      <c r="H51" s="85"/>
      <c r="I51" s="85"/>
      <c r="J51" s="85"/>
      <c r="K51" s="85"/>
      <c r="L51" s="85"/>
      <c r="M51" s="85"/>
      <c r="N51" s="85"/>
      <c r="O51" s="86"/>
      <c r="P51" s="191"/>
      <c r="Q51" s="188"/>
    </row>
    <row r="52" spans="1:17" s="187" customFormat="1" ht="20" customHeight="1">
      <c r="A52" s="189"/>
      <c r="B52" s="189"/>
      <c r="C52" s="189"/>
      <c r="D52" s="190" t="s">
        <v>94</v>
      </c>
      <c r="E52" s="84"/>
      <c r="F52" s="85"/>
      <c r="G52" s="85"/>
      <c r="H52" s="85"/>
      <c r="I52" s="85"/>
      <c r="J52" s="85"/>
      <c r="K52" s="85"/>
      <c r="L52" s="85"/>
      <c r="M52" s="85"/>
      <c r="N52" s="85"/>
      <c r="O52" s="86"/>
      <c r="P52" s="191"/>
      <c r="Q52" s="188"/>
    </row>
    <row r="53" spans="1:17" s="156" customFormat="1" ht="20" customHeight="1">
      <c r="A53" s="194"/>
      <c r="B53" s="194"/>
      <c r="C53" s="194"/>
      <c r="D53" s="107"/>
      <c r="E53" s="195"/>
      <c r="F53" s="195"/>
      <c r="G53" s="195"/>
      <c r="H53" s="195"/>
      <c r="I53" s="196"/>
      <c r="J53" s="196"/>
      <c r="K53" s="196"/>
      <c r="L53" s="196"/>
      <c r="M53" s="195"/>
      <c r="N53" s="195"/>
      <c r="O53" s="195"/>
      <c r="Q53" s="197"/>
    </row>
    <row r="54" spans="1:17" s="187" customFormat="1" ht="20" customHeight="1">
      <c r="A54" s="200">
        <v>1</v>
      </c>
      <c r="B54" s="200">
        <v>1</v>
      </c>
      <c r="C54" s="200">
        <v>5</v>
      </c>
      <c r="D54" s="192" t="s">
        <v>95</v>
      </c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191"/>
      <c r="Q54" s="188"/>
    </row>
    <row r="55" spans="1:17" s="187" customFormat="1" ht="20" customHeight="1">
      <c r="A55" s="201"/>
      <c r="B55" s="201"/>
      <c r="C55" s="201"/>
      <c r="D55" s="199"/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191"/>
      <c r="Q55" s="188"/>
    </row>
    <row r="56" spans="1:17" s="187" customFormat="1" ht="20" customHeight="1">
      <c r="A56" s="201"/>
      <c r="B56" s="201"/>
      <c r="C56" s="201"/>
      <c r="D56" s="199"/>
      <c r="E56" s="87"/>
      <c r="F56" s="87"/>
      <c r="G56" s="87"/>
      <c r="H56" s="87"/>
      <c r="I56" s="87"/>
      <c r="J56" s="87"/>
      <c r="K56" s="87"/>
      <c r="L56" s="87"/>
      <c r="M56" s="87"/>
      <c r="N56" s="87"/>
      <c r="O56" s="87"/>
      <c r="P56" s="191"/>
      <c r="Q56" s="188"/>
    </row>
    <row r="57" spans="1:17" s="187" customFormat="1" ht="20" customHeight="1">
      <c r="A57" s="201"/>
      <c r="B57" s="201"/>
      <c r="C57" s="201"/>
      <c r="D57" s="199"/>
      <c r="E57" s="87"/>
      <c r="F57" s="87"/>
      <c r="G57" s="87"/>
      <c r="H57" s="87"/>
      <c r="I57" s="87"/>
      <c r="J57" s="87"/>
      <c r="K57" s="87"/>
      <c r="L57" s="87"/>
      <c r="M57" s="87"/>
      <c r="N57" s="87"/>
      <c r="O57" s="87"/>
      <c r="P57" s="191"/>
      <c r="Q57" s="188"/>
    </row>
    <row r="58" spans="1:17" s="187" customFormat="1" ht="20" customHeight="1">
      <c r="A58" s="201"/>
      <c r="B58" s="201"/>
      <c r="C58" s="201"/>
      <c r="D58" s="199"/>
      <c r="E58" s="84"/>
      <c r="F58" s="85"/>
      <c r="G58" s="85"/>
      <c r="H58" s="85"/>
      <c r="I58" s="85"/>
      <c r="J58" s="85"/>
      <c r="K58" s="85"/>
      <c r="L58" s="85"/>
      <c r="M58" s="85"/>
      <c r="N58" s="85"/>
      <c r="O58" s="86"/>
      <c r="P58" s="191"/>
      <c r="Q58" s="188"/>
    </row>
    <row r="59" spans="1:17" s="187" customFormat="1" ht="20" customHeight="1">
      <c r="A59" s="201"/>
      <c r="B59" s="201"/>
      <c r="C59" s="201"/>
      <c r="D59" s="199"/>
      <c r="E59" s="84"/>
      <c r="F59" s="85"/>
      <c r="G59" s="85"/>
      <c r="H59" s="85"/>
      <c r="I59" s="85"/>
      <c r="J59" s="85"/>
      <c r="K59" s="85"/>
      <c r="L59" s="85"/>
      <c r="M59" s="85"/>
      <c r="N59" s="85"/>
      <c r="O59" s="86"/>
      <c r="P59" s="191"/>
      <c r="Q59" s="188"/>
    </row>
    <row r="60" spans="1:17" s="187" customFormat="1" ht="20" customHeight="1">
      <c r="A60" s="201"/>
      <c r="B60" s="201"/>
      <c r="C60" s="201"/>
      <c r="D60" s="199"/>
      <c r="E60" s="84"/>
      <c r="F60" s="85"/>
      <c r="G60" s="85"/>
      <c r="H60" s="85"/>
      <c r="I60" s="85"/>
      <c r="J60" s="85"/>
      <c r="K60" s="85"/>
      <c r="L60" s="85"/>
      <c r="M60" s="85"/>
      <c r="N60" s="85"/>
      <c r="O60" s="86"/>
      <c r="P60" s="191"/>
      <c r="Q60" s="188"/>
    </row>
    <row r="61" spans="1:17" s="187" customFormat="1" ht="20" customHeight="1">
      <c r="A61" s="201"/>
      <c r="B61" s="201"/>
      <c r="C61" s="201"/>
      <c r="D61" s="199"/>
      <c r="E61" s="84"/>
      <c r="F61" s="85"/>
      <c r="G61" s="85"/>
      <c r="H61" s="85"/>
      <c r="I61" s="85"/>
      <c r="J61" s="85"/>
      <c r="K61" s="85"/>
      <c r="L61" s="85"/>
      <c r="M61" s="85"/>
      <c r="N61" s="85"/>
      <c r="O61" s="86"/>
      <c r="P61" s="191"/>
      <c r="Q61" s="188"/>
    </row>
    <row r="62" spans="1:17" s="187" customFormat="1" ht="20" customHeight="1">
      <c r="A62" s="201"/>
      <c r="B62" s="201"/>
      <c r="C62" s="201"/>
      <c r="D62" s="199"/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191"/>
      <c r="Q62" s="188"/>
    </row>
    <row r="63" spans="1:17" s="187" customFormat="1" ht="20" customHeight="1">
      <c r="A63" s="202"/>
      <c r="B63" s="202"/>
      <c r="C63" s="202"/>
      <c r="D63" s="193"/>
      <c r="E63" s="87"/>
      <c r="F63" s="87"/>
      <c r="G63" s="87"/>
      <c r="H63" s="87"/>
      <c r="I63" s="87"/>
      <c r="J63" s="87"/>
      <c r="K63" s="87"/>
      <c r="L63" s="87"/>
      <c r="M63" s="87"/>
      <c r="N63" s="87"/>
      <c r="O63" s="87"/>
      <c r="P63" s="191"/>
      <c r="Q63" s="188"/>
    </row>
    <row r="64" spans="1:17" s="156" customFormat="1" ht="20" customHeight="1">
      <c r="A64" s="194"/>
      <c r="B64" s="194"/>
      <c r="C64" s="194"/>
      <c r="D64" s="107"/>
      <c r="E64" s="195"/>
      <c r="F64" s="195"/>
      <c r="G64" s="195"/>
      <c r="H64" s="195"/>
      <c r="I64" s="196"/>
      <c r="J64" s="196"/>
      <c r="K64" s="196"/>
      <c r="L64" s="196"/>
      <c r="M64" s="195"/>
      <c r="N64" s="195"/>
      <c r="O64" s="195"/>
      <c r="Q64" s="197"/>
    </row>
    <row r="65" spans="1:17" s="187" customFormat="1" ht="20" customHeight="1">
      <c r="A65" s="200">
        <v>1</v>
      </c>
      <c r="B65" s="200">
        <v>1</v>
      </c>
      <c r="C65" s="200">
        <v>6</v>
      </c>
      <c r="D65" s="190" t="s">
        <v>96</v>
      </c>
      <c r="E65" s="87"/>
      <c r="F65" s="87"/>
      <c r="G65" s="87"/>
      <c r="H65" s="87"/>
      <c r="I65" s="87"/>
      <c r="J65" s="87"/>
      <c r="K65" s="87"/>
      <c r="L65" s="87"/>
      <c r="M65" s="87"/>
      <c r="N65" s="87"/>
      <c r="O65" s="87"/>
      <c r="P65" s="191"/>
      <c r="Q65" s="188"/>
    </row>
    <row r="66" spans="1:17" s="187" customFormat="1" ht="40" customHeight="1">
      <c r="A66" s="202"/>
      <c r="B66" s="202"/>
      <c r="C66" s="202"/>
      <c r="D66" s="190" t="s">
        <v>97</v>
      </c>
      <c r="E66" s="87"/>
      <c r="F66" s="87"/>
      <c r="G66" s="87"/>
      <c r="H66" s="87"/>
      <c r="I66" s="87"/>
      <c r="J66" s="87"/>
      <c r="K66" s="87"/>
      <c r="L66" s="87"/>
      <c r="M66" s="87"/>
      <c r="N66" s="87"/>
      <c r="O66" s="87"/>
      <c r="P66" s="191"/>
      <c r="Q66" s="188"/>
    </row>
    <row r="67" spans="1:17" s="156" customFormat="1" ht="20" customHeight="1">
      <c r="A67" s="194"/>
      <c r="B67" s="194"/>
      <c r="C67" s="194"/>
      <c r="D67" s="107"/>
      <c r="E67" s="162"/>
      <c r="F67" s="162"/>
      <c r="G67" s="162"/>
      <c r="H67" s="162"/>
      <c r="M67" s="162"/>
      <c r="N67" s="162"/>
      <c r="O67" s="162"/>
      <c r="Q67" s="197"/>
    </row>
    <row r="68" spans="1:17" s="187" customFormat="1" ht="20" customHeight="1">
      <c r="A68" s="200">
        <v>1</v>
      </c>
      <c r="B68" s="200">
        <v>1</v>
      </c>
      <c r="C68" s="200">
        <v>7</v>
      </c>
      <c r="D68" s="192" t="s">
        <v>98</v>
      </c>
      <c r="E68" s="203">
        <v>2024</v>
      </c>
      <c r="F68" s="203"/>
      <c r="G68" s="203"/>
      <c r="H68" s="203"/>
      <c r="I68" s="203"/>
      <c r="J68" s="203"/>
      <c r="K68" s="203"/>
      <c r="L68" s="203"/>
      <c r="M68" s="84"/>
      <c r="N68" s="85"/>
      <c r="O68" s="86"/>
      <c r="P68" s="191"/>
      <c r="Q68" s="188"/>
    </row>
    <row r="69" spans="1:17" s="187" customFormat="1" ht="20" customHeight="1">
      <c r="A69" s="201"/>
      <c r="B69" s="201"/>
      <c r="C69" s="201"/>
      <c r="D69" s="199"/>
      <c r="E69" s="203">
        <v>2023</v>
      </c>
      <c r="F69" s="203"/>
      <c r="G69" s="203"/>
      <c r="H69" s="203"/>
      <c r="I69" s="203"/>
      <c r="J69" s="203"/>
      <c r="K69" s="203"/>
      <c r="L69" s="203"/>
      <c r="M69" s="84"/>
      <c r="N69" s="85"/>
      <c r="O69" s="86"/>
      <c r="P69" s="191"/>
      <c r="Q69" s="188"/>
    </row>
    <row r="70" spans="1:17" s="187" customFormat="1" ht="20" customHeight="1">
      <c r="A70" s="202"/>
      <c r="B70" s="202"/>
      <c r="C70" s="202"/>
      <c r="D70" s="193"/>
      <c r="E70" s="204">
        <v>2022</v>
      </c>
      <c r="F70" s="205"/>
      <c r="G70" s="205"/>
      <c r="H70" s="205"/>
      <c r="I70" s="205"/>
      <c r="J70" s="205"/>
      <c r="K70" s="205"/>
      <c r="L70" s="206"/>
      <c r="M70" s="84"/>
      <c r="N70" s="85"/>
      <c r="O70" s="86"/>
      <c r="P70" s="191"/>
      <c r="Q70" s="188"/>
    </row>
    <row r="71" spans="1:17" s="156" customFormat="1" ht="20" customHeight="1">
      <c r="A71" s="194"/>
      <c r="B71" s="194"/>
      <c r="C71" s="194"/>
      <c r="D71" s="107"/>
      <c r="E71" s="162"/>
      <c r="F71" s="162"/>
      <c r="G71" s="162"/>
      <c r="H71" s="162"/>
      <c r="M71" s="162"/>
      <c r="N71" s="162"/>
      <c r="O71" s="162"/>
      <c r="Q71" s="197"/>
    </row>
    <row r="72" spans="1:17" s="187" customFormat="1" ht="25" customHeight="1">
      <c r="A72" s="200">
        <v>1</v>
      </c>
      <c r="B72" s="200">
        <v>1</v>
      </c>
      <c r="C72" s="200">
        <v>8</v>
      </c>
      <c r="D72" s="192" t="s">
        <v>99</v>
      </c>
      <c r="E72" s="207" t="s">
        <v>88</v>
      </c>
      <c r="F72" s="208"/>
      <c r="G72" s="208"/>
      <c r="H72" s="208"/>
      <c r="I72" s="208"/>
      <c r="J72" s="208"/>
      <c r="K72" s="208"/>
      <c r="L72" s="209"/>
      <c r="M72" s="88"/>
      <c r="N72" s="89"/>
      <c r="O72" s="90"/>
      <c r="P72" s="191"/>
      <c r="Q72" s="188"/>
    </row>
    <row r="73" spans="1:17" s="187" customFormat="1" ht="25" customHeight="1">
      <c r="A73" s="202"/>
      <c r="B73" s="202"/>
      <c r="C73" s="202"/>
      <c r="D73" s="193"/>
      <c r="E73" s="207" t="s">
        <v>100</v>
      </c>
      <c r="F73" s="208"/>
      <c r="G73" s="208"/>
      <c r="H73" s="208"/>
      <c r="I73" s="208"/>
      <c r="J73" s="208"/>
      <c r="K73" s="208"/>
      <c r="L73" s="209"/>
      <c r="M73" s="88"/>
      <c r="N73" s="89"/>
      <c r="O73" s="90"/>
      <c r="P73" s="191"/>
      <c r="Q73" s="188"/>
    </row>
    <row r="74" spans="1:17" s="156" customFormat="1" ht="20" customHeight="1">
      <c r="A74" s="194"/>
      <c r="B74" s="194"/>
      <c r="C74" s="194"/>
      <c r="D74" s="107"/>
      <c r="E74" s="162"/>
      <c r="F74" s="162"/>
      <c r="G74" s="162"/>
      <c r="H74" s="162"/>
      <c r="M74" s="162"/>
      <c r="N74" s="162"/>
      <c r="O74" s="162"/>
      <c r="Q74" s="197"/>
    </row>
    <row r="75" spans="1:17" s="156" customFormat="1" ht="20" customHeight="1">
      <c r="A75" s="194"/>
      <c r="B75" s="194"/>
      <c r="C75" s="194"/>
      <c r="D75" s="107"/>
      <c r="E75" s="162"/>
      <c r="F75" s="162"/>
      <c r="G75" s="162"/>
      <c r="H75" s="162"/>
      <c r="M75" s="162"/>
      <c r="N75" s="162"/>
      <c r="O75" s="162"/>
      <c r="Q75" s="197"/>
    </row>
    <row r="76" spans="1:17" s="156" customFormat="1" ht="20" customHeight="1">
      <c r="A76" s="210"/>
      <c r="B76" s="210"/>
      <c r="C76" s="211"/>
      <c r="D76" s="212" t="s">
        <v>101</v>
      </c>
      <c r="E76" s="213"/>
      <c r="F76" s="213"/>
      <c r="G76" s="213"/>
      <c r="H76" s="213"/>
      <c r="I76" s="213"/>
      <c r="J76" s="213"/>
      <c r="K76" s="213"/>
      <c r="L76" s="213"/>
      <c r="M76" s="213"/>
      <c r="N76" s="213"/>
      <c r="O76" s="213"/>
      <c r="P76" s="182"/>
      <c r="Q76" s="183"/>
    </row>
    <row r="77" spans="1:17" s="187" customFormat="1" ht="60" customHeight="1">
      <c r="A77" s="198">
        <v>1</v>
      </c>
      <c r="B77" s="198">
        <v>2</v>
      </c>
      <c r="C77" s="198">
        <v>1</v>
      </c>
      <c r="D77" s="190" t="s">
        <v>118</v>
      </c>
      <c r="E77" s="214" t="s">
        <v>44</v>
      </c>
      <c r="F77" s="215"/>
      <c r="G77" s="215"/>
      <c r="H77" s="215"/>
      <c r="I77" s="216" t="s">
        <v>45</v>
      </c>
      <c r="J77" s="216"/>
      <c r="K77" s="216"/>
      <c r="L77" s="217"/>
      <c r="M77" s="217"/>
      <c r="N77" s="218"/>
      <c r="O77" s="13" t="s">
        <v>36</v>
      </c>
      <c r="P77" s="219"/>
      <c r="Q77" s="220" t="str">
        <f>IF(E77="A",IF(O77="Ja","OK","-"),(IF(O77&lt;&gt;"Ja",L77*0,L77*1)))</f>
        <v>-</v>
      </c>
    </row>
    <row r="78" spans="1:17" s="187" customFormat="1" ht="80" customHeight="1">
      <c r="A78" s="198">
        <v>1</v>
      </c>
      <c r="B78" s="198">
        <v>2</v>
      </c>
      <c r="C78" s="198">
        <v>2</v>
      </c>
      <c r="D78" s="221" t="s">
        <v>138</v>
      </c>
      <c r="E78" s="214" t="s">
        <v>44</v>
      </c>
      <c r="F78" s="215"/>
      <c r="G78" s="215"/>
      <c r="H78" s="215"/>
      <c r="I78" s="216" t="s">
        <v>45</v>
      </c>
      <c r="J78" s="216"/>
      <c r="K78" s="216"/>
      <c r="L78" s="217"/>
      <c r="M78" s="217"/>
      <c r="N78" s="218"/>
      <c r="O78" s="13" t="s">
        <v>36</v>
      </c>
      <c r="P78" s="219"/>
      <c r="Q78" s="220" t="str">
        <f>IF(E78="A",IF(O78="Ja","OK","-"),(IF(O78&lt;&gt;"Ja",L78*0,L78*1)))</f>
        <v>-</v>
      </c>
    </row>
    <row r="79" spans="1:17" s="187" customFormat="1" ht="25" customHeight="1">
      <c r="A79" s="200">
        <v>1</v>
      </c>
      <c r="B79" s="200">
        <v>2</v>
      </c>
      <c r="C79" s="200">
        <v>3</v>
      </c>
      <c r="D79" s="222" t="s">
        <v>119</v>
      </c>
      <c r="E79" s="223" t="s">
        <v>9</v>
      </c>
      <c r="F79" s="224"/>
      <c r="G79" s="224"/>
      <c r="H79" s="225"/>
      <c r="I79" s="226" t="s">
        <v>139</v>
      </c>
      <c r="J79" s="227"/>
      <c r="K79" s="228"/>
      <c r="L79" s="229">
        <v>2</v>
      </c>
      <c r="M79" s="229">
        <v>20</v>
      </c>
      <c r="N79" s="218"/>
      <c r="O79" s="91" t="s">
        <v>36</v>
      </c>
      <c r="P79" s="82"/>
      <c r="Q79" s="230">
        <f>IF(O79="4 bis 5 Servicetechniker",L79*5,IF(O79="mehr als 5 Servicetechniker",L79*10,0))</f>
        <v>0</v>
      </c>
    </row>
    <row r="80" spans="1:17" s="187" customFormat="1" ht="25" customHeight="1">
      <c r="A80" s="202"/>
      <c r="B80" s="202"/>
      <c r="C80" s="202"/>
      <c r="D80" s="231"/>
      <c r="E80" s="232"/>
      <c r="F80" s="233"/>
      <c r="G80" s="233"/>
      <c r="H80" s="234"/>
      <c r="I80" s="226" t="s">
        <v>122</v>
      </c>
      <c r="J80" s="227"/>
      <c r="K80" s="228"/>
      <c r="L80" s="235"/>
      <c r="M80" s="235"/>
      <c r="N80" s="218"/>
      <c r="O80" s="92"/>
      <c r="P80" s="83"/>
      <c r="Q80" s="236"/>
    </row>
    <row r="81" spans="1:17" s="187" customFormat="1" ht="20" customHeight="1">
      <c r="A81" s="200">
        <v>1</v>
      </c>
      <c r="B81" s="200">
        <v>2</v>
      </c>
      <c r="C81" s="200">
        <v>4</v>
      </c>
      <c r="D81" s="222" t="s">
        <v>165</v>
      </c>
      <c r="E81" s="223" t="s">
        <v>9</v>
      </c>
      <c r="F81" s="224"/>
      <c r="G81" s="224"/>
      <c r="H81" s="225"/>
      <c r="I81" s="237" t="s">
        <v>120</v>
      </c>
      <c r="J81" s="238"/>
      <c r="K81" s="239"/>
      <c r="L81" s="229">
        <v>2</v>
      </c>
      <c r="M81" s="229">
        <v>20</v>
      </c>
      <c r="N81" s="218"/>
      <c r="O81" s="34" t="s">
        <v>36</v>
      </c>
      <c r="P81" s="240"/>
      <c r="Q81" s="241">
        <f>IF(O81="Höchster Status",L81*10,IF(O81="Mittlerer Status",L81*5,IF(O81="Niederigster Status",L81*2,0)))</f>
        <v>0</v>
      </c>
    </row>
    <row r="82" spans="1:17" s="187" customFormat="1" ht="20" customHeight="1">
      <c r="A82" s="201"/>
      <c r="B82" s="201"/>
      <c r="C82" s="201"/>
      <c r="D82" s="242"/>
      <c r="E82" s="243"/>
      <c r="F82" s="244"/>
      <c r="G82" s="244"/>
      <c r="H82" s="245"/>
      <c r="I82" s="246" t="s">
        <v>121</v>
      </c>
      <c r="J82" s="247"/>
      <c r="K82" s="248"/>
      <c r="L82" s="249"/>
      <c r="M82" s="249"/>
      <c r="N82" s="218"/>
      <c r="O82" s="35"/>
      <c r="P82" s="250"/>
      <c r="Q82" s="251"/>
    </row>
    <row r="83" spans="1:17" s="187" customFormat="1" ht="20" customHeight="1">
      <c r="A83" s="202"/>
      <c r="B83" s="202"/>
      <c r="C83" s="202"/>
      <c r="D83" s="231"/>
      <c r="E83" s="232"/>
      <c r="F83" s="233"/>
      <c r="G83" s="233"/>
      <c r="H83" s="234"/>
      <c r="I83" s="252" t="s">
        <v>123</v>
      </c>
      <c r="J83" s="253"/>
      <c r="K83" s="254"/>
      <c r="L83" s="235"/>
      <c r="M83" s="235"/>
      <c r="N83" s="218"/>
      <c r="O83" s="36"/>
      <c r="P83" s="255"/>
      <c r="Q83" s="256"/>
    </row>
    <row r="84" spans="1:17" s="156" customFormat="1" ht="20" customHeight="1">
      <c r="A84" s="210"/>
      <c r="B84" s="210"/>
      <c r="C84" s="211"/>
      <c r="D84" s="213"/>
      <c r="E84" s="257"/>
      <c r="F84" s="257"/>
      <c r="G84" s="257"/>
      <c r="H84" s="257"/>
      <c r="I84" s="258"/>
      <c r="J84" s="258"/>
      <c r="K84" s="258"/>
      <c r="L84" s="258"/>
      <c r="M84" s="213"/>
      <c r="N84" s="213"/>
      <c r="O84" s="213"/>
      <c r="P84" s="182"/>
      <c r="Q84" s="183"/>
    </row>
    <row r="85" spans="1:17" s="156" customFormat="1" ht="20" customHeight="1">
      <c r="A85" s="210"/>
      <c r="B85" s="210"/>
      <c r="C85" s="211"/>
      <c r="D85" s="213"/>
      <c r="E85" s="257"/>
      <c r="F85" s="257"/>
      <c r="G85" s="257"/>
      <c r="H85" s="257"/>
      <c r="I85" s="258"/>
      <c r="J85" s="258"/>
      <c r="K85" s="258"/>
      <c r="L85" s="258"/>
      <c r="M85" s="213"/>
      <c r="N85" s="213"/>
      <c r="O85" s="213"/>
      <c r="P85" s="182"/>
      <c r="Q85" s="183"/>
    </row>
    <row r="86" spans="1:17" s="156" customFormat="1" ht="20" customHeight="1">
      <c r="A86" s="210"/>
      <c r="B86" s="210"/>
      <c r="C86" s="211"/>
      <c r="D86" s="212" t="s">
        <v>103</v>
      </c>
      <c r="E86" s="257"/>
      <c r="F86" s="257"/>
      <c r="G86" s="257"/>
      <c r="H86" s="257"/>
      <c r="I86" s="258"/>
      <c r="J86" s="258"/>
      <c r="K86" s="258"/>
      <c r="L86" s="258"/>
      <c r="M86" s="213"/>
      <c r="N86" s="213"/>
      <c r="O86" s="213"/>
      <c r="P86" s="182"/>
      <c r="Q86" s="183"/>
    </row>
    <row r="87" spans="1:17" s="156" customFormat="1" ht="50" customHeight="1">
      <c r="A87" s="198">
        <v>1</v>
      </c>
      <c r="B87" s="198">
        <v>3</v>
      </c>
      <c r="C87" s="198">
        <v>1</v>
      </c>
      <c r="D87" s="259" t="s">
        <v>117</v>
      </c>
      <c r="E87" s="260" t="s">
        <v>9</v>
      </c>
      <c r="F87" s="261"/>
      <c r="G87" s="261"/>
      <c r="H87" s="262"/>
      <c r="I87" s="263" t="s">
        <v>134</v>
      </c>
      <c r="J87" s="263"/>
      <c r="K87" s="263"/>
      <c r="L87" s="264">
        <v>2</v>
      </c>
      <c r="M87" s="264">
        <v>10</v>
      </c>
      <c r="N87" s="218"/>
      <c r="O87" s="13" t="s">
        <v>36</v>
      </c>
      <c r="P87" s="219"/>
      <c r="Q87" s="220">
        <f>IF(E87="A",IF(O87="Ja","OK","-"),(IF(O87&lt;&gt;"Ja",L87*0,L87*5)))</f>
        <v>0</v>
      </c>
    </row>
    <row r="88" spans="1:17" s="156" customFormat="1" ht="50" customHeight="1">
      <c r="A88" s="198">
        <v>1</v>
      </c>
      <c r="B88" s="198">
        <v>3</v>
      </c>
      <c r="C88" s="198">
        <v>2</v>
      </c>
      <c r="D88" s="259" t="s">
        <v>163</v>
      </c>
      <c r="E88" s="260" t="s">
        <v>9</v>
      </c>
      <c r="F88" s="261"/>
      <c r="G88" s="261"/>
      <c r="H88" s="262"/>
      <c r="I88" s="263" t="s">
        <v>134</v>
      </c>
      <c r="J88" s="263"/>
      <c r="K88" s="263"/>
      <c r="L88" s="264">
        <v>2</v>
      </c>
      <c r="M88" s="264">
        <v>10</v>
      </c>
      <c r="N88" s="218"/>
      <c r="O88" s="13" t="s">
        <v>36</v>
      </c>
      <c r="P88" s="219"/>
      <c r="Q88" s="220">
        <f>IF(E88="A",IF(O88="Ja","OK","-"),(IF(O88&lt;&gt;"Ja",L88*0,L88*5)))</f>
        <v>0</v>
      </c>
    </row>
    <row r="89" spans="1:17" s="156" customFormat="1" ht="20" customHeight="1">
      <c r="A89" s="194"/>
      <c r="B89" s="194"/>
      <c r="C89" s="194"/>
      <c r="D89" s="107"/>
      <c r="E89" s="162"/>
      <c r="F89" s="162"/>
      <c r="G89" s="162"/>
      <c r="H89" s="162"/>
      <c r="M89" s="162"/>
      <c r="N89" s="162"/>
      <c r="O89" s="162"/>
      <c r="Q89" s="197"/>
    </row>
    <row r="90" spans="1:17" s="156" customFormat="1" ht="20" customHeight="1">
      <c r="A90" s="194"/>
      <c r="B90" s="194"/>
      <c r="C90" s="194"/>
      <c r="D90" s="107"/>
      <c r="E90" s="162"/>
      <c r="F90" s="162"/>
      <c r="G90" s="162"/>
      <c r="H90" s="162"/>
      <c r="M90" s="162"/>
      <c r="N90" s="162"/>
      <c r="O90" s="162"/>
      <c r="Q90" s="197"/>
    </row>
    <row r="91" spans="1:17" s="187" customFormat="1" ht="20" customHeight="1">
      <c r="A91" s="184"/>
      <c r="B91" s="184"/>
      <c r="C91" s="184"/>
      <c r="D91" s="185" t="s">
        <v>105</v>
      </c>
      <c r="E91" s="186"/>
      <c r="F91" s="186"/>
      <c r="G91" s="186"/>
      <c r="H91" s="186"/>
      <c r="I91" s="186"/>
      <c r="J91" s="186"/>
      <c r="K91" s="186"/>
      <c r="L91" s="186"/>
      <c r="M91" s="186"/>
      <c r="N91" s="186"/>
      <c r="O91" s="186"/>
      <c r="Q91" s="188"/>
    </row>
    <row r="92" spans="1:17" s="156" customFormat="1" ht="20" customHeight="1">
      <c r="A92" s="194"/>
      <c r="B92" s="194"/>
      <c r="C92" s="194"/>
      <c r="D92" s="107"/>
      <c r="E92" s="162"/>
      <c r="F92" s="162"/>
      <c r="G92" s="162"/>
      <c r="H92" s="162"/>
      <c r="M92" s="162"/>
      <c r="N92" s="162"/>
      <c r="O92" s="162"/>
      <c r="Q92" s="197"/>
    </row>
    <row r="93" spans="1:17" s="187" customFormat="1" ht="168.75" customHeight="1">
      <c r="A93" s="184"/>
      <c r="B93" s="184"/>
      <c r="C93" s="184"/>
      <c r="D93" s="190" t="s">
        <v>168</v>
      </c>
      <c r="E93" s="265"/>
      <c r="F93" s="265"/>
      <c r="G93" s="265"/>
      <c r="H93" s="265"/>
      <c r="I93" s="265"/>
      <c r="J93" s="265"/>
      <c r="K93" s="265"/>
      <c r="L93" s="265"/>
      <c r="M93" s="266"/>
      <c r="N93" s="267"/>
      <c r="O93" s="267"/>
      <c r="Q93" s="188"/>
    </row>
    <row r="94" spans="1:17" s="156" customFormat="1" ht="20" customHeight="1">
      <c r="A94" s="194"/>
      <c r="B94" s="194"/>
      <c r="C94" s="194"/>
      <c r="D94" s="268"/>
      <c r="E94" s="162"/>
      <c r="F94" s="162"/>
      <c r="G94" s="162"/>
      <c r="H94" s="162"/>
      <c r="M94" s="162"/>
      <c r="N94" s="162"/>
      <c r="O94" s="162"/>
      <c r="Q94" s="197"/>
    </row>
    <row r="95" spans="1:17" s="156" customFormat="1" ht="20" customHeight="1">
      <c r="A95" s="194"/>
      <c r="B95" s="194"/>
      <c r="C95" s="194"/>
      <c r="D95" s="269" t="s">
        <v>106</v>
      </c>
      <c r="E95" s="214" t="s">
        <v>44</v>
      </c>
      <c r="F95" s="215"/>
      <c r="G95" s="215"/>
      <c r="H95" s="215"/>
      <c r="I95" s="216" t="s">
        <v>45</v>
      </c>
      <c r="J95" s="216"/>
      <c r="K95" s="216"/>
      <c r="L95" s="217"/>
      <c r="M95" s="217"/>
      <c r="N95" s="218"/>
      <c r="O95" s="13" t="s">
        <v>36</v>
      </c>
      <c r="P95" s="219"/>
      <c r="Q95" s="220" t="str">
        <f>IF(E95="A",IF(O95="Ja","OK","-"),(IF(O95&lt;&gt;"Ja",L95*0,L95*1)))</f>
        <v>-</v>
      </c>
    </row>
    <row r="96" spans="1:17" s="156" customFormat="1" ht="20" customHeight="1">
      <c r="A96" s="189">
        <v>1</v>
      </c>
      <c r="B96" s="189">
        <v>4</v>
      </c>
      <c r="C96" s="189">
        <v>1</v>
      </c>
      <c r="D96" s="270" t="s">
        <v>107</v>
      </c>
      <c r="E96" s="79"/>
      <c r="F96" s="80"/>
      <c r="G96" s="80"/>
      <c r="H96" s="80"/>
      <c r="I96" s="80"/>
      <c r="J96" s="80"/>
      <c r="K96" s="80"/>
      <c r="L96" s="80"/>
      <c r="M96" s="81"/>
      <c r="N96" s="271"/>
      <c r="Q96" s="197"/>
    </row>
    <row r="97" spans="1:17" s="156" customFormat="1" ht="20" customHeight="1">
      <c r="A97" s="189"/>
      <c r="B97" s="189"/>
      <c r="C97" s="189"/>
      <c r="D97" s="270" t="s">
        <v>108</v>
      </c>
      <c r="E97" s="79"/>
      <c r="F97" s="80"/>
      <c r="G97" s="80"/>
      <c r="H97" s="80"/>
      <c r="I97" s="80"/>
      <c r="J97" s="80"/>
      <c r="K97" s="80"/>
      <c r="L97" s="80"/>
      <c r="M97" s="81"/>
      <c r="N97" s="271"/>
      <c r="Q97" s="197"/>
    </row>
    <row r="98" spans="1:17" s="156" customFormat="1" ht="20" customHeight="1">
      <c r="A98" s="189"/>
      <c r="B98" s="189"/>
      <c r="C98" s="189"/>
      <c r="D98" s="272" t="s">
        <v>100</v>
      </c>
      <c r="E98" s="79"/>
      <c r="F98" s="80"/>
      <c r="G98" s="80"/>
      <c r="H98" s="80"/>
      <c r="I98" s="80"/>
      <c r="J98" s="80"/>
      <c r="K98" s="80"/>
      <c r="L98" s="80"/>
      <c r="M98" s="81"/>
      <c r="N98" s="271"/>
      <c r="Q98" s="197"/>
    </row>
    <row r="99" spans="1:17" s="156" customFormat="1" ht="20" customHeight="1">
      <c r="A99" s="189"/>
      <c r="B99" s="189"/>
      <c r="C99" s="189"/>
      <c r="D99" s="273"/>
      <c r="E99" s="79"/>
      <c r="F99" s="80"/>
      <c r="G99" s="80"/>
      <c r="H99" s="80"/>
      <c r="I99" s="80"/>
      <c r="J99" s="80"/>
      <c r="K99" s="80"/>
      <c r="L99" s="80"/>
      <c r="M99" s="81"/>
      <c r="N99" s="271"/>
      <c r="Q99" s="197"/>
    </row>
    <row r="100" spans="1:17" s="156" customFormat="1" ht="20" customHeight="1">
      <c r="A100" s="189"/>
      <c r="B100" s="189"/>
      <c r="C100" s="189"/>
      <c r="D100" s="274" t="s">
        <v>109</v>
      </c>
      <c r="E100" s="79"/>
      <c r="F100" s="80"/>
      <c r="G100" s="80"/>
      <c r="H100" s="80"/>
      <c r="I100" s="80"/>
      <c r="J100" s="80"/>
      <c r="K100" s="80"/>
      <c r="L100" s="80"/>
      <c r="M100" s="81"/>
      <c r="N100" s="271"/>
      <c r="Q100" s="197"/>
    </row>
    <row r="101" spans="1:17" s="156" customFormat="1" ht="20" customHeight="1">
      <c r="A101" s="189"/>
      <c r="B101" s="189"/>
      <c r="C101" s="189"/>
      <c r="D101" s="272" t="s">
        <v>110</v>
      </c>
      <c r="E101" s="79"/>
      <c r="F101" s="80"/>
      <c r="G101" s="80"/>
      <c r="H101" s="80"/>
      <c r="I101" s="80"/>
      <c r="J101" s="80"/>
      <c r="K101" s="80"/>
      <c r="L101" s="80"/>
      <c r="M101" s="81"/>
      <c r="N101" s="271"/>
      <c r="Q101" s="197"/>
    </row>
    <row r="102" spans="1:17" s="156" customFormat="1" ht="20" customHeight="1">
      <c r="A102" s="189"/>
      <c r="B102" s="189"/>
      <c r="C102" s="189"/>
      <c r="D102" s="275"/>
      <c r="E102" s="79"/>
      <c r="F102" s="80"/>
      <c r="G102" s="80"/>
      <c r="H102" s="80"/>
      <c r="I102" s="80"/>
      <c r="J102" s="80"/>
      <c r="K102" s="80"/>
      <c r="L102" s="80"/>
      <c r="M102" s="81"/>
      <c r="N102" s="271"/>
      <c r="Q102" s="197"/>
    </row>
    <row r="103" spans="1:17" s="156" customFormat="1" ht="20" customHeight="1">
      <c r="A103" s="189"/>
      <c r="B103" s="189"/>
      <c r="C103" s="189"/>
      <c r="D103" s="273"/>
      <c r="E103" s="79"/>
      <c r="F103" s="80"/>
      <c r="G103" s="80"/>
      <c r="H103" s="80"/>
      <c r="I103" s="80"/>
      <c r="J103" s="80"/>
      <c r="K103" s="80"/>
      <c r="L103" s="80"/>
      <c r="M103" s="81"/>
      <c r="N103" s="271"/>
      <c r="Q103" s="197"/>
    </row>
    <row r="104" spans="1:17" s="156" customFormat="1" ht="20" customHeight="1">
      <c r="A104" s="200">
        <v>1</v>
      </c>
      <c r="B104" s="200">
        <v>4</v>
      </c>
      <c r="C104" s="200">
        <v>2</v>
      </c>
      <c r="D104" s="259" t="s">
        <v>169</v>
      </c>
      <c r="E104" s="214" t="s">
        <v>44</v>
      </c>
      <c r="F104" s="215"/>
      <c r="G104" s="276"/>
      <c r="H104" s="277">
        <v>1</v>
      </c>
      <c r="I104" s="278"/>
      <c r="J104" s="279"/>
      <c r="K104" s="280" t="s">
        <v>45</v>
      </c>
      <c r="L104" s="217"/>
      <c r="M104" s="217"/>
      <c r="N104" s="218"/>
      <c r="O104" s="13" t="s">
        <v>36</v>
      </c>
      <c r="P104" s="219"/>
      <c r="Q104" s="220" t="str">
        <f>IF(E104="A",IF(O104="Ja","OK","-"),(IF(O104&lt;&gt;"Ja",L104*0,L104*1)))</f>
        <v>-</v>
      </c>
    </row>
    <row r="105" spans="1:17" s="187" customFormat="1" ht="20" customHeight="1">
      <c r="A105" s="201"/>
      <c r="B105" s="201"/>
      <c r="C105" s="201"/>
      <c r="D105" s="242" t="s">
        <v>175</v>
      </c>
      <c r="E105" s="243" t="s">
        <v>9</v>
      </c>
      <c r="F105" s="244"/>
      <c r="G105" s="245"/>
      <c r="H105" s="281">
        <v>2</v>
      </c>
      <c r="I105" s="282"/>
      <c r="J105" s="283"/>
      <c r="K105" s="284" t="s">
        <v>174</v>
      </c>
      <c r="L105" s="229">
        <v>3</v>
      </c>
      <c r="M105" s="229">
        <v>30</v>
      </c>
      <c r="N105" s="218"/>
      <c r="O105" s="35" t="s">
        <v>36</v>
      </c>
      <c r="P105" s="298"/>
      <c r="Q105" s="241">
        <f>IF(O105="mehr als 100 Teilnehmer",L105*10,IF(O105="51 - 100 Teilnehmer",L105*7,IF(O105="bis 50 Teilnehmer",L105*5,0)))</f>
        <v>0</v>
      </c>
    </row>
    <row r="106" spans="1:17" s="187" customFormat="1" ht="20" customHeight="1">
      <c r="A106" s="201"/>
      <c r="B106" s="201"/>
      <c r="C106" s="201"/>
      <c r="D106" s="242"/>
      <c r="E106" s="243"/>
      <c r="F106" s="244"/>
      <c r="G106" s="245"/>
      <c r="H106" s="281"/>
      <c r="I106" s="282"/>
      <c r="J106" s="283"/>
      <c r="K106" s="284" t="s">
        <v>181</v>
      </c>
      <c r="L106" s="249"/>
      <c r="M106" s="249"/>
      <c r="N106" s="218"/>
      <c r="O106" s="35"/>
      <c r="P106" s="298"/>
      <c r="Q106" s="251"/>
    </row>
    <row r="107" spans="1:17" s="187" customFormat="1" ht="20" customHeight="1">
      <c r="A107" s="202"/>
      <c r="B107" s="202"/>
      <c r="C107" s="202"/>
      <c r="D107" s="231"/>
      <c r="E107" s="232"/>
      <c r="F107" s="233"/>
      <c r="G107" s="234"/>
      <c r="H107" s="285"/>
      <c r="I107" s="286"/>
      <c r="J107" s="287"/>
      <c r="K107" s="288" t="s">
        <v>180</v>
      </c>
      <c r="L107" s="235"/>
      <c r="M107" s="235"/>
      <c r="N107" s="218"/>
      <c r="O107" s="36"/>
      <c r="P107" s="299"/>
      <c r="Q107" s="256"/>
    </row>
    <row r="108" spans="1:17" s="156" customFormat="1" ht="20" customHeight="1">
      <c r="A108" s="200">
        <v>1</v>
      </c>
      <c r="B108" s="200">
        <v>4</v>
      </c>
      <c r="C108" s="200">
        <v>3</v>
      </c>
      <c r="D108" s="259" t="s">
        <v>170</v>
      </c>
      <c r="E108" s="214" t="s">
        <v>44</v>
      </c>
      <c r="F108" s="215"/>
      <c r="G108" s="276"/>
      <c r="H108" s="277">
        <v>1</v>
      </c>
      <c r="I108" s="278"/>
      <c r="J108" s="279"/>
      <c r="K108" s="280" t="s">
        <v>45</v>
      </c>
      <c r="L108" s="217"/>
      <c r="M108" s="217"/>
      <c r="N108" s="218"/>
      <c r="O108" s="13" t="s">
        <v>36</v>
      </c>
      <c r="P108" s="219"/>
      <c r="Q108" s="220" t="str">
        <f>IF(E108="A",IF(O108="Ja","OK","-"),(IF(O108&lt;&gt;"Ja",L108*0,L108*1)))</f>
        <v>-</v>
      </c>
    </row>
    <row r="109" spans="1:17" s="187" customFormat="1" ht="20" customHeight="1">
      <c r="A109" s="201"/>
      <c r="B109" s="201"/>
      <c r="C109" s="201"/>
      <c r="D109" s="242" t="s">
        <v>176</v>
      </c>
      <c r="E109" s="243" t="s">
        <v>9</v>
      </c>
      <c r="F109" s="244"/>
      <c r="G109" s="245"/>
      <c r="H109" s="281">
        <v>2</v>
      </c>
      <c r="I109" s="282"/>
      <c r="J109" s="283"/>
      <c r="K109" s="284" t="s">
        <v>179</v>
      </c>
      <c r="L109" s="229">
        <v>3</v>
      </c>
      <c r="M109" s="229">
        <v>30</v>
      </c>
      <c r="N109" s="218"/>
      <c r="O109" s="35" t="s">
        <v>36</v>
      </c>
      <c r="P109" s="298"/>
      <c r="Q109" s="241">
        <f>IF(O109="mehr als 500 Teilnehmer",L109*10,IF(O109="201 - 500 Teilnehmer",L109*7,IF(O109="bis 200 Teilnehmer",L109*5,0)))</f>
        <v>0</v>
      </c>
    </row>
    <row r="110" spans="1:17" s="187" customFormat="1" ht="20" customHeight="1">
      <c r="A110" s="201"/>
      <c r="B110" s="201"/>
      <c r="C110" s="201"/>
      <c r="D110" s="242"/>
      <c r="E110" s="243"/>
      <c r="F110" s="244"/>
      <c r="G110" s="245"/>
      <c r="H110" s="281"/>
      <c r="I110" s="282"/>
      <c r="J110" s="283"/>
      <c r="K110" s="284" t="s">
        <v>178</v>
      </c>
      <c r="L110" s="249"/>
      <c r="M110" s="249"/>
      <c r="N110" s="218"/>
      <c r="O110" s="35"/>
      <c r="P110" s="298"/>
      <c r="Q110" s="251"/>
    </row>
    <row r="111" spans="1:17" s="187" customFormat="1" ht="20" customHeight="1">
      <c r="A111" s="202"/>
      <c r="B111" s="202"/>
      <c r="C111" s="202"/>
      <c r="D111" s="231"/>
      <c r="E111" s="232"/>
      <c r="F111" s="233"/>
      <c r="G111" s="234"/>
      <c r="H111" s="285"/>
      <c r="I111" s="286"/>
      <c r="J111" s="287"/>
      <c r="K111" s="288" t="s">
        <v>177</v>
      </c>
      <c r="L111" s="235"/>
      <c r="M111" s="235"/>
      <c r="N111" s="218"/>
      <c r="O111" s="36"/>
      <c r="P111" s="299"/>
      <c r="Q111" s="256"/>
    </row>
    <row r="112" spans="1:17" s="156" customFormat="1" ht="20" customHeight="1">
      <c r="A112" s="198">
        <v>1</v>
      </c>
      <c r="B112" s="198">
        <v>4</v>
      </c>
      <c r="C112" s="198">
        <v>4</v>
      </c>
      <c r="D112" s="259" t="s">
        <v>171</v>
      </c>
      <c r="E112" s="260" t="s">
        <v>9</v>
      </c>
      <c r="F112" s="261"/>
      <c r="G112" s="261"/>
      <c r="H112" s="289">
        <v>1</v>
      </c>
      <c r="I112" s="290"/>
      <c r="J112" s="290"/>
      <c r="K112" s="291" t="s">
        <v>104</v>
      </c>
      <c r="L112" s="264">
        <v>2</v>
      </c>
      <c r="M112" s="264">
        <v>20</v>
      </c>
      <c r="N112" s="218"/>
      <c r="O112" s="13" t="s">
        <v>36</v>
      </c>
      <c r="P112" s="219"/>
      <c r="Q112" s="220">
        <f>IF(E112="A",IF(O112="Ja","OK","-"),(IF(O112&lt;&gt;"Ja",L112*0,L112*10)))</f>
        <v>0</v>
      </c>
    </row>
    <row r="113" spans="1:17" s="156" customFormat="1" ht="20" customHeight="1">
      <c r="A113" s="194"/>
      <c r="B113" s="194"/>
      <c r="C113" s="194"/>
      <c r="D113" s="107"/>
      <c r="E113" s="162"/>
      <c r="F113" s="162"/>
      <c r="G113" s="162"/>
      <c r="H113" s="162"/>
      <c r="M113" s="162"/>
      <c r="N113" s="162"/>
      <c r="O113" s="162"/>
      <c r="Q113" s="197"/>
    </row>
    <row r="114" spans="1:17" s="156" customFormat="1" ht="20" customHeight="1">
      <c r="A114" s="194"/>
      <c r="B114" s="194"/>
      <c r="C114" s="194"/>
      <c r="D114" s="107"/>
      <c r="E114" s="162"/>
      <c r="F114" s="162"/>
      <c r="G114" s="162"/>
      <c r="H114" s="162"/>
      <c r="M114" s="162"/>
      <c r="N114" s="162"/>
      <c r="O114" s="162"/>
      <c r="Q114" s="197"/>
    </row>
    <row r="115" spans="1:17" s="156" customFormat="1" ht="20" customHeight="1">
      <c r="A115" s="194"/>
      <c r="B115" s="194"/>
      <c r="C115" s="194"/>
      <c r="D115" s="269" t="s">
        <v>111</v>
      </c>
      <c r="E115" s="214" t="s">
        <v>44</v>
      </c>
      <c r="F115" s="215"/>
      <c r="G115" s="215"/>
      <c r="H115" s="215"/>
      <c r="I115" s="216" t="s">
        <v>45</v>
      </c>
      <c r="J115" s="216"/>
      <c r="K115" s="216"/>
      <c r="L115" s="217"/>
      <c r="M115" s="217"/>
      <c r="N115" s="218"/>
      <c r="O115" s="13" t="s">
        <v>36</v>
      </c>
      <c r="P115" s="219"/>
      <c r="Q115" s="220" t="str">
        <f>IF(E115="A",IF(O115="Ja","OK","-"),(IF(O115&lt;&gt;"Ja",L115*0,L115*1)))</f>
        <v>-</v>
      </c>
    </row>
    <row r="116" spans="1:17" s="156" customFormat="1" ht="20" customHeight="1">
      <c r="A116" s="189">
        <v>1</v>
      </c>
      <c r="B116" s="189">
        <v>5</v>
      </c>
      <c r="C116" s="189">
        <v>1</v>
      </c>
      <c r="D116" s="270" t="s">
        <v>107</v>
      </c>
      <c r="E116" s="79"/>
      <c r="F116" s="80"/>
      <c r="G116" s="80"/>
      <c r="H116" s="80"/>
      <c r="I116" s="80"/>
      <c r="J116" s="80"/>
      <c r="K116" s="80"/>
      <c r="L116" s="80"/>
      <c r="M116" s="81"/>
      <c r="N116" s="271"/>
      <c r="Q116" s="197"/>
    </row>
    <row r="117" spans="1:17" s="156" customFormat="1" ht="20" customHeight="1">
      <c r="A117" s="189"/>
      <c r="B117" s="189"/>
      <c r="C117" s="189"/>
      <c r="D117" s="270" t="s">
        <v>108</v>
      </c>
      <c r="E117" s="79"/>
      <c r="F117" s="80"/>
      <c r="G117" s="80"/>
      <c r="H117" s="80"/>
      <c r="I117" s="80"/>
      <c r="J117" s="80"/>
      <c r="K117" s="80"/>
      <c r="L117" s="80"/>
      <c r="M117" s="81"/>
      <c r="N117" s="271"/>
      <c r="Q117" s="197"/>
    </row>
    <row r="118" spans="1:17" s="156" customFormat="1" ht="20" customHeight="1">
      <c r="A118" s="189"/>
      <c r="B118" s="189"/>
      <c r="C118" s="189"/>
      <c r="D118" s="272" t="s">
        <v>100</v>
      </c>
      <c r="E118" s="79"/>
      <c r="F118" s="80"/>
      <c r="G118" s="80"/>
      <c r="H118" s="80"/>
      <c r="I118" s="80"/>
      <c r="J118" s="80"/>
      <c r="K118" s="80"/>
      <c r="L118" s="80"/>
      <c r="M118" s="81"/>
      <c r="N118" s="271"/>
      <c r="Q118" s="197"/>
    </row>
    <row r="119" spans="1:17" s="156" customFormat="1" ht="20" customHeight="1">
      <c r="A119" s="189"/>
      <c r="B119" s="189"/>
      <c r="C119" s="189"/>
      <c r="D119" s="273"/>
      <c r="E119" s="79"/>
      <c r="F119" s="80"/>
      <c r="G119" s="80"/>
      <c r="H119" s="80"/>
      <c r="I119" s="80"/>
      <c r="J119" s="80"/>
      <c r="K119" s="80"/>
      <c r="L119" s="80"/>
      <c r="M119" s="81"/>
      <c r="N119" s="271"/>
      <c r="Q119" s="197"/>
    </row>
    <row r="120" spans="1:17" s="156" customFormat="1" ht="20" customHeight="1">
      <c r="A120" s="189"/>
      <c r="B120" s="189"/>
      <c r="C120" s="189"/>
      <c r="D120" s="274" t="s">
        <v>109</v>
      </c>
      <c r="E120" s="79"/>
      <c r="F120" s="80"/>
      <c r="G120" s="80"/>
      <c r="H120" s="80"/>
      <c r="I120" s="80"/>
      <c r="J120" s="80"/>
      <c r="K120" s="80"/>
      <c r="L120" s="80"/>
      <c r="M120" s="81"/>
      <c r="N120" s="271"/>
      <c r="Q120" s="197"/>
    </row>
    <row r="121" spans="1:17" s="156" customFormat="1" ht="20" customHeight="1">
      <c r="A121" s="189"/>
      <c r="B121" s="189"/>
      <c r="C121" s="189"/>
      <c r="D121" s="272" t="s">
        <v>110</v>
      </c>
      <c r="E121" s="79"/>
      <c r="F121" s="80"/>
      <c r="G121" s="80"/>
      <c r="H121" s="80"/>
      <c r="I121" s="80"/>
      <c r="J121" s="80"/>
      <c r="K121" s="80"/>
      <c r="L121" s="80"/>
      <c r="M121" s="81"/>
      <c r="N121" s="271"/>
      <c r="Q121" s="197"/>
    </row>
    <row r="122" spans="1:17" s="156" customFormat="1" ht="20" customHeight="1">
      <c r="A122" s="189"/>
      <c r="B122" s="189"/>
      <c r="C122" s="189"/>
      <c r="D122" s="275"/>
      <c r="E122" s="79"/>
      <c r="F122" s="80"/>
      <c r="G122" s="80"/>
      <c r="H122" s="80"/>
      <c r="I122" s="80"/>
      <c r="J122" s="80"/>
      <c r="K122" s="80"/>
      <c r="L122" s="80"/>
      <c r="M122" s="81"/>
      <c r="N122" s="271"/>
      <c r="Q122" s="197"/>
    </row>
    <row r="123" spans="1:17" s="156" customFormat="1" ht="20" customHeight="1">
      <c r="A123" s="189"/>
      <c r="B123" s="189"/>
      <c r="C123" s="189"/>
      <c r="D123" s="273"/>
      <c r="E123" s="79"/>
      <c r="F123" s="80"/>
      <c r="G123" s="80"/>
      <c r="H123" s="80"/>
      <c r="I123" s="80"/>
      <c r="J123" s="80"/>
      <c r="K123" s="80"/>
      <c r="L123" s="80"/>
      <c r="M123" s="81"/>
      <c r="N123" s="271"/>
      <c r="Q123" s="197"/>
    </row>
    <row r="124" spans="1:17" s="156" customFormat="1" ht="20" customHeight="1">
      <c r="A124" s="200">
        <v>1</v>
      </c>
      <c r="B124" s="200">
        <v>5</v>
      </c>
      <c r="C124" s="200">
        <v>2</v>
      </c>
      <c r="D124" s="259" t="s">
        <v>169</v>
      </c>
      <c r="E124" s="260" t="s">
        <v>9</v>
      </c>
      <c r="F124" s="261"/>
      <c r="G124" s="261"/>
      <c r="H124" s="289">
        <v>1</v>
      </c>
      <c r="I124" s="290"/>
      <c r="J124" s="290"/>
      <c r="K124" s="291" t="s">
        <v>104</v>
      </c>
      <c r="L124" s="264">
        <v>3</v>
      </c>
      <c r="M124" s="264">
        <v>30</v>
      </c>
      <c r="N124" s="218"/>
      <c r="O124" s="13" t="s">
        <v>36</v>
      </c>
      <c r="P124" s="219"/>
      <c r="Q124" s="220">
        <f>IF(E124="A",IF(O124="Ja","OK","-"),(IF(O124&lt;&gt;"Ja",L124*0,L124*10)))</f>
        <v>0</v>
      </c>
    </row>
    <row r="125" spans="1:17" s="187" customFormat="1" ht="20" customHeight="1">
      <c r="A125" s="201"/>
      <c r="B125" s="201"/>
      <c r="C125" s="201"/>
      <c r="D125" s="242" t="s">
        <v>175</v>
      </c>
      <c r="E125" s="243" t="s">
        <v>9</v>
      </c>
      <c r="F125" s="244"/>
      <c r="G125" s="245"/>
      <c r="H125" s="281">
        <v>2</v>
      </c>
      <c r="I125" s="282"/>
      <c r="J125" s="283"/>
      <c r="K125" s="284" t="s">
        <v>174</v>
      </c>
      <c r="L125" s="229">
        <v>3</v>
      </c>
      <c r="M125" s="229">
        <v>30</v>
      </c>
      <c r="N125" s="218"/>
      <c r="O125" s="35" t="s">
        <v>36</v>
      </c>
      <c r="P125" s="298"/>
      <c r="Q125" s="241">
        <f>IF(O125="mehr als 100 Teilnehmer",L125*10,IF(O125="51 - 100 Teilnehmer",L125*7,IF(O125="bis 50 Teilnehmer",L125*5,0)))</f>
        <v>0</v>
      </c>
    </row>
    <row r="126" spans="1:17" s="187" customFormat="1" ht="20" customHeight="1">
      <c r="A126" s="201"/>
      <c r="B126" s="201"/>
      <c r="C126" s="201"/>
      <c r="D126" s="242"/>
      <c r="E126" s="243"/>
      <c r="F126" s="244"/>
      <c r="G126" s="245"/>
      <c r="H126" s="281"/>
      <c r="I126" s="282"/>
      <c r="J126" s="283"/>
      <c r="K126" s="284" t="s">
        <v>181</v>
      </c>
      <c r="L126" s="249"/>
      <c r="M126" s="249"/>
      <c r="N126" s="218"/>
      <c r="O126" s="35"/>
      <c r="P126" s="298"/>
      <c r="Q126" s="251"/>
    </row>
    <row r="127" spans="1:17" s="187" customFormat="1" ht="20" customHeight="1">
      <c r="A127" s="202"/>
      <c r="B127" s="202"/>
      <c r="C127" s="202"/>
      <c r="D127" s="231"/>
      <c r="E127" s="232"/>
      <c r="F127" s="233"/>
      <c r="G127" s="234"/>
      <c r="H127" s="285"/>
      <c r="I127" s="286"/>
      <c r="J127" s="287"/>
      <c r="K127" s="288" t="s">
        <v>180</v>
      </c>
      <c r="L127" s="235"/>
      <c r="M127" s="235"/>
      <c r="N127" s="218"/>
      <c r="O127" s="36"/>
      <c r="P127" s="299"/>
      <c r="Q127" s="256"/>
    </row>
    <row r="128" spans="1:17" s="156" customFormat="1" ht="20" customHeight="1">
      <c r="A128" s="200">
        <v>1</v>
      </c>
      <c r="B128" s="200">
        <v>5</v>
      </c>
      <c r="C128" s="200">
        <v>3</v>
      </c>
      <c r="D128" s="259" t="s">
        <v>170</v>
      </c>
      <c r="E128" s="260" t="s">
        <v>9</v>
      </c>
      <c r="F128" s="261"/>
      <c r="G128" s="261"/>
      <c r="H128" s="289">
        <v>1</v>
      </c>
      <c r="I128" s="290"/>
      <c r="J128" s="290"/>
      <c r="K128" s="291" t="s">
        <v>104</v>
      </c>
      <c r="L128" s="264">
        <v>2</v>
      </c>
      <c r="M128" s="264">
        <v>20</v>
      </c>
      <c r="N128" s="218"/>
      <c r="O128" s="13" t="s">
        <v>36</v>
      </c>
      <c r="P128" s="219"/>
      <c r="Q128" s="220">
        <f>IF(E128="A",IF(O128="Ja","OK","-"),(IF(O128&lt;&gt;"Ja",L128*0,L128*10)))</f>
        <v>0</v>
      </c>
    </row>
    <row r="129" spans="1:17" s="187" customFormat="1" ht="20" customHeight="1">
      <c r="A129" s="201"/>
      <c r="B129" s="201"/>
      <c r="C129" s="201"/>
      <c r="D129" s="242" t="s">
        <v>176</v>
      </c>
      <c r="E129" s="243" t="s">
        <v>9</v>
      </c>
      <c r="F129" s="244"/>
      <c r="G129" s="245"/>
      <c r="H129" s="281">
        <v>2</v>
      </c>
      <c r="I129" s="282"/>
      <c r="J129" s="283"/>
      <c r="K129" s="284" t="s">
        <v>179</v>
      </c>
      <c r="L129" s="229">
        <v>3</v>
      </c>
      <c r="M129" s="229">
        <v>30</v>
      </c>
      <c r="N129" s="218"/>
      <c r="O129" s="35" t="s">
        <v>36</v>
      </c>
      <c r="P129" s="298"/>
      <c r="Q129" s="241">
        <f>IF(O129="mehr als 500 Teilnehmer",L129*10,IF(O129="201 - 500 Teilnehmer",L129*7,IF(O129="bis 200 Teilnehmer",L129*5,0)))</f>
        <v>0</v>
      </c>
    </row>
    <row r="130" spans="1:17" s="187" customFormat="1" ht="20" customHeight="1">
      <c r="A130" s="201"/>
      <c r="B130" s="201"/>
      <c r="C130" s="201"/>
      <c r="D130" s="242"/>
      <c r="E130" s="243"/>
      <c r="F130" s="244"/>
      <c r="G130" s="245"/>
      <c r="H130" s="281"/>
      <c r="I130" s="282"/>
      <c r="J130" s="283"/>
      <c r="K130" s="284" t="s">
        <v>178</v>
      </c>
      <c r="L130" s="249"/>
      <c r="M130" s="249"/>
      <c r="N130" s="218"/>
      <c r="O130" s="35"/>
      <c r="P130" s="298"/>
      <c r="Q130" s="251"/>
    </row>
    <row r="131" spans="1:17" s="187" customFormat="1" ht="20" customHeight="1">
      <c r="A131" s="202"/>
      <c r="B131" s="202"/>
      <c r="C131" s="202"/>
      <c r="D131" s="231"/>
      <c r="E131" s="232"/>
      <c r="F131" s="233"/>
      <c r="G131" s="234"/>
      <c r="H131" s="285"/>
      <c r="I131" s="286"/>
      <c r="J131" s="287"/>
      <c r="K131" s="288" t="s">
        <v>177</v>
      </c>
      <c r="L131" s="235"/>
      <c r="M131" s="235"/>
      <c r="N131" s="218"/>
      <c r="O131" s="36"/>
      <c r="P131" s="299"/>
      <c r="Q131" s="256"/>
    </row>
    <row r="132" spans="1:17" s="156" customFormat="1" ht="20" customHeight="1">
      <c r="A132" s="198">
        <v>1</v>
      </c>
      <c r="B132" s="198">
        <v>5</v>
      </c>
      <c r="C132" s="198">
        <v>4</v>
      </c>
      <c r="D132" s="259" t="s">
        <v>171</v>
      </c>
      <c r="E132" s="260" t="s">
        <v>9</v>
      </c>
      <c r="F132" s="261"/>
      <c r="G132" s="261"/>
      <c r="H132" s="289">
        <v>1</v>
      </c>
      <c r="I132" s="290"/>
      <c r="J132" s="290"/>
      <c r="K132" s="291" t="s">
        <v>104</v>
      </c>
      <c r="L132" s="264">
        <v>2</v>
      </c>
      <c r="M132" s="264">
        <v>20</v>
      </c>
      <c r="N132" s="218"/>
      <c r="O132" s="13" t="s">
        <v>36</v>
      </c>
      <c r="P132" s="219"/>
      <c r="Q132" s="220">
        <f>IF(E132="A",IF(O132="Ja","OK","-"),(IF(O132&lt;&gt;"Ja",L132*0,L132*10)))</f>
        <v>0</v>
      </c>
    </row>
    <row r="133" spans="1:17">
      <c r="A133" s="292"/>
      <c r="B133" s="292"/>
      <c r="C133" s="292"/>
      <c r="H133" s="293"/>
      <c r="Q133" s="294"/>
    </row>
    <row r="134" spans="1:17">
      <c r="A134" s="292"/>
      <c r="B134" s="292"/>
      <c r="C134" s="292"/>
      <c r="H134" s="293"/>
      <c r="Q134" s="294"/>
    </row>
    <row r="135" spans="1:17">
      <c r="A135" s="292"/>
      <c r="B135" s="292"/>
      <c r="C135" s="292"/>
      <c r="H135" s="293"/>
      <c r="Q135" s="294"/>
    </row>
    <row r="136" spans="1:17" s="156" customFormat="1" ht="20" customHeight="1">
      <c r="A136" s="194"/>
      <c r="B136" s="194"/>
      <c r="C136" s="194"/>
      <c r="D136" s="269" t="s">
        <v>112</v>
      </c>
      <c r="E136" s="214" t="s">
        <v>44</v>
      </c>
      <c r="F136" s="215"/>
      <c r="G136" s="215"/>
      <c r="H136" s="215"/>
      <c r="I136" s="216" t="s">
        <v>45</v>
      </c>
      <c r="J136" s="216"/>
      <c r="K136" s="216"/>
      <c r="L136" s="217"/>
      <c r="M136" s="217"/>
      <c r="N136" s="218"/>
      <c r="O136" s="13" t="s">
        <v>36</v>
      </c>
      <c r="P136" s="219"/>
      <c r="Q136" s="220" t="str">
        <f>IF(E136="A",IF(O136="Ja","OK","-"),(IF(O136&lt;&gt;"Ja",L136*0,L136*1)))</f>
        <v>-</v>
      </c>
    </row>
    <row r="137" spans="1:17" s="156" customFormat="1" ht="20" customHeight="1">
      <c r="A137" s="189">
        <v>1</v>
      </c>
      <c r="B137" s="189">
        <v>6</v>
      </c>
      <c r="C137" s="189">
        <v>1</v>
      </c>
      <c r="D137" s="270" t="s">
        <v>107</v>
      </c>
      <c r="E137" s="79"/>
      <c r="F137" s="80"/>
      <c r="G137" s="80"/>
      <c r="H137" s="80"/>
      <c r="I137" s="80"/>
      <c r="J137" s="80"/>
      <c r="K137" s="80"/>
      <c r="L137" s="80"/>
      <c r="M137" s="81"/>
      <c r="N137" s="271"/>
      <c r="Q137" s="197"/>
    </row>
    <row r="138" spans="1:17" s="156" customFormat="1" ht="20" customHeight="1">
      <c r="A138" s="189"/>
      <c r="B138" s="189"/>
      <c r="C138" s="189"/>
      <c r="D138" s="270" t="s">
        <v>108</v>
      </c>
      <c r="E138" s="79"/>
      <c r="F138" s="80"/>
      <c r="G138" s="80"/>
      <c r="H138" s="80"/>
      <c r="I138" s="80"/>
      <c r="J138" s="80"/>
      <c r="K138" s="80"/>
      <c r="L138" s="80"/>
      <c r="M138" s="81"/>
      <c r="N138" s="271"/>
      <c r="Q138" s="197"/>
    </row>
    <row r="139" spans="1:17" s="156" customFormat="1" ht="20" customHeight="1">
      <c r="A139" s="189"/>
      <c r="B139" s="189"/>
      <c r="C139" s="189"/>
      <c r="D139" s="272" t="s">
        <v>100</v>
      </c>
      <c r="E139" s="79"/>
      <c r="F139" s="80"/>
      <c r="G139" s="80"/>
      <c r="H139" s="80"/>
      <c r="I139" s="80"/>
      <c r="J139" s="80"/>
      <c r="K139" s="80"/>
      <c r="L139" s="80"/>
      <c r="M139" s="81"/>
      <c r="N139" s="271"/>
      <c r="Q139" s="197"/>
    </row>
    <row r="140" spans="1:17" s="156" customFormat="1" ht="20" customHeight="1">
      <c r="A140" s="189"/>
      <c r="B140" s="189"/>
      <c r="C140" s="189"/>
      <c r="D140" s="273"/>
      <c r="E140" s="79"/>
      <c r="F140" s="80"/>
      <c r="G140" s="80"/>
      <c r="H140" s="80"/>
      <c r="I140" s="80"/>
      <c r="J140" s="80"/>
      <c r="K140" s="80"/>
      <c r="L140" s="80"/>
      <c r="M140" s="81"/>
      <c r="N140" s="271"/>
      <c r="Q140" s="197"/>
    </row>
    <row r="141" spans="1:17" s="156" customFormat="1" ht="20" customHeight="1">
      <c r="A141" s="189"/>
      <c r="B141" s="189"/>
      <c r="C141" s="189"/>
      <c r="D141" s="274" t="s">
        <v>109</v>
      </c>
      <c r="E141" s="79"/>
      <c r="F141" s="80"/>
      <c r="G141" s="80"/>
      <c r="H141" s="80"/>
      <c r="I141" s="80"/>
      <c r="J141" s="80"/>
      <c r="K141" s="80"/>
      <c r="L141" s="80"/>
      <c r="M141" s="81"/>
      <c r="N141" s="271"/>
      <c r="Q141" s="197"/>
    </row>
    <row r="142" spans="1:17" s="156" customFormat="1" ht="20" customHeight="1">
      <c r="A142" s="189"/>
      <c r="B142" s="189"/>
      <c r="C142" s="189"/>
      <c r="D142" s="272" t="s">
        <v>110</v>
      </c>
      <c r="E142" s="79"/>
      <c r="F142" s="80"/>
      <c r="G142" s="80"/>
      <c r="H142" s="80"/>
      <c r="I142" s="80"/>
      <c r="J142" s="80"/>
      <c r="K142" s="80"/>
      <c r="L142" s="80"/>
      <c r="M142" s="81"/>
      <c r="N142" s="271"/>
      <c r="Q142" s="197"/>
    </row>
    <row r="143" spans="1:17" s="156" customFormat="1" ht="20" customHeight="1">
      <c r="A143" s="189"/>
      <c r="B143" s="189"/>
      <c r="C143" s="189"/>
      <c r="D143" s="275"/>
      <c r="E143" s="79"/>
      <c r="F143" s="80"/>
      <c r="G143" s="80"/>
      <c r="H143" s="80"/>
      <c r="I143" s="80"/>
      <c r="J143" s="80"/>
      <c r="K143" s="80"/>
      <c r="L143" s="80"/>
      <c r="M143" s="81"/>
      <c r="N143" s="271"/>
      <c r="Q143" s="197"/>
    </row>
    <row r="144" spans="1:17" s="156" customFormat="1" ht="20" customHeight="1">
      <c r="A144" s="189"/>
      <c r="B144" s="189"/>
      <c r="C144" s="189"/>
      <c r="D144" s="273"/>
      <c r="E144" s="79"/>
      <c r="F144" s="80"/>
      <c r="G144" s="80"/>
      <c r="H144" s="80"/>
      <c r="I144" s="80"/>
      <c r="J144" s="80"/>
      <c r="K144" s="80"/>
      <c r="L144" s="80"/>
      <c r="M144" s="81"/>
      <c r="N144" s="271"/>
      <c r="Q144" s="197"/>
    </row>
    <row r="145" spans="1:17" s="156" customFormat="1" ht="20" customHeight="1">
      <c r="A145" s="200">
        <v>1</v>
      </c>
      <c r="B145" s="200">
        <v>6</v>
      </c>
      <c r="C145" s="200">
        <v>2</v>
      </c>
      <c r="D145" s="259" t="s">
        <v>169</v>
      </c>
      <c r="E145" s="260" t="s">
        <v>9</v>
      </c>
      <c r="F145" s="261"/>
      <c r="G145" s="261"/>
      <c r="H145" s="289">
        <v>1</v>
      </c>
      <c r="I145" s="290"/>
      <c r="J145" s="290"/>
      <c r="K145" s="291" t="s">
        <v>104</v>
      </c>
      <c r="L145" s="264">
        <v>3</v>
      </c>
      <c r="M145" s="264">
        <v>30</v>
      </c>
      <c r="N145" s="218"/>
      <c r="O145" s="13" t="s">
        <v>36</v>
      </c>
      <c r="P145" s="219"/>
      <c r="Q145" s="220">
        <f>IF(E145="A",IF(O145="Ja","OK","-"),(IF(O145&lt;&gt;"Ja",L145*0,L145*10)))</f>
        <v>0</v>
      </c>
    </row>
    <row r="146" spans="1:17" s="187" customFormat="1" ht="20" customHeight="1">
      <c r="A146" s="201"/>
      <c r="B146" s="201"/>
      <c r="C146" s="201"/>
      <c r="D146" s="242" t="s">
        <v>175</v>
      </c>
      <c r="E146" s="243" t="s">
        <v>9</v>
      </c>
      <c r="F146" s="244"/>
      <c r="G146" s="245"/>
      <c r="H146" s="281">
        <v>2</v>
      </c>
      <c r="I146" s="282"/>
      <c r="J146" s="283"/>
      <c r="K146" s="284" t="s">
        <v>174</v>
      </c>
      <c r="L146" s="229">
        <v>3</v>
      </c>
      <c r="M146" s="229">
        <v>30</v>
      </c>
      <c r="N146" s="218"/>
      <c r="O146" s="35" t="s">
        <v>36</v>
      </c>
      <c r="P146" s="298"/>
      <c r="Q146" s="241">
        <f>IF(O146="mehr als 100 Teilnehmer",L146*10,IF(O146="51 - 100 Teilnehmer",L146*7,IF(O146="bis 50 Teilnehmer",L146*5,0)))</f>
        <v>0</v>
      </c>
    </row>
    <row r="147" spans="1:17" s="187" customFormat="1" ht="20" customHeight="1">
      <c r="A147" s="201"/>
      <c r="B147" s="201"/>
      <c r="C147" s="201"/>
      <c r="D147" s="242"/>
      <c r="E147" s="243"/>
      <c r="F147" s="244"/>
      <c r="G147" s="245"/>
      <c r="H147" s="281"/>
      <c r="I147" s="282"/>
      <c r="J147" s="283"/>
      <c r="K147" s="284" t="s">
        <v>181</v>
      </c>
      <c r="L147" s="249"/>
      <c r="M147" s="249"/>
      <c r="N147" s="218"/>
      <c r="O147" s="35"/>
      <c r="P147" s="298"/>
      <c r="Q147" s="251"/>
    </row>
    <row r="148" spans="1:17" s="187" customFormat="1" ht="20" customHeight="1">
      <c r="A148" s="202"/>
      <c r="B148" s="202"/>
      <c r="C148" s="202"/>
      <c r="D148" s="231"/>
      <c r="E148" s="232"/>
      <c r="F148" s="233"/>
      <c r="G148" s="234"/>
      <c r="H148" s="285"/>
      <c r="I148" s="286"/>
      <c r="J148" s="287"/>
      <c r="K148" s="288" t="s">
        <v>180</v>
      </c>
      <c r="L148" s="235"/>
      <c r="M148" s="235"/>
      <c r="N148" s="218"/>
      <c r="O148" s="36"/>
      <c r="P148" s="299"/>
      <c r="Q148" s="256"/>
    </row>
    <row r="149" spans="1:17" s="156" customFormat="1" ht="20" customHeight="1">
      <c r="A149" s="200">
        <v>1</v>
      </c>
      <c r="B149" s="200">
        <v>6</v>
      </c>
      <c r="C149" s="200">
        <v>3</v>
      </c>
      <c r="D149" s="259" t="s">
        <v>170</v>
      </c>
      <c r="E149" s="260" t="s">
        <v>9</v>
      </c>
      <c r="F149" s="261"/>
      <c r="G149" s="261"/>
      <c r="H149" s="289">
        <v>1</v>
      </c>
      <c r="I149" s="290"/>
      <c r="J149" s="290"/>
      <c r="K149" s="291" t="s">
        <v>104</v>
      </c>
      <c r="L149" s="264">
        <v>2</v>
      </c>
      <c r="M149" s="264">
        <v>20</v>
      </c>
      <c r="N149" s="218"/>
      <c r="O149" s="13" t="s">
        <v>36</v>
      </c>
      <c r="P149" s="219"/>
      <c r="Q149" s="220">
        <f>IF(E149="A",IF(O149="Ja","OK","-"),(IF(O149&lt;&gt;"Ja",L149*0,L149*10)))</f>
        <v>0</v>
      </c>
    </row>
    <row r="150" spans="1:17" s="187" customFormat="1" ht="20" customHeight="1">
      <c r="A150" s="201"/>
      <c r="B150" s="201"/>
      <c r="C150" s="201"/>
      <c r="D150" s="242" t="s">
        <v>176</v>
      </c>
      <c r="E150" s="243" t="s">
        <v>9</v>
      </c>
      <c r="F150" s="244"/>
      <c r="G150" s="245"/>
      <c r="H150" s="281">
        <v>2</v>
      </c>
      <c r="I150" s="282"/>
      <c r="J150" s="283"/>
      <c r="K150" s="284" t="s">
        <v>179</v>
      </c>
      <c r="L150" s="229">
        <v>3</v>
      </c>
      <c r="M150" s="229">
        <v>30</v>
      </c>
      <c r="N150" s="218"/>
      <c r="O150" s="35" t="s">
        <v>36</v>
      </c>
      <c r="P150" s="298"/>
      <c r="Q150" s="241">
        <f>IF(O150="mehr als 500 Teilnehmer",L150*10,IF(O150="201 - 500 Teilnehmer",L150*7,IF(O150="bis 200 Teilnehmer",L150*5,0)))</f>
        <v>0</v>
      </c>
    </row>
    <row r="151" spans="1:17" s="187" customFormat="1" ht="20" customHeight="1">
      <c r="A151" s="201"/>
      <c r="B151" s="201"/>
      <c r="C151" s="201"/>
      <c r="D151" s="242"/>
      <c r="E151" s="243"/>
      <c r="F151" s="244"/>
      <c r="G151" s="245"/>
      <c r="H151" s="281"/>
      <c r="I151" s="282"/>
      <c r="J151" s="283"/>
      <c r="K151" s="284" t="s">
        <v>178</v>
      </c>
      <c r="L151" s="249"/>
      <c r="M151" s="249"/>
      <c r="N151" s="218"/>
      <c r="O151" s="35"/>
      <c r="P151" s="298"/>
      <c r="Q151" s="251"/>
    </row>
    <row r="152" spans="1:17" s="187" customFormat="1" ht="20" customHeight="1">
      <c r="A152" s="202"/>
      <c r="B152" s="202"/>
      <c r="C152" s="202"/>
      <c r="D152" s="231"/>
      <c r="E152" s="232"/>
      <c r="F152" s="233"/>
      <c r="G152" s="234"/>
      <c r="H152" s="285"/>
      <c r="I152" s="286"/>
      <c r="J152" s="287"/>
      <c r="K152" s="288" t="s">
        <v>177</v>
      </c>
      <c r="L152" s="235"/>
      <c r="M152" s="235"/>
      <c r="N152" s="218"/>
      <c r="O152" s="36"/>
      <c r="P152" s="299"/>
      <c r="Q152" s="256"/>
    </row>
    <row r="153" spans="1:17" s="156" customFormat="1" ht="20" customHeight="1">
      <c r="A153" s="198">
        <v>1</v>
      </c>
      <c r="B153" s="198">
        <v>6</v>
      </c>
      <c r="C153" s="198">
        <v>4</v>
      </c>
      <c r="D153" s="259" t="s">
        <v>171</v>
      </c>
      <c r="E153" s="260" t="s">
        <v>9</v>
      </c>
      <c r="F153" s="261"/>
      <c r="G153" s="261"/>
      <c r="H153" s="289">
        <v>1</v>
      </c>
      <c r="I153" s="290"/>
      <c r="J153" s="290"/>
      <c r="K153" s="291" t="s">
        <v>104</v>
      </c>
      <c r="L153" s="264">
        <v>2</v>
      </c>
      <c r="M153" s="264">
        <v>20</v>
      </c>
      <c r="N153" s="218"/>
      <c r="O153" s="13" t="s">
        <v>36</v>
      </c>
      <c r="P153" s="219"/>
      <c r="Q153" s="220">
        <f>IF(E153="A",IF(O153="Ja","OK","-"),(IF(O153&lt;&gt;"Ja",L153*0,L153*10)))</f>
        <v>0</v>
      </c>
    </row>
    <row r="154" spans="1:17">
      <c r="A154" s="292"/>
      <c r="B154" s="292"/>
      <c r="C154" s="292"/>
    </row>
    <row r="155" spans="1:17" s="156" customFormat="1" ht="20" customHeight="1">
      <c r="D155" s="107"/>
      <c r="E155" s="162"/>
      <c r="F155" s="162"/>
      <c r="G155" s="162"/>
      <c r="K155" s="295" t="s">
        <v>37</v>
      </c>
      <c r="L155" s="295"/>
      <c r="M155" s="296">
        <f>SUM(M79+M81+M87+M88+M105+M109+M112+M124+M125+M128+M129+M132+M145+M146+M149+M150+M153)</f>
        <v>400</v>
      </c>
      <c r="O155" s="297"/>
      <c r="P155" s="297"/>
      <c r="Q155" s="175">
        <f>SUM(Q77:Q153)</f>
        <v>0</v>
      </c>
    </row>
    <row r="156" spans="1:17" ht="20" customHeight="1"/>
    <row r="157" spans="1:17" ht="20" customHeight="1"/>
  </sheetData>
  <sheetProtection algorithmName="SHA-512" hashValue="4h5UEkebEL/2tPnlulJnQJsRlvLOBb4mtinV1Ll5kpHqBqeAMM63XVQTlHjm0KGpWrzvp1LhlpZwa0IM6kJMXQ==" saltValue="Sgf53Yiba6o64zsdLY0yFw==" spinCount="100000" sheet="1" objects="1" scenarios="1"/>
  <mergeCells count="250">
    <mergeCell ref="E112:G112"/>
    <mergeCell ref="H112:J112"/>
    <mergeCell ref="E128:G128"/>
    <mergeCell ref="H128:J128"/>
    <mergeCell ref="E145:G145"/>
    <mergeCell ref="H145:J145"/>
    <mergeCell ref="E140:M140"/>
    <mergeCell ref="E141:M141"/>
    <mergeCell ref="E142:M142"/>
    <mergeCell ref="E143:M143"/>
    <mergeCell ref="E115:H115"/>
    <mergeCell ref="I115:K115"/>
    <mergeCell ref="E116:M116"/>
    <mergeCell ref="E138:M138"/>
    <mergeCell ref="E139:M139"/>
    <mergeCell ref="E124:G124"/>
    <mergeCell ref="H124:J124"/>
    <mergeCell ref="E132:G132"/>
    <mergeCell ref="H132:J132"/>
    <mergeCell ref="E125:G127"/>
    <mergeCell ref="H125:J127"/>
    <mergeCell ref="L125:L127"/>
    <mergeCell ref="M125:M127"/>
    <mergeCell ref="E87:H87"/>
    <mergeCell ref="E88:H88"/>
    <mergeCell ref="E91:O91"/>
    <mergeCell ref="E10:F10"/>
    <mergeCell ref="E11:F11"/>
    <mergeCell ref="E12:F12"/>
    <mergeCell ref="I10:J12"/>
    <mergeCell ref="K9:K13"/>
    <mergeCell ref="E77:H77"/>
    <mergeCell ref="E78:H78"/>
    <mergeCell ref="I77:K77"/>
    <mergeCell ref="I78:K78"/>
    <mergeCell ref="E48:O48"/>
    <mergeCell ref="E32:O32"/>
    <mergeCell ref="E33:O33"/>
    <mergeCell ref="E47:O47"/>
    <mergeCell ref="B137:B144"/>
    <mergeCell ref="C137:C144"/>
    <mergeCell ref="D139:D140"/>
    <mergeCell ref="D142:D144"/>
    <mergeCell ref="A96:A103"/>
    <mergeCell ref="B96:B103"/>
    <mergeCell ref="C96:C103"/>
    <mergeCell ref="D98:D99"/>
    <mergeCell ref="D101:D103"/>
    <mergeCell ref="A116:A123"/>
    <mergeCell ref="B116:B123"/>
    <mergeCell ref="C116:C123"/>
    <mergeCell ref="D118:D119"/>
    <mergeCell ref="D121:D123"/>
    <mergeCell ref="A137:A144"/>
    <mergeCell ref="D105:D107"/>
    <mergeCell ref="D109:D111"/>
    <mergeCell ref="D125:D127"/>
    <mergeCell ref="A72:A73"/>
    <mergeCell ref="B72:B73"/>
    <mergeCell ref="C72:C73"/>
    <mergeCell ref="D72:D73"/>
    <mergeCell ref="E72:L72"/>
    <mergeCell ref="M72:O72"/>
    <mergeCell ref="E73:L73"/>
    <mergeCell ref="M73:O73"/>
    <mergeCell ref="E79:H80"/>
    <mergeCell ref="O79:O80"/>
    <mergeCell ref="A65:A66"/>
    <mergeCell ref="B65:B66"/>
    <mergeCell ref="C65:C66"/>
    <mergeCell ref="E65:O65"/>
    <mergeCell ref="E66:O66"/>
    <mergeCell ref="A68:A70"/>
    <mergeCell ref="B68:B70"/>
    <mergeCell ref="C68:C70"/>
    <mergeCell ref="D68:D70"/>
    <mergeCell ref="E68:L68"/>
    <mergeCell ref="M68:O68"/>
    <mergeCell ref="E69:L69"/>
    <mergeCell ref="M69:O69"/>
    <mergeCell ref="E70:L70"/>
    <mergeCell ref="M70:O70"/>
    <mergeCell ref="A50:A52"/>
    <mergeCell ref="B50:B52"/>
    <mergeCell ref="C50:C52"/>
    <mergeCell ref="E50:O50"/>
    <mergeCell ref="E51:O51"/>
    <mergeCell ref="E52:O52"/>
    <mergeCell ref="A54:A63"/>
    <mergeCell ref="B54:B63"/>
    <mergeCell ref="C54:C63"/>
    <mergeCell ref="D54:D63"/>
    <mergeCell ref="E54:O54"/>
    <mergeCell ref="E55:O55"/>
    <mergeCell ref="E56:O56"/>
    <mergeCell ref="E57:O57"/>
    <mergeCell ref="E58:O58"/>
    <mergeCell ref="E59:O59"/>
    <mergeCell ref="E60:O60"/>
    <mergeCell ref="E61:O61"/>
    <mergeCell ref="E62:O62"/>
    <mergeCell ref="E63:O63"/>
    <mergeCell ref="D34:D35"/>
    <mergeCell ref="E34:O34"/>
    <mergeCell ref="E35:O35"/>
    <mergeCell ref="E37:O37"/>
    <mergeCell ref="A1:O2"/>
    <mergeCell ref="A39:A48"/>
    <mergeCell ref="B39:B48"/>
    <mergeCell ref="C39:C48"/>
    <mergeCell ref="D39:D48"/>
    <mergeCell ref="E39:O39"/>
    <mergeCell ref="E40:O40"/>
    <mergeCell ref="E41:O41"/>
    <mergeCell ref="E42:O42"/>
    <mergeCell ref="E43:O43"/>
    <mergeCell ref="E44:O44"/>
    <mergeCell ref="E45:O45"/>
    <mergeCell ref="E46:O46"/>
    <mergeCell ref="E95:H95"/>
    <mergeCell ref="I95:K95"/>
    <mergeCell ref="E96:M96"/>
    <mergeCell ref="E97:M97"/>
    <mergeCell ref="E98:M98"/>
    <mergeCell ref="E99:M99"/>
    <mergeCell ref="E100:M100"/>
    <mergeCell ref="O27:P27"/>
    <mergeCell ref="A4:Q4"/>
    <mergeCell ref="A7:D7"/>
    <mergeCell ref="A10:D10"/>
    <mergeCell ref="A11:D11"/>
    <mergeCell ref="A12:D12"/>
    <mergeCell ref="A9:D9"/>
    <mergeCell ref="A13:D13"/>
    <mergeCell ref="E7:K7"/>
    <mergeCell ref="M9:P13"/>
    <mergeCell ref="C79:C80"/>
    <mergeCell ref="P79:P80"/>
    <mergeCell ref="Q9:Q13"/>
    <mergeCell ref="A33:A35"/>
    <mergeCell ref="Q79:Q80"/>
    <mergeCell ref="B33:B35"/>
    <mergeCell ref="C33:C35"/>
    <mergeCell ref="K155:L155"/>
    <mergeCell ref="O155:P155"/>
    <mergeCell ref="E144:M144"/>
    <mergeCell ref="I87:K87"/>
    <mergeCell ref="I88:K88"/>
    <mergeCell ref="E104:G104"/>
    <mergeCell ref="H104:J104"/>
    <mergeCell ref="E117:M117"/>
    <mergeCell ref="E118:M118"/>
    <mergeCell ref="E119:M119"/>
    <mergeCell ref="E120:M120"/>
    <mergeCell ref="E121:M121"/>
    <mergeCell ref="E136:H136"/>
    <mergeCell ref="I136:K136"/>
    <mergeCell ref="E137:M137"/>
    <mergeCell ref="E93:H93"/>
    <mergeCell ref="I93:L93"/>
    <mergeCell ref="E101:M101"/>
    <mergeCell ref="E122:M122"/>
    <mergeCell ref="E123:M123"/>
    <mergeCell ref="E102:M102"/>
    <mergeCell ref="E103:M103"/>
    <mergeCell ref="E153:G153"/>
    <mergeCell ref="H153:J153"/>
    <mergeCell ref="A81:A83"/>
    <mergeCell ref="B81:B83"/>
    <mergeCell ref="C81:C83"/>
    <mergeCell ref="D81:D83"/>
    <mergeCell ref="E81:H83"/>
    <mergeCell ref="O81:O83"/>
    <mergeCell ref="Q81:Q83"/>
    <mergeCell ref="M79:M80"/>
    <mergeCell ref="M81:M83"/>
    <mergeCell ref="I79:K79"/>
    <mergeCell ref="I80:K80"/>
    <mergeCell ref="I81:K81"/>
    <mergeCell ref="I82:K82"/>
    <mergeCell ref="I83:K83"/>
    <mergeCell ref="L79:L80"/>
    <mergeCell ref="A79:A80"/>
    <mergeCell ref="B79:B80"/>
    <mergeCell ref="P81:P83"/>
    <mergeCell ref="L81:L83"/>
    <mergeCell ref="D79:D80"/>
    <mergeCell ref="H109:J111"/>
    <mergeCell ref="L109:L111"/>
    <mergeCell ref="M109:M111"/>
    <mergeCell ref="O109:O111"/>
    <mergeCell ref="P109:P111"/>
    <mergeCell ref="Q109:Q111"/>
    <mergeCell ref="A104:A107"/>
    <mergeCell ref="B104:B107"/>
    <mergeCell ref="C104:C107"/>
    <mergeCell ref="A108:A111"/>
    <mergeCell ref="B108:B111"/>
    <mergeCell ref="C108:C111"/>
    <mergeCell ref="L105:L107"/>
    <mergeCell ref="M105:M107"/>
    <mergeCell ref="O105:O107"/>
    <mergeCell ref="P105:P107"/>
    <mergeCell ref="Q105:Q107"/>
    <mergeCell ref="E105:G107"/>
    <mergeCell ref="H105:J107"/>
    <mergeCell ref="E108:G108"/>
    <mergeCell ref="H108:J108"/>
    <mergeCell ref="E109:G111"/>
    <mergeCell ref="O125:O127"/>
    <mergeCell ref="P125:P127"/>
    <mergeCell ref="Q125:Q127"/>
    <mergeCell ref="A124:A127"/>
    <mergeCell ref="B124:B127"/>
    <mergeCell ref="C124:C127"/>
    <mergeCell ref="D129:D131"/>
    <mergeCell ref="E129:G131"/>
    <mergeCell ref="H129:J131"/>
    <mergeCell ref="L129:L131"/>
    <mergeCell ref="M129:M131"/>
    <mergeCell ref="O129:O131"/>
    <mergeCell ref="P129:P131"/>
    <mergeCell ref="Q129:Q131"/>
    <mergeCell ref="A128:A131"/>
    <mergeCell ref="B128:B131"/>
    <mergeCell ref="C128:C131"/>
    <mergeCell ref="P146:P148"/>
    <mergeCell ref="Q146:Q148"/>
    <mergeCell ref="A149:A152"/>
    <mergeCell ref="B149:B152"/>
    <mergeCell ref="C149:C152"/>
    <mergeCell ref="E149:G149"/>
    <mergeCell ref="H149:J149"/>
    <mergeCell ref="D150:D152"/>
    <mergeCell ref="E150:G152"/>
    <mergeCell ref="H150:J152"/>
    <mergeCell ref="L150:L152"/>
    <mergeCell ref="M150:M152"/>
    <mergeCell ref="O150:O152"/>
    <mergeCell ref="P150:P152"/>
    <mergeCell ref="Q150:Q152"/>
    <mergeCell ref="A145:A148"/>
    <mergeCell ref="B145:B148"/>
    <mergeCell ref="C145:C148"/>
    <mergeCell ref="D146:D148"/>
    <mergeCell ref="E146:G148"/>
    <mergeCell ref="H146:J148"/>
    <mergeCell ref="L146:L148"/>
    <mergeCell ref="M146:M148"/>
    <mergeCell ref="O146:O148"/>
  </mergeCells>
  <phoneticPr fontId="10" type="noConversion"/>
  <conditionalFormatting sqref="Q77:Q78">
    <cfRule type="containsText" dxfId="59" priority="249" operator="containsText" text="OK">
      <formula>NOT(ISERROR(SEARCH("OK",Q77)))</formula>
    </cfRule>
  </conditionalFormatting>
  <conditionalFormatting sqref="Q87:Q88">
    <cfRule type="containsText" dxfId="57" priority="53" operator="containsText" text="OK">
      <formula>NOT(ISERROR(SEARCH("OK",Q87)))</formula>
    </cfRule>
  </conditionalFormatting>
  <conditionalFormatting sqref="Q95">
    <cfRule type="containsText" dxfId="55" priority="31" operator="containsText" text="OK">
      <formula>NOT(ISERROR(SEARCH("OK",Q95)))</formula>
    </cfRule>
  </conditionalFormatting>
  <conditionalFormatting sqref="Q104 Q108 Q112">
    <cfRule type="containsText" dxfId="53" priority="9" operator="containsText" text="OK">
      <formula>NOT(ISERROR(SEARCH("OK",Q104)))</formula>
    </cfRule>
  </conditionalFormatting>
  <conditionalFormatting sqref="Q112">
    <cfRule type="containsText" dxfId="51" priority="47" operator="containsText" text="OK">
      <formula>NOT(ISERROR(SEARCH("OK",Q112)))</formula>
    </cfRule>
  </conditionalFormatting>
  <conditionalFormatting sqref="Q115">
    <cfRule type="containsText" dxfId="49" priority="25" operator="containsText" text="OK">
      <formula>NOT(ISERROR(SEARCH("OK",Q115)))</formula>
    </cfRule>
  </conditionalFormatting>
  <conditionalFormatting sqref="Q124 Q128 Q132">
    <cfRule type="containsText" dxfId="47" priority="15" operator="containsText" text="OK">
      <formula>NOT(ISERROR(SEARCH("OK",Q124)))</formula>
    </cfRule>
    <cfRule type="containsText" dxfId="45" priority="17" operator="containsText" text="OK">
      <formula>NOT(ISERROR(SEARCH("OK",Q124)))</formula>
    </cfRule>
  </conditionalFormatting>
  <conditionalFormatting sqref="Q136">
    <cfRule type="containsText" dxfId="43" priority="19" operator="containsText" text="OK">
      <formula>NOT(ISERROR(SEARCH("OK",Q136)))</formula>
    </cfRule>
  </conditionalFormatting>
  <conditionalFormatting sqref="Q145 Q149 Q153">
    <cfRule type="containsText" dxfId="41" priority="1" operator="containsText" text="OK">
      <formula>NOT(ISERROR(SEARCH("OK",Q145)))</formula>
    </cfRule>
    <cfRule type="containsText" dxfId="39" priority="3" operator="containsText" text="OK">
      <formula>NOT(ISERROR(SEARCH("OK",Q145)))</formula>
    </cfRule>
  </conditionalFormatting>
  <dataValidations count="5">
    <dataValidation type="list" allowBlank="1" showInputMessage="1" showErrorMessage="1" promptTitle="Hinweis" prompt="Bitte Antwort auswählen" sqref="O132 O87:O88 O112 O95 O115 O84 O136 O77:O78 O104 O108 O124 O128 O153 O145 O149" xr:uid="{C319E249-2FE6-684F-8552-45C751032394}">
      <formula1>"-,Ja,Nein,"</formula1>
    </dataValidation>
    <dataValidation type="list" allowBlank="1" showInputMessage="1" showErrorMessage="1" promptTitle="Hinweis" prompt="Bitte Antwort auswählen" sqref="O79:O80" xr:uid="{6B690696-8DD3-904C-9E12-8C7E88E1ADD4}">
      <formula1>"-,4 bis 5 Servicetechniker,mehr als 5 Servicetechniker"</formula1>
    </dataValidation>
    <dataValidation type="list" allowBlank="1" showInputMessage="1" showErrorMessage="1" promptTitle="Hinweis" prompt="Bitte Antwort auswählen" sqref="O81:O83" xr:uid="{01DFF77E-EBB3-8D4F-833D-DE185DB58008}">
      <formula1>"-,Höchster Status,Mittlerer Status, Niederigster Status"</formula1>
    </dataValidation>
    <dataValidation type="list" allowBlank="1" showInputMessage="1" showErrorMessage="1" promptTitle="Hinweis" prompt="Bitte Antwort auswählen" sqref="O105:O107 O125:O127 O146:O148" xr:uid="{8703531D-6A16-CA44-85C9-EDF572881714}">
      <formula1>"-,bis 50 Teilnehmer,51 - 100 Teilnehmer,mehr als 100 Teilnehmer"</formula1>
    </dataValidation>
    <dataValidation type="list" allowBlank="1" showInputMessage="1" showErrorMessage="1" promptTitle="Hinweis" prompt="Bitte Antwort auswählen" sqref="O109:O111 O129:O131 O150:O152" xr:uid="{9B97771B-0F2A-E343-87FB-D30CEFA0096C}">
      <formula1>"-,bis 200 Teilnehmer,201 - 500 Teilnehmer,mehr als 500 Teilnehmer"</formula1>
    </dataValidation>
  </dataValidations>
  <printOptions horizontalCentered="1"/>
  <pageMargins left="0.39370078740157483" right="0.39370078740157483" top="0.78740157480314965" bottom="0.78740157480314965" header="0.39370078740157483" footer="0.31496062992125984"/>
  <pageSetup paperSize="9" scale="35" orientation="portrait" r:id="rId1"/>
  <headerFooter>
    <oddHeader xml:space="preserve">&amp;L&amp;"Arial Fett,Fett"&amp;12&amp;K000000Bewertungsmatrix&amp;R&amp;"Arial Fett,Fett"&amp;12&amp;K000000Landkreis Forchheim&amp;"Arial,Standard"
</oddHead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50" operator="containsText" id="{99024C77-247B-C942-A0A5-A164441475EA}">
            <xm:f>NOT(ISERROR(SEARCH("-",Q77)))</xm:f>
            <xm:f>"-"</xm:f>
            <x14:dxf>
              <fill>
                <patternFill>
                  <bgColor rgb="FFFF0000"/>
                </patternFill>
              </fill>
            </x14:dxf>
          </x14:cfRule>
          <xm:sqref>Q77:Q78</xm:sqref>
        </x14:conditionalFormatting>
        <x14:conditionalFormatting xmlns:xm="http://schemas.microsoft.com/office/excel/2006/main">
          <x14:cfRule type="containsText" priority="54" operator="containsText" id="{6F089947-F34F-0346-8982-CCC9324A94A8}">
            <xm:f>NOT(ISERROR(SEARCH("-",Q87)))</xm:f>
            <xm:f>"-"</xm:f>
            <x14:dxf>
              <fill>
                <patternFill>
                  <bgColor rgb="FFFF0000"/>
                </patternFill>
              </fill>
            </x14:dxf>
          </x14:cfRule>
          <xm:sqref>Q87:Q88</xm:sqref>
        </x14:conditionalFormatting>
        <x14:conditionalFormatting xmlns:xm="http://schemas.microsoft.com/office/excel/2006/main">
          <x14:cfRule type="containsText" priority="32" operator="containsText" id="{18ECD027-C55A-8046-ABEE-9F031038D80F}">
            <xm:f>NOT(ISERROR(SEARCH("-",Q95)))</xm:f>
            <xm:f>"-"</xm:f>
            <x14:dxf>
              <fill>
                <patternFill>
                  <bgColor rgb="FFFF0000"/>
                </patternFill>
              </fill>
            </x14:dxf>
          </x14:cfRule>
          <xm:sqref>Q95</xm:sqref>
        </x14:conditionalFormatting>
        <x14:conditionalFormatting xmlns:xm="http://schemas.microsoft.com/office/excel/2006/main">
          <x14:cfRule type="containsText" priority="10" operator="containsText" id="{9FA12F3F-108D-E041-BFCB-32FA5FC63FF5}">
            <xm:f>NOT(ISERROR(SEARCH("-",Q104)))</xm:f>
            <xm:f>"-"</xm:f>
            <x14:dxf>
              <fill>
                <patternFill>
                  <bgColor rgb="FFFF0000"/>
                </patternFill>
              </fill>
            </x14:dxf>
          </x14:cfRule>
          <xm:sqref>Q104 Q108 Q112</xm:sqref>
        </x14:conditionalFormatting>
        <x14:conditionalFormatting xmlns:xm="http://schemas.microsoft.com/office/excel/2006/main">
          <x14:cfRule type="containsText" priority="48" operator="containsText" id="{6A4A600E-3C48-5E44-81B1-05583336093E}">
            <xm:f>NOT(ISERROR(SEARCH("-",Q112)))</xm:f>
            <xm:f>"-"</xm:f>
            <x14:dxf>
              <fill>
                <patternFill>
                  <bgColor rgb="FFFF0000"/>
                </patternFill>
              </fill>
            </x14:dxf>
          </x14:cfRule>
          <xm:sqref>Q112</xm:sqref>
        </x14:conditionalFormatting>
        <x14:conditionalFormatting xmlns:xm="http://schemas.microsoft.com/office/excel/2006/main">
          <x14:cfRule type="containsText" priority="26" operator="containsText" id="{AC08E738-46DA-1F47-AAAC-8857CFCBB845}">
            <xm:f>NOT(ISERROR(SEARCH("-",Q115)))</xm:f>
            <xm:f>"-"</xm:f>
            <x14:dxf>
              <fill>
                <patternFill>
                  <bgColor rgb="FFFF0000"/>
                </patternFill>
              </fill>
            </x14:dxf>
          </x14:cfRule>
          <xm:sqref>Q115</xm:sqref>
        </x14:conditionalFormatting>
        <x14:conditionalFormatting xmlns:xm="http://schemas.microsoft.com/office/excel/2006/main">
          <x14:cfRule type="containsText" priority="16" operator="containsText" id="{F9B333A6-CFD6-5B45-A2DD-8EFA00FEACFB}">
            <xm:f>NOT(ISERROR(SEARCH("-",Q124)))</xm:f>
            <xm:f>"-"</xm:f>
            <x14:dxf>
              <fill>
                <patternFill>
                  <bgColor rgb="FFFF0000"/>
                </patternFill>
              </fill>
            </x14:dxf>
          </x14:cfRule>
          <x14:cfRule type="containsText" priority="18" operator="containsText" id="{0AD85EC0-71CA-3147-BFF7-6284A8249D34}">
            <xm:f>NOT(ISERROR(SEARCH("-",Q124)))</xm:f>
            <xm:f>"-"</xm:f>
            <x14:dxf>
              <fill>
                <patternFill>
                  <bgColor rgb="FFFF0000"/>
                </patternFill>
              </fill>
            </x14:dxf>
          </x14:cfRule>
          <xm:sqref>Q124 Q128 Q132</xm:sqref>
        </x14:conditionalFormatting>
        <x14:conditionalFormatting xmlns:xm="http://schemas.microsoft.com/office/excel/2006/main">
          <x14:cfRule type="containsText" priority="20" operator="containsText" id="{9FAE8485-583C-7D42-83E7-18EE378E8597}">
            <xm:f>NOT(ISERROR(SEARCH("-",Q136)))</xm:f>
            <xm:f>"-"</xm:f>
            <x14:dxf>
              <fill>
                <patternFill>
                  <bgColor rgb="FFFF0000"/>
                </patternFill>
              </fill>
            </x14:dxf>
          </x14:cfRule>
          <xm:sqref>Q136</xm:sqref>
        </x14:conditionalFormatting>
        <x14:conditionalFormatting xmlns:xm="http://schemas.microsoft.com/office/excel/2006/main">
          <x14:cfRule type="containsText" priority="2" operator="containsText" id="{4C72B992-A859-2E46-95B2-5054977CBB0C}">
            <xm:f>NOT(ISERROR(SEARCH("-",Q145)))</xm:f>
            <xm:f>"-"</xm:f>
            <x14:dxf>
              <fill>
                <patternFill>
                  <bgColor rgb="FFFF0000"/>
                </patternFill>
              </fill>
            </x14:dxf>
          </x14:cfRule>
          <x14:cfRule type="containsText" priority="4" operator="containsText" id="{7DCAD18D-87C0-BA44-A696-1C145721E3BD}">
            <xm:f>NOT(ISERROR(SEARCH("-",Q145)))</xm:f>
            <xm:f>"-"</xm:f>
            <x14:dxf>
              <fill>
                <patternFill>
                  <bgColor rgb="FFFF0000"/>
                </patternFill>
              </fill>
            </x14:dxf>
          </x14:cfRule>
          <xm:sqref>Q145 Q149 Q153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E7B15-857C-2D42-97DC-1B9EDC07AA7B}">
  <dimension ref="A1:BN112"/>
  <sheetViews>
    <sheetView topLeftCell="D94" zoomScale="90" zoomScaleNormal="90" workbookViewId="0">
      <selection activeCell="O110" activeCellId="7" sqref="O34:O38 O41:O43 O46:O47 O51:O80 O83:O87 O90:O101 O104:O107 O110"/>
    </sheetView>
  </sheetViews>
  <sheetFormatPr baseColWidth="10" defaultColWidth="10.83203125" defaultRowHeight="16"/>
  <cols>
    <col min="1" max="3" width="7.1640625" style="145" customWidth="1"/>
    <col min="4" max="4" width="86.5" style="107" customWidth="1"/>
    <col min="5" max="7" width="4.5" style="293" customWidth="1"/>
    <col min="8" max="8" width="4.5" style="145" customWidth="1"/>
    <col min="9" max="10" width="4.83203125" style="145" customWidth="1"/>
    <col min="11" max="11" width="42.5" style="145" customWidth="1"/>
    <col min="12" max="13" width="14.1640625" style="145" customWidth="1"/>
    <col min="14" max="14" width="4.5" style="145" customWidth="1"/>
    <col min="15" max="15" width="20.83203125" style="145" customWidth="1"/>
    <col min="16" max="16384" width="10.83203125" style="145"/>
  </cols>
  <sheetData>
    <row r="1" spans="1:66" s="99" customFormat="1" ht="20" customHeight="1">
      <c r="A1" s="95" t="s">
        <v>173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7"/>
      <c r="Q1" s="98"/>
    </row>
    <row r="2" spans="1:66" s="99" customFormat="1" ht="20" customHeight="1">
      <c r="A2" s="100"/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2"/>
      <c r="Q2" s="103"/>
    </row>
    <row r="4" spans="1:66" s="106" customFormat="1" ht="35" customHeight="1">
      <c r="A4" s="104" t="s">
        <v>116</v>
      </c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5"/>
      <c r="AG4" s="105"/>
      <c r="AH4" s="105"/>
      <c r="AI4" s="105"/>
      <c r="AJ4" s="105"/>
      <c r="AK4" s="105"/>
      <c r="AL4" s="105"/>
      <c r="AM4" s="105"/>
      <c r="AN4" s="105"/>
      <c r="AO4" s="105"/>
      <c r="AP4" s="105"/>
      <c r="AQ4" s="105"/>
      <c r="AR4" s="105"/>
      <c r="AS4" s="105"/>
      <c r="AT4" s="105"/>
      <c r="AU4" s="105"/>
      <c r="AV4" s="105"/>
      <c r="AW4" s="105"/>
      <c r="AX4" s="105"/>
      <c r="AY4" s="105"/>
      <c r="AZ4" s="105"/>
      <c r="BA4" s="105"/>
      <c r="BB4" s="105"/>
      <c r="BC4" s="105"/>
      <c r="BD4" s="105"/>
      <c r="BE4" s="105"/>
      <c r="BF4" s="105"/>
      <c r="BG4" s="105"/>
      <c r="BH4" s="105"/>
      <c r="BI4" s="105"/>
      <c r="BJ4" s="105"/>
      <c r="BK4" s="105"/>
      <c r="BL4" s="105"/>
      <c r="BM4" s="105"/>
      <c r="BN4" s="105"/>
    </row>
    <row r="5" spans="1:66" s="107" customFormat="1"/>
    <row r="6" spans="1:66" s="107" customFormat="1"/>
    <row r="7" spans="1:66" s="113" customFormat="1" ht="22" customHeight="1">
      <c r="A7" s="108" t="s">
        <v>40</v>
      </c>
      <c r="B7" s="109"/>
      <c r="C7" s="109"/>
      <c r="D7" s="109"/>
      <c r="E7" s="110" t="s">
        <v>18</v>
      </c>
      <c r="F7" s="111"/>
      <c r="G7" s="111"/>
      <c r="H7" s="111"/>
      <c r="I7" s="111"/>
      <c r="J7" s="111"/>
      <c r="K7" s="112"/>
    </row>
    <row r="8" spans="1:66" s="114" customFormat="1" ht="22" customHeight="1"/>
    <row r="9" spans="1:66" s="113" customFormat="1" ht="18" customHeight="1">
      <c r="A9" s="115"/>
      <c r="B9" s="115"/>
      <c r="C9" s="115"/>
      <c r="D9" s="115"/>
      <c r="E9" s="116"/>
      <c r="F9" s="117"/>
      <c r="G9" s="117"/>
      <c r="H9" s="117"/>
      <c r="I9" s="117"/>
      <c r="J9" s="118"/>
      <c r="K9" s="119" t="s">
        <v>35</v>
      </c>
      <c r="M9" s="120"/>
      <c r="N9" s="120"/>
      <c r="O9" s="120"/>
      <c r="P9" s="120"/>
      <c r="Q9" s="121"/>
    </row>
    <row r="10" spans="1:66" s="113" customFormat="1" ht="18" customHeight="1">
      <c r="A10" s="129" t="s">
        <v>114</v>
      </c>
      <c r="B10" s="129"/>
      <c r="C10" s="129"/>
      <c r="D10" s="129"/>
      <c r="E10" s="123">
        <v>400</v>
      </c>
      <c r="F10" s="124"/>
      <c r="G10" s="125" t="s">
        <v>20</v>
      </c>
      <c r="H10" s="125"/>
      <c r="I10" s="126">
        <f>SUM(E10:F12)</f>
        <v>800</v>
      </c>
      <c r="J10" s="127"/>
      <c r="K10" s="128"/>
      <c r="M10" s="120"/>
      <c r="N10" s="120"/>
      <c r="O10" s="120"/>
      <c r="P10" s="120"/>
      <c r="Q10" s="121"/>
    </row>
    <row r="11" spans="1:66" s="113" customFormat="1" ht="18" customHeight="1">
      <c r="A11" s="122" t="s">
        <v>183</v>
      </c>
      <c r="B11" s="122"/>
      <c r="C11" s="122"/>
      <c r="D11" s="122"/>
      <c r="E11" s="123">
        <f>SUM('2. System'!M112)</f>
        <v>250</v>
      </c>
      <c r="F11" s="124"/>
      <c r="G11" s="125" t="s">
        <v>20</v>
      </c>
      <c r="H11" s="125"/>
      <c r="I11" s="126"/>
      <c r="J11" s="127"/>
      <c r="K11" s="128"/>
      <c r="M11" s="120"/>
      <c r="N11" s="120"/>
      <c r="O11" s="120"/>
      <c r="P11" s="120"/>
      <c r="Q11" s="121"/>
    </row>
    <row r="12" spans="1:66" s="113" customFormat="1" ht="18" customHeight="1">
      <c r="A12" s="129" t="s">
        <v>184</v>
      </c>
      <c r="B12" s="129"/>
      <c r="C12" s="129"/>
      <c r="D12" s="129"/>
      <c r="E12" s="123">
        <f>SUM('3. Service'!M57)</f>
        <v>150</v>
      </c>
      <c r="F12" s="124"/>
      <c r="G12" s="125" t="s">
        <v>20</v>
      </c>
      <c r="H12" s="125"/>
      <c r="I12" s="126"/>
      <c r="J12" s="127"/>
      <c r="K12" s="128"/>
      <c r="M12" s="120"/>
      <c r="N12" s="120"/>
      <c r="O12" s="120"/>
      <c r="P12" s="120"/>
      <c r="Q12" s="121"/>
    </row>
    <row r="13" spans="1:66" s="113" customFormat="1" ht="18" customHeight="1">
      <c r="A13" s="130"/>
      <c r="B13" s="130"/>
      <c r="C13" s="130"/>
      <c r="D13" s="130"/>
      <c r="E13" s="131"/>
      <c r="F13" s="132"/>
      <c r="G13" s="132"/>
      <c r="H13" s="132"/>
      <c r="I13" s="132"/>
      <c r="J13" s="133"/>
      <c r="K13" s="134"/>
      <c r="M13" s="120"/>
      <c r="N13" s="120"/>
      <c r="O13" s="120"/>
      <c r="P13" s="120"/>
      <c r="Q13" s="121"/>
    </row>
    <row r="14" spans="1:66" s="114" customFormat="1" ht="18" customHeight="1">
      <c r="A14" s="135"/>
      <c r="B14" s="135"/>
      <c r="C14" s="135"/>
      <c r="D14" s="136"/>
      <c r="E14" s="136"/>
      <c r="F14" s="136"/>
      <c r="G14" s="136"/>
      <c r="H14" s="136"/>
      <c r="I14" s="136"/>
      <c r="J14" s="136"/>
    </row>
    <row r="15" spans="1:66" s="137" customFormat="1" ht="22" customHeight="1"/>
    <row r="16" spans="1:66" s="137" customFormat="1" ht="21" customHeight="1">
      <c r="A16" s="138"/>
      <c r="B16" s="139" t="s">
        <v>19</v>
      </c>
    </row>
    <row r="20" spans="1:17">
      <c r="A20" s="140"/>
      <c r="B20" s="141"/>
      <c r="C20" s="141"/>
      <c r="D20" s="142"/>
      <c r="E20" s="143"/>
      <c r="F20" s="143"/>
      <c r="G20" s="143"/>
      <c r="H20" s="141"/>
      <c r="I20" s="141"/>
      <c r="J20" s="141"/>
      <c r="K20" s="144"/>
    </row>
    <row r="21" spans="1:17">
      <c r="A21" s="146"/>
      <c r="B21" s="147" t="s">
        <v>25</v>
      </c>
      <c r="C21" s="148"/>
      <c r="D21" s="149"/>
      <c r="E21" s="150"/>
      <c r="F21" s="150"/>
      <c r="G21" s="150"/>
      <c r="H21" s="148"/>
      <c r="I21" s="148"/>
      <c r="J21" s="148"/>
      <c r="K21" s="151"/>
    </row>
    <row r="22" spans="1:17" s="156" customFormat="1">
      <c r="A22" s="152"/>
      <c r="B22" s="153" t="s">
        <v>24</v>
      </c>
      <c r="C22" s="153"/>
      <c r="D22" s="149"/>
      <c r="E22" s="154"/>
      <c r="F22" s="154"/>
      <c r="G22" s="154"/>
      <c r="H22" s="153"/>
      <c r="I22" s="153"/>
      <c r="J22" s="153"/>
      <c r="K22" s="155"/>
    </row>
    <row r="23" spans="1:17" s="156" customFormat="1">
      <c r="A23" s="152"/>
      <c r="B23" s="153" t="s">
        <v>115</v>
      </c>
      <c r="C23" s="153"/>
      <c r="D23" s="149"/>
      <c r="E23" s="154"/>
      <c r="F23" s="154"/>
      <c r="G23" s="154"/>
      <c r="H23" s="153"/>
      <c r="I23" s="153"/>
      <c r="J23" s="153"/>
      <c r="K23" s="155"/>
    </row>
    <row r="24" spans="1:17">
      <c r="A24" s="146"/>
      <c r="B24" s="153" t="s">
        <v>39</v>
      </c>
      <c r="C24" s="148"/>
      <c r="D24" s="149"/>
      <c r="E24" s="150"/>
      <c r="F24" s="150"/>
      <c r="G24" s="150"/>
      <c r="H24" s="148"/>
      <c r="I24" s="148"/>
      <c r="J24" s="148"/>
      <c r="K24" s="151"/>
    </row>
    <row r="25" spans="1:17">
      <c r="A25" s="157"/>
      <c r="B25" s="158"/>
      <c r="C25" s="158"/>
      <c r="D25" s="159"/>
      <c r="E25" s="160"/>
      <c r="F25" s="160"/>
      <c r="G25" s="160"/>
      <c r="H25" s="158"/>
      <c r="I25" s="158"/>
      <c r="J25" s="158"/>
      <c r="K25" s="161"/>
    </row>
    <row r="27" spans="1:17" s="156" customFormat="1" ht="24" customHeight="1">
      <c r="D27" s="107"/>
      <c r="E27" s="162"/>
      <c r="F27" s="162"/>
      <c r="G27" s="162"/>
      <c r="O27" s="163" t="s">
        <v>22</v>
      </c>
      <c r="P27" s="163"/>
    </row>
    <row r="28" spans="1:17" s="156" customFormat="1" ht="141" customHeight="1">
      <c r="A28" s="164" t="s">
        <v>12</v>
      </c>
      <c r="B28" s="164" t="s">
        <v>17</v>
      </c>
      <c r="C28" s="164" t="s">
        <v>7</v>
      </c>
      <c r="D28" s="165" t="s">
        <v>6</v>
      </c>
      <c r="E28" s="166" t="s">
        <v>2</v>
      </c>
      <c r="F28" s="167" t="s">
        <v>8</v>
      </c>
      <c r="G28" s="168" t="s">
        <v>13</v>
      </c>
      <c r="H28" s="169" t="s">
        <v>3</v>
      </c>
      <c r="I28" s="167" t="s">
        <v>33</v>
      </c>
      <c r="J28" s="170" t="s">
        <v>34</v>
      </c>
      <c r="K28" s="171" t="s">
        <v>4</v>
      </c>
      <c r="L28" s="171" t="s">
        <v>10</v>
      </c>
      <c r="M28" s="172" t="s">
        <v>11</v>
      </c>
      <c r="N28" s="173"/>
      <c r="O28" s="174" t="s">
        <v>38</v>
      </c>
      <c r="P28" s="174" t="s">
        <v>5</v>
      </c>
      <c r="Q28" s="175" t="s">
        <v>20</v>
      </c>
    </row>
    <row r="30" spans="1:17" s="156" customFormat="1" ht="20" customHeight="1">
      <c r="A30" s="176">
        <v>2</v>
      </c>
      <c r="B30" s="176"/>
      <c r="C30" s="177"/>
      <c r="D30" s="177" t="s">
        <v>182</v>
      </c>
      <c r="E30" s="177"/>
      <c r="F30" s="177"/>
      <c r="G30" s="177"/>
      <c r="H30" s="177"/>
      <c r="I30" s="177"/>
      <c r="J30" s="177"/>
      <c r="K30" s="177"/>
      <c r="L30" s="177"/>
      <c r="M30" s="178"/>
      <c r="N30" s="179"/>
      <c r="O30" s="300"/>
      <c r="P30" s="300"/>
    </row>
    <row r="32" spans="1:17" s="156" customFormat="1" ht="20" customHeight="1">
      <c r="A32" s="210"/>
      <c r="B32" s="210"/>
      <c r="C32" s="211"/>
      <c r="D32" s="212" t="s">
        <v>140</v>
      </c>
      <c r="E32" s="181"/>
      <c r="F32" s="181"/>
      <c r="G32" s="181"/>
      <c r="H32" s="181"/>
      <c r="I32" s="181"/>
      <c r="J32" s="181"/>
      <c r="K32" s="181"/>
      <c r="L32" s="181"/>
      <c r="M32" s="181"/>
      <c r="N32" s="182"/>
      <c r="O32" s="162"/>
      <c r="P32" s="162"/>
    </row>
    <row r="33" spans="1:17" s="156" customFormat="1" ht="40" customHeight="1">
      <c r="A33" s="210"/>
      <c r="B33" s="210"/>
      <c r="C33" s="211"/>
      <c r="D33" s="301" t="s">
        <v>141</v>
      </c>
      <c r="E33" s="181"/>
      <c r="F33" s="181"/>
      <c r="G33" s="181"/>
      <c r="H33" s="181"/>
      <c r="I33" s="181"/>
      <c r="J33" s="181"/>
      <c r="K33" s="181"/>
      <c r="L33" s="181"/>
      <c r="M33" s="181"/>
      <c r="N33" s="182"/>
      <c r="O33" s="162"/>
      <c r="P33" s="162"/>
    </row>
    <row r="34" spans="1:17" s="156" customFormat="1" ht="20" customHeight="1">
      <c r="A34" s="302">
        <v>2</v>
      </c>
      <c r="B34" s="302">
        <v>1</v>
      </c>
      <c r="C34" s="302">
        <v>1</v>
      </c>
      <c r="D34" s="301" t="s">
        <v>185</v>
      </c>
      <c r="E34" s="214" t="s">
        <v>44</v>
      </c>
      <c r="F34" s="215"/>
      <c r="G34" s="215"/>
      <c r="H34" s="204">
        <v>1</v>
      </c>
      <c r="I34" s="205"/>
      <c r="J34" s="206"/>
      <c r="K34" s="291" t="s">
        <v>45</v>
      </c>
      <c r="L34" s="217"/>
      <c r="M34" s="217"/>
      <c r="N34" s="218"/>
      <c r="O34" s="13" t="s">
        <v>36</v>
      </c>
      <c r="P34" s="219"/>
      <c r="Q34" s="220" t="str">
        <f>IF(E34="A",IF(O34="Ja","OK","-"),(IF(O34&lt;&gt;"Ja",L34*0,L34*1)))</f>
        <v>-</v>
      </c>
    </row>
    <row r="35" spans="1:17" s="156" customFormat="1" ht="20" customHeight="1">
      <c r="A35" s="302">
        <v>2</v>
      </c>
      <c r="B35" s="302">
        <v>1</v>
      </c>
      <c r="C35" s="302">
        <v>2</v>
      </c>
      <c r="D35" s="301" t="s">
        <v>142</v>
      </c>
      <c r="E35" s="214" t="s">
        <v>44</v>
      </c>
      <c r="F35" s="215"/>
      <c r="G35" s="215"/>
      <c r="H35" s="204">
        <v>1</v>
      </c>
      <c r="I35" s="205"/>
      <c r="J35" s="206"/>
      <c r="K35" s="291" t="s">
        <v>45</v>
      </c>
      <c r="L35" s="217"/>
      <c r="M35" s="217"/>
      <c r="N35" s="218"/>
      <c r="O35" s="13" t="s">
        <v>36</v>
      </c>
      <c r="P35" s="219"/>
      <c r="Q35" s="220" t="str">
        <f>IF(E35="A",IF(O35="Ja","OK","-"),(IF(O35&lt;&gt;"Ja",L35*0,L35*1)))</f>
        <v>-</v>
      </c>
    </row>
    <row r="36" spans="1:17" s="156" customFormat="1" ht="20" customHeight="1">
      <c r="A36" s="302">
        <v>2</v>
      </c>
      <c r="B36" s="302">
        <v>1</v>
      </c>
      <c r="C36" s="302">
        <v>3</v>
      </c>
      <c r="D36" s="301" t="s">
        <v>186</v>
      </c>
      <c r="E36" s="214" t="s">
        <v>44</v>
      </c>
      <c r="F36" s="215"/>
      <c r="G36" s="215"/>
      <c r="H36" s="204">
        <v>1</v>
      </c>
      <c r="I36" s="205"/>
      <c r="J36" s="206"/>
      <c r="K36" s="291" t="s">
        <v>45</v>
      </c>
      <c r="L36" s="217"/>
      <c r="M36" s="217"/>
      <c r="N36" s="218"/>
      <c r="O36" s="13" t="s">
        <v>36</v>
      </c>
      <c r="P36" s="219"/>
      <c r="Q36" s="220" t="str">
        <f>IF(E36="A",IF(O36="Ja","OK","-"),(IF(O36&lt;&gt;"Ja",L36*0,L36*1)))</f>
        <v>-</v>
      </c>
    </row>
    <row r="37" spans="1:17" s="156" customFormat="1" ht="20" customHeight="1">
      <c r="A37" s="302">
        <v>2</v>
      </c>
      <c r="B37" s="302">
        <v>1</v>
      </c>
      <c r="C37" s="302">
        <v>4</v>
      </c>
      <c r="D37" s="301" t="s">
        <v>143</v>
      </c>
      <c r="E37" s="214" t="s">
        <v>44</v>
      </c>
      <c r="F37" s="215"/>
      <c r="G37" s="215"/>
      <c r="H37" s="204">
        <v>1</v>
      </c>
      <c r="I37" s="205"/>
      <c r="J37" s="206"/>
      <c r="K37" s="291" t="s">
        <v>45</v>
      </c>
      <c r="L37" s="217"/>
      <c r="M37" s="217"/>
      <c r="N37" s="218"/>
      <c r="O37" s="13" t="s">
        <v>36</v>
      </c>
      <c r="P37" s="219"/>
      <c r="Q37" s="220" t="str">
        <f>IF(E37="A",IF(O37="Ja","OK","-"),(IF(O37&lt;&gt;"Ja",L37*0,L37*1)))</f>
        <v>-</v>
      </c>
    </row>
    <row r="38" spans="1:17" s="156" customFormat="1" ht="37" customHeight="1">
      <c r="A38" s="302">
        <v>2</v>
      </c>
      <c r="B38" s="302">
        <v>1</v>
      </c>
      <c r="C38" s="302">
        <v>5</v>
      </c>
      <c r="D38" s="301" t="s">
        <v>190</v>
      </c>
      <c r="E38" s="214" t="s">
        <v>44</v>
      </c>
      <c r="F38" s="215"/>
      <c r="G38" s="215"/>
      <c r="H38" s="204">
        <v>1</v>
      </c>
      <c r="I38" s="205"/>
      <c r="J38" s="206"/>
      <c r="K38" s="291" t="s">
        <v>45</v>
      </c>
      <c r="L38" s="217"/>
      <c r="M38" s="217"/>
      <c r="N38" s="218"/>
      <c r="O38" s="13" t="s">
        <v>36</v>
      </c>
      <c r="P38" s="219"/>
      <c r="Q38" s="220" t="str">
        <f>IF(E38="A",IF(O38="Ja","OK","-"),(IF(O38&lt;&gt;"Ja",L38*0,L38*1)))</f>
        <v>-</v>
      </c>
    </row>
    <row r="40" spans="1:17" s="156" customFormat="1" ht="20" customHeight="1">
      <c r="A40" s="210"/>
      <c r="B40" s="210"/>
      <c r="C40" s="211"/>
      <c r="D40" s="212" t="s">
        <v>192</v>
      </c>
      <c r="E40" s="181"/>
      <c r="F40" s="181"/>
      <c r="G40" s="181"/>
      <c r="H40" s="181"/>
      <c r="I40" s="181"/>
      <c r="J40" s="181"/>
      <c r="K40" s="181"/>
      <c r="L40" s="181"/>
      <c r="M40" s="181"/>
      <c r="N40" s="182"/>
      <c r="O40" s="162"/>
      <c r="P40" s="162"/>
    </row>
    <row r="41" spans="1:17" s="156" customFormat="1" ht="40" customHeight="1">
      <c r="A41" s="302">
        <v>2</v>
      </c>
      <c r="B41" s="302">
        <v>2</v>
      </c>
      <c r="C41" s="302">
        <v>1</v>
      </c>
      <c r="D41" s="301" t="s">
        <v>193</v>
      </c>
      <c r="E41" s="214" t="s">
        <v>44</v>
      </c>
      <c r="F41" s="215"/>
      <c r="G41" s="215"/>
      <c r="H41" s="204">
        <v>1</v>
      </c>
      <c r="I41" s="205"/>
      <c r="J41" s="206"/>
      <c r="K41" s="291" t="s">
        <v>45</v>
      </c>
      <c r="L41" s="217"/>
      <c r="M41" s="217"/>
      <c r="N41" s="218"/>
      <c r="O41" s="13" t="s">
        <v>36</v>
      </c>
      <c r="P41" s="219"/>
      <c r="Q41" s="220" t="str">
        <f>IF(E41="A",IF(O41="Ja","OK","-"),(IF(O41&lt;&gt;"Ja",L41*0,L41*1)))</f>
        <v>-</v>
      </c>
    </row>
    <row r="42" spans="1:17" s="156" customFormat="1" ht="20" customHeight="1">
      <c r="A42" s="200">
        <v>2</v>
      </c>
      <c r="B42" s="200">
        <v>2</v>
      </c>
      <c r="C42" s="200">
        <v>2</v>
      </c>
      <c r="D42" s="303" t="s">
        <v>194</v>
      </c>
      <c r="E42" s="223" t="s">
        <v>9</v>
      </c>
      <c r="F42" s="224"/>
      <c r="G42" s="225"/>
      <c r="H42" s="304">
        <v>1</v>
      </c>
      <c r="I42" s="305"/>
      <c r="J42" s="306"/>
      <c r="K42" s="291" t="s">
        <v>195</v>
      </c>
      <c r="L42" s="229">
        <v>2</v>
      </c>
      <c r="M42" s="229">
        <v>20</v>
      </c>
      <c r="N42" s="218"/>
      <c r="O42" s="93" t="s">
        <v>36</v>
      </c>
      <c r="P42" s="307"/>
      <c r="Q42" s="230">
        <f>IF(O42="8 Wochen - 12 Wochen",L42*5,IF(O42="4 Wochen - 7 Wochen",L42*10,0))</f>
        <v>0</v>
      </c>
    </row>
    <row r="43" spans="1:17" s="156" customFormat="1" ht="20" customHeight="1">
      <c r="A43" s="202"/>
      <c r="B43" s="202"/>
      <c r="C43" s="202"/>
      <c r="D43" s="308"/>
      <c r="E43" s="232"/>
      <c r="F43" s="233"/>
      <c r="G43" s="234"/>
      <c r="H43" s="309"/>
      <c r="I43" s="310"/>
      <c r="J43" s="311"/>
      <c r="K43" s="291" t="s">
        <v>196</v>
      </c>
      <c r="L43" s="235"/>
      <c r="M43" s="235"/>
      <c r="N43" s="218"/>
      <c r="O43" s="94"/>
      <c r="P43" s="312"/>
      <c r="Q43" s="236"/>
    </row>
    <row r="44" spans="1:17" s="156" customFormat="1" ht="20" customHeight="1">
      <c r="A44" s="182"/>
      <c r="B44" s="182"/>
      <c r="C44" s="213"/>
      <c r="D44" s="107"/>
      <c r="E44" s="213"/>
      <c r="F44" s="213"/>
      <c r="G44" s="213"/>
      <c r="H44" s="213"/>
      <c r="I44" s="213"/>
      <c r="J44" s="213"/>
      <c r="K44" s="213"/>
      <c r="L44" s="213"/>
      <c r="M44" s="213"/>
      <c r="N44" s="213"/>
      <c r="O44" s="182"/>
      <c r="P44" s="162"/>
      <c r="Q44" s="162"/>
    </row>
    <row r="45" spans="1:17" s="156" customFormat="1" ht="20" customHeight="1">
      <c r="A45" s="182"/>
      <c r="B45" s="182"/>
      <c r="C45" s="213"/>
      <c r="D45" s="107"/>
      <c r="E45" s="213"/>
      <c r="F45" s="213"/>
      <c r="G45" s="213"/>
      <c r="H45" s="213"/>
      <c r="I45" s="213"/>
      <c r="J45" s="213"/>
      <c r="K45" s="213"/>
      <c r="L45" s="213"/>
      <c r="M45" s="213"/>
      <c r="N45" s="213"/>
      <c r="O45" s="182"/>
      <c r="P45" s="162"/>
      <c r="Q45" s="162"/>
    </row>
    <row r="46" spans="1:17" s="156" customFormat="1" ht="34">
      <c r="A46" s="198">
        <v>2</v>
      </c>
      <c r="B46" s="198">
        <v>3</v>
      </c>
      <c r="C46" s="198">
        <v>1</v>
      </c>
      <c r="D46" s="259" t="s">
        <v>124</v>
      </c>
      <c r="E46" s="260" t="s">
        <v>9</v>
      </c>
      <c r="F46" s="261"/>
      <c r="G46" s="262"/>
      <c r="H46" s="289">
        <v>1</v>
      </c>
      <c r="I46" s="290"/>
      <c r="J46" s="313"/>
      <c r="K46" s="291" t="s">
        <v>104</v>
      </c>
      <c r="L46" s="264">
        <v>3</v>
      </c>
      <c r="M46" s="264">
        <v>30</v>
      </c>
      <c r="N46" s="218"/>
      <c r="O46" s="13" t="s">
        <v>36</v>
      </c>
      <c r="P46" s="219"/>
      <c r="Q46" s="220">
        <f>IF(E46="A",IF(O46="Ja","OK","-"),(IF(O46&lt;&gt;"Ja",L46*0,L46*10)))</f>
        <v>0</v>
      </c>
    </row>
    <row r="47" spans="1:17" s="156" customFormat="1" ht="34">
      <c r="A47" s="198">
        <v>2</v>
      </c>
      <c r="B47" s="198">
        <v>3</v>
      </c>
      <c r="C47" s="198">
        <v>2</v>
      </c>
      <c r="D47" s="259" t="s">
        <v>166</v>
      </c>
      <c r="E47" s="214" t="s">
        <v>44</v>
      </c>
      <c r="F47" s="215"/>
      <c r="G47" s="276"/>
      <c r="H47" s="204">
        <v>1</v>
      </c>
      <c r="I47" s="205"/>
      <c r="J47" s="206"/>
      <c r="K47" s="291" t="s">
        <v>45</v>
      </c>
      <c r="L47" s="217"/>
      <c r="M47" s="217"/>
      <c r="N47" s="218"/>
      <c r="O47" s="13" t="s">
        <v>36</v>
      </c>
      <c r="P47" s="219"/>
      <c r="Q47" s="220" t="str">
        <f>IF(E47="A",IF(O47="Ja","OK","-"),(IF(O47&lt;&gt;"Ja",L47*0,L47*1)))</f>
        <v>-</v>
      </c>
    </row>
    <row r="49" spans="1:17" s="156" customFormat="1" ht="20" customHeight="1">
      <c r="A49" s="180"/>
      <c r="B49" s="180"/>
      <c r="C49" s="181"/>
      <c r="D49" s="181"/>
      <c r="E49" s="181"/>
      <c r="F49" s="181"/>
      <c r="G49" s="181"/>
      <c r="H49" s="181"/>
      <c r="I49" s="181"/>
      <c r="J49" s="181"/>
      <c r="K49" s="181"/>
      <c r="L49" s="181"/>
      <c r="M49" s="181"/>
      <c r="N49" s="182"/>
      <c r="O49" s="162"/>
      <c r="P49" s="162"/>
    </row>
    <row r="50" spans="1:17" s="156" customFormat="1" ht="20" customHeight="1">
      <c r="A50" s="210"/>
      <c r="B50" s="210"/>
      <c r="C50" s="211"/>
      <c r="D50" s="212" t="s">
        <v>30</v>
      </c>
      <c r="E50" s="213"/>
      <c r="F50" s="213"/>
      <c r="G50" s="213"/>
      <c r="H50" s="213"/>
      <c r="I50" s="213"/>
      <c r="J50" s="213"/>
      <c r="K50" s="213"/>
      <c r="L50" s="213"/>
      <c r="M50" s="213"/>
      <c r="N50" s="182"/>
      <c r="O50" s="162"/>
      <c r="P50" s="162"/>
    </row>
    <row r="51" spans="1:17" s="156" customFormat="1" ht="20" customHeight="1">
      <c r="A51" s="198">
        <v>2</v>
      </c>
      <c r="B51" s="198">
        <v>4</v>
      </c>
      <c r="C51" s="198">
        <v>1</v>
      </c>
      <c r="D51" s="259" t="s">
        <v>43</v>
      </c>
      <c r="E51" s="214" t="s">
        <v>44</v>
      </c>
      <c r="F51" s="215"/>
      <c r="G51" s="215"/>
      <c r="H51" s="289">
        <v>1</v>
      </c>
      <c r="I51" s="290"/>
      <c r="J51" s="313"/>
      <c r="K51" s="291" t="s">
        <v>45</v>
      </c>
      <c r="L51" s="217"/>
      <c r="M51" s="217"/>
      <c r="N51" s="218"/>
      <c r="O51" s="13" t="s">
        <v>36</v>
      </c>
      <c r="P51" s="219"/>
      <c r="Q51" s="220" t="str">
        <f t="shared" ref="Q51:Q80" si="0">IF(E51="A",IF(O51="Ja","OK","-"),(IF(O51&lt;&gt;"Ja",L51*0,L51*1)))</f>
        <v>-</v>
      </c>
    </row>
    <row r="52" spans="1:17" s="156" customFormat="1" ht="20" customHeight="1">
      <c r="A52" s="198">
        <v>2</v>
      </c>
      <c r="B52" s="198">
        <v>4</v>
      </c>
      <c r="C52" s="198">
        <v>2</v>
      </c>
      <c r="D52" s="259" t="s">
        <v>15</v>
      </c>
      <c r="E52" s="260" t="s">
        <v>9</v>
      </c>
      <c r="F52" s="261"/>
      <c r="G52" s="261"/>
      <c r="H52" s="289">
        <v>1</v>
      </c>
      <c r="I52" s="290"/>
      <c r="J52" s="290"/>
      <c r="K52" s="291" t="s">
        <v>14</v>
      </c>
      <c r="L52" s="264">
        <v>5</v>
      </c>
      <c r="M52" s="264">
        <f>SUM(L52*1)</f>
        <v>5</v>
      </c>
      <c r="N52" s="218"/>
      <c r="O52" s="13" t="s">
        <v>36</v>
      </c>
      <c r="P52" s="219"/>
      <c r="Q52" s="220">
        <f t="shared" si="0"/>
        <v>0</v>
      </c>
    </row>
    <row r="53" spans="1:17" s="156" customFormat="1" ht="20" customHeight="1">
      <c r="A53" s="198">
        <v>2</v>
      </c>
      <c r="B53" s="198">
        <v>4</v>
      </c>
      <c r="C53" s="198">
        <f t="shared" ref="C53:C80" si="1">SUM(C52+1)</f>
        <v>3</v>
      </c>
      <c r="D53" s="259" t="s">
        <v>187</v>
      </c>
      <c r="E53" s="214" t="s">
        <v>44</v>
      </c>
      <c r="F53" s="215"/>
      <c r="G53" s="215"/>
      <c r="H53" s="289">
        <v>1</v>
      </c>
      <c r="I53" s="290"/>
      <c r="J53" s="313"/>
      <c r="K53" s="291" t="s">
        <v>45</v>
      </c>
      <c r="L53" s="217"/>
      <c r="M53" s="217"/>
      <c r="N53" s="218"/>
      <c r="O53" s="13" t="s">
        <v>36</v>
      </c>
      <c r="P53" s="219"/>
      <c r="Q53" s="220" t="str">
        <f>IF(E53="A",IF(O53="Ja","OK","-"),(IF(O53&lt;&gt;"Ja",L53*0,L53*1)))</f>
        <v>-</v>
      </c>
    </row>
    <row r="54" spans="1:17" s="156" customFormat="1" ht="20" customHeight="1">
      <c r="A54" s="198">
        <v>2</v>
      </c>
      <c r="B54" s="198">
        <v>4</v>
      </c>
      <c r="C54" s="198">
        <v>4</v>
      </c>
      <c r="D54" s="259" t="s">
        <v>16</v>
      </c>
      <c r="E54" s="260" t="s">
        <v>9</v>
      </c>
      <c r="F54" s="261"/>
      <c r="G54" s="261"/>
      <c r="H54" s="289">
        <v>1</v>
      </c>
      <c r="I54" s="290"/>
      <c r="J54" s="290"/>
      <c r="K54" s="291" t="s">
        <v>14</v>
      </c>
      <c r="L54" s="264">
        <v>5</v>
      </c>
      <c r="M54" s="264">
        <f t="shared" ref="M54:M58" si="2">SUM(L54*1)</f>
        <v>5</v>
      </c>
      <c r="N54" s="218"/>
      <c r="O54" s="13" t="s">
        <v>36</v>
      </c>
      <c r="P54" s="219"/>
      <c r="Q54" s="220">
        <f t="shared" si="0"/>
        <v>0</v>
      </c>
    </row>
    <row r="55" spans="1:17" s="156" customFormat="1" ht="20" customHeight="1">
      <c r="A55" s="198">
        <v>2</v>
      </c>
      <c r="B55" s="198">
        <v>4</v>
      </c>
      <c r="C55" s="198">
        <v>5</v>
      </c>
      <c r="D55" s="259" t="s">
        <v>46</v>
      </c>
      <c r="E55" s="260" t="s">
        <v>9</v>
      </c>
      <c r="F55" s="261"/>
      <c r="G55" s="261"/>
      <c r="H55" s="289">
        <v>1</v>
      </c>
      <c r="I55" s="290"/>
      <c r="J55" s="290"/>
      <c r="K55" s="291" t="s">
        <v>14</v>
      </c>
      <c r="L55" s="264">
        <v>5</v>
      </c>
      <c r="M55" s="264">
        <f t="shared" si="2"/>
        <v>5</v>
      </c>
      <c r="N55" s="218"/>
      <c r="O55" s="13" t="s">
        <v>36</v>
      </c>
      <c r="P55" s="219"/>
      <c r="Q55" s="220">
        <f t="shared" si="0"/>
        <v>0</v>
      </c>
    </row>
    <row r="56" spans="1:17" s="156" customFormat="1" ht="20" customHeight="1">
      <c r="A56" s="198">
        <v>2</v>
      </c>
      <c r="B56" s="198">
        <v>4</v>
      </c>
      <c r="C56" s="198">
        <f t="shared" si="1"/>
        <v>6</v>
      </c>
      <c r="D56" s="259" t="s">
        <v>47</v>
      </c>
      <c r="E56" s="260" t="s">
        <v>9</v>
      </c>
      <c r="F56" s="261"/>
      <c r="G56" s="261"/>
      <c r="H56" s="289">
        <v>1</v>
      </c>
      <c r="I56" s="290"/>
      <c r="J56" s="290"/>
      <c r="K56" s="291" t="s">
        <v>14</v>
      </c>
      <c r="L56" s="264">
        <v>5</v>
      </c>
      <c r="M56" s="264">
        <f t="shared" si="2"/>
        <v>5</v>
      </c>
      <c r="N56" s="218"/>
      <c r="O56" s="13" t="s">
        <v>36</v>
      </c>
      <c r="P56" s="219"/>
      <c r="Q56" s="220">
        <f t="shared" si="0"/>
        <v>0</v>
      </c>
    </row>
    <row r="57" spans="1:17" s="156" customFormat="1" ht="20" customHeight="1">
      <c r="A57" s="198">
        <v>2</v>
      </c>
      <c r="B57" s="198">
        <v>4</v>
      </c>
      <c r="C57" s="198">
        <f t="shared" si="1"/>
        <v>7</v>
      </c>
      <c r="D57" s="259" t="s">
        <v>48</v>
      </c>
      <c r="E57" s="260" t="s">
        <v>9</v>
      </c>
      <c r="F57" s="261"/>
      <c r="G57" s="261"/>
      <c r="H57" s="289">
        <v>1</v>
      </c>
      <c r="I57" s="290"/>
      <c r="J57" s="290"/>
      <c r="K57" s="291" t="s">
        <v>14</v>
      </c>
      <c r="L57" s="264">
        <v>5</v>
      </c>
      <c r="M57" s="264">
        <f t="shared" si="2"/>
        <v>5</v>
      </c>
      <c r="N57" s="218"/>
      <c r="O57" s="13" t="s">
        <v>36</v>
      </c>
      <c r="P57" s="219"/>
      <c r="Q57" s="220">
        <f t="shared" si="0"/>
        <v>0</v>
      </c>
    </row>
    <row r="58" spans="1:17" s="156" customFormat="1" ht="20" customHeight="1">
      <c r="A58" s="198">
        <v>2</v>
      </c>
      <c r="B58" s="198">
        <v>4</v>
      </c>
      <c r="C58" s="198">
        <f t="shared" si="1"/>
        <v>8</v>
      </c>
      <c r="D58" s="259" t="s">
        <v>49</v>
      </c>
      <c r="E58" s="260" t="s">
        <v>9</v>
      </c>
      <c r="F58" s="261"/>
      <c r="G58" s="261"/>
      <c r="H58" s="289">
        <v>1</v>
      </c>
      <c r="I58" s="290"/>
      <c r="J58" s="290"/>
      <c r="K58" s="291" t="s">
        <v>14</v>
      </c>
      <c r="L58" s="264">
        <v>5</v>
      </c>
      <c r="M58" s="264">
        <f t="shared" si="2"/>
        <v>5</v>
      </c>
      <c r="N58" s="218"/>
      <c r="O58" s="13" t="s">
        <v>36</v>
      </c>
      <c r="P58" s="219"/>
      <c r="Q58" s="220">
        <f t="shared" si="0"/>
        <v>0</v>
      </c>
    </row>
    <row r="59" spans="1:17" s="156" customFormat="1" ht="20" customHeight="1">
      <c r="A59" s="198">
        <v>2</v>
      </c>
      <c r="B59" s="198">
        <v>4</v>
      </c>
      <c r="C59" s="198">
        <v>9</v>
      </c>
      <c r="D59" s="259" t="s">
        <v>50</v>
      </c>
      <c r="E59" s="214" t="s">
        <v>44</v>
      </c>
      <c r="F59" s="215"/>
      <c r="G59" s="215"/>
      <c r="H59" s="289">
        <v>1</v>
      </c>
      <c r="I59" s="290"/>
      <c r="J59" s="313"/>
      <c r="K59" s="291" t="s">
        <v>45</v>
      </c>
      <c r="L59" s="217"/>
      <c r="M59" s="217"/>
      <c r="N59" s="218"/>
      <c r="O59" s="13" t="s">
        <v>36</v>
      </c>
      <c r="P59" s="219"/>
      <c r="Q59" s="220" t="str">
        <f t="shared" si="0"/>
        <v>-</v>
      </c>
    </row>
    <row r="60" spans="1:17" s="156" customFormat="1" ht="20" customHeight="1">
      <c r="A60" s="198">
        <v>2</v>
      </c>
      <c r="B60" s="198">
        <v>4</v>
      </c>
      <c r="C60" s="198">
        <v>10</v>
      </c>
      <c r="D60" s="259" t="s">
        <v>51</v>
      </c>
      <c r="E60" s="260" t="s">
        <v>9</v>
      </c>
      <c r="F60" s="261"/>
      <c r="G60" s="261"/>
      <c r="H60" s="289">
        <v>1</v>
      </c>
      <c r="I60" s="290"/>
      <c r="J60" s="290"/>
      <c r="K60" s="291" t="s">
        <v>14</v>
      </c>
      <c r="L60" s="264">
        <v>5</v>
      </c>
      <c r="M60" s="264">
        <f>SUM(L60*1)</f>
        <v>5</v>
      </c>
      <c r="N60" s="218"/>
      <c r="O60" s="13" t="s">
        <v>36</v>
      </c>
      <c r="P60" s="219"/>
      <c r="Q60" s="220">
        <f t="shared" si="0"/>
        <v>0</v>
      </c>
    </row>
    <row r="61" spans="1:17" s="156" customFormat="1" ht="20" customHeight="1">
      <c r="A61" s="198">
        <v>2</v>
      </c>
      <c r="B61" s="198">
        <v>4</v>
      </c>
      <c r="C61" s="198">
        <v>11</v>
      </c>
      <c r="D61" s="259" t="s">
        <v>52</v>
      </c>
      <c r="E61" s="214" t="s">
        <v>44</v>
      </c>
      <c r="F61" s="215"/>
      <c r="G61" s="215"/>
      <c r="H61" s="289">
        <v>1</v>
      </c>
      <c r="I61" s="290"/>
      <c r="J61" s="313"/>
      <c r="K61" s="291" t="s">
        <v>45</v>
      </c>
      <c r="L61" s="217"/>
      <c r="M61" s="217"/>
      <c r="N61" s="218"/>
      <c r="O61" s="13" t="s">
        <v>36</v>
      </c>
      <c r="P61" s="219"/>
      <c r="Q61" s="220" t="str">
        <f t="shared" si="0"/>
        <v>-</v>
      </c>
    </row>
    <row r="62" spans="1:17" s="156" customFormat="1" ht="20" customHeight="1">
      <c r="A62" s="198">
        <v>2</v>
      </c>
      <c r="B62" s="198">
        <v>4</v>
      </c>
      <c r="C62" s="198">
        <f t="shared" si="1"/>
        <v>12</v>
      </c>
      <c r="D62" s="259" t="s">
        <v>53</v>
      </c>
      <c r="E62" s="214" t="s">
        <v>44</v>
      </c>
      <c r="F62" s="215"/>
      <c r="G62" s="215"/>
      <c r="H62" s="289">
        <v>1</v>
      </c>
      <c r="I62" s="290"/>
      <c r="J62" s="313"/>
      <c r="K62" s="291" t="s">
        <v>45</v>
      </c>
      <c r="L62" s="217"/>
      <c r="M62" s="217"/>
      <c r="N62" s="218"/>
      <c r="O62" s="13" t="s">
        <v>36</v>
      </c>
      <c r="P62" s="219"/>
      <c r="Q62" s="220" t="str">
        <f t="shared" si="0"/>
        <v>-</v>
      </c>
    </row>
    <row r="63" spans="1:17" s="156" customFormat="1" ht="20" customHeight="1">
      <c r="A63" s="198">
        <v>2</v>
      </c>
      <c r="B63" s="198">
        <v>4</v>
      </c>
      <c r="C63" s="198">
        <f t="shared" si="1"/>
        <v>13</v>
      </c>
      <c r="D63" s="259" t="s">
        <v>54</v>
      </c>
      <c r="E63" s="214" t="s">
        <v>44</v>
      </c>
      <c r="F63" s="215"/>
      <c r="G63" s="215"/>
      <c r="H63" s="289">
        <v>1</v>
      </c>
      <c r="I63" s="290"/>
      <c r="J63" s="313"/>
      <c r="K63" s="291" t="s">
        <v>45</v>
      </c>
      <c r="L63" s="217"/>
      <c r="M63" s="217"/>
      <c r="N63" s="218"/>
      <c r="O63" s="13" t="s">
        <v>36</v>
      </c>
      <c r="P63" s="219"/>
      <c r="Q63" s="220" t="str">
        <f t="shared" si="0"/>
        <v>-</v>
      </c>
    </row>
    <row r="64" spans="1:17" s="156" customFormat="1" ht="20" customHeight="1">
      <c r="A64" s="198">
        <v>2</v>
      </c>
      <c r="B64" s="198">
        <v>4</v>
      </c>
      <c r="C64" s="198">
        <v>14</v>
      </c>
      <c r="D64" s="259" t="s">
        <v>55</v>
      </c>
      <c r="E64" s="214" t="s">
        <v>44</v>
      </c>
      <c r="F64" s="215"/>
      <c r="G64" s="215"/>
      <c r="H64" s="289">
        <v>1</v>
      </c>
      <c r="I64" s="290"/>
      <c r="J64" s="313"/>
      <c r="K64" s="291" t="s">
        <v>45</v>
      </c>
      <c r="L64" s="217"/>
      <c r="M64" s="217"/>
      <c r="N64" s="218"/>
      <c r="O64" s="13" t="s">
        <v>36</v>
      </c>
      <c r="P64" s="219"/>
      <c r="Q64" s="220" t="str">
        <f t="shared" si="0"/>
        <v>-</v>
      </c>
    </row>
    <row r="65" spans="1:17" s="156" customFormat="1" ht="20" customHeight="1">
      <c r="A65" s="198">
        <v>2</v>
      </c>
      <c r="B65" s="198">
        <v>4</v>
      </c>
      <c r="C65" s="198">
        <f t="shared" si="1"/>
        <v>15</v>
      </c>
      <c r="D65" s="259" t="s">
        <v>56</v>
      </c>
      <c r="E65" s="214" t="s">
        <v>44</v>
      </c>
      <c r="F65" s="215"/>
      <c r="G65" s="215"/>
      <c r="H65" s="289">
        <v>1</v>
      </c>
      <c r="I65" s="290"/>
      <c r="J65" s="313"/>
      <c r="K65" s="291" t="s">
        <v>45</v>
      </c>
      <c r="L65" s="217"/>
      <c r="M65" s="217"/>
      <c r="N65" s="218"/>
      <c r="O65" s="13" t="s">
        <v>36</v>
      </c>
      <c r="P65" s="219"/>
      <c r="Q65" s="220" t="str">
        <f t="shared" si="0"/>
        <v>-</v>
      </c>
    </row>
    <row r="66" spans="1:17" s="156" customFormat="1" ht="20" customHeight="1">
      <c r="A66" s="198">
        <v>2</v>
      </c>
      <c r="B66" s="198">
        <v>4</v>
      </c>
      <c r="C66" s="198">
        <f t="shared" si="1"/>
        <v>16</v>
      </c>
      <c r="D66" s="259" t="s">
        <v>57</v>
      </c>
      <c r="E66" s="214" t="s">
        <v>44</v>
      </c>
      <c r="F66" s="215"/>
      <c r="G66" s="215"/>
      <c r="H66" s="289">
        <v>1</v>
      </c>
      <c r="I66" s="290"/>
      <c r="J66" s="313"/>
      <c r="K66" s="291" t="s">
        <v>45</v>
      </c>
      <c r="L66" s="217"/>
      <c r="M66" s="217"/>
      <c r="N66" s="218"/>
      <c r="O66" s="13" t="s">
        <v>36</v>
      </c>
      <c r="P66" s="219"/>
      <c r="Q66" s="220" t="str">
        <f t="shared" si="0"/>
        <v>-</v>
      </c>
    </row>
    <row r="67" spans="1:17" s="156" customFormat="1" ht="20" customHeight="1">
      <c r="A67" s="198">
        <v>2</v>
      </c>
      <c r="B67" s="198">
        <v>4</v>
      </c>
      <c r="C67" s="198">
        <f t="shared" si="1"/>
        <v>17</v>
      </c>
      <c r="D67" s="259" t="s">
        <v>58</v>
      </c>
      <c r="E67" s="214" t="s">
        <v>44</v>
      </c>
      <c r="F67" s="215"/>
      <c r="G67" s="215"/>
      <c r="H67" s="289">
        <v>1</v>
      </c>
      <c r="I67" s="290"/>
      <c r="J67" s="313"/>
      <c r="K67" s="291" t="s">
        <v>45</v>
      </c>
      <c r="L67" s="217"/>
      <c r="M67" s="217"/>
      <c r="N67" s="218"/>
      <c r="O67" s="13" t="s">
        <v>36</v>
      </c>
      <c r="P67" s="219"/>
      <c r="Q67" s="220" t="str">
        <f t="shared" si="0"/>
        <v>-</v>
      </c>
    </row>
    <row r="68" spans="1:17" s="156" customFormat="1" ht="20" customHeight="1">
      <c r="A68" s="198">
        <v>2</v>
      </c>
      <c r="B68" s="198">
        <v>4</v>
      </c>
      <c r="C68" s="198">
        <f t="shared" si="1"/>
        <v>18</v>
      </c>
      <c r="D68" s="259" t="s">
        <v>59</v>
      </c>
      <c r="E68" s="214" t="s">
        <v>44</v>
      </c>
      <c r="F68" s="215"/>
      <c r="G68" s="215"/>
      <c r="H68" s="289">
        <v>1</v>
      </c>
      <c r="I68" s="290"/>
      <c r="J68" s="313"/>
      <c r="K68" s="291" t="s">
        <v>45</v>
      </c>
      <c r="L68" s="217"/>
      <c r="M68" s="217"/>
      <c r="N68" s="218"/>
      <c r="O68" s="13" t="s">
        <v>36</v>
      </c>
      <c r="P68" s="219"/>
      <c r="Q68" s="220" t="str">
        <f t="shared" si="0"/>
        <v>-</v>
      </c>
    </row>
    <row r="69" spans="1:17" s="156" customFormat="1" ht="20" customHeight="1">
      <c r="A69" s="198">
        <v>2</v>
      </c>
      <c r="B69" s="198">
        <v>4</v>
      </c>
      <c r="C69" s="198">
        <f t="shared" si="1"/>
        <v>19</v>
      </c>
      <c r="D69" s="259" t="s">
        <v>60</v>
      </c>
      <c r="E69" s="214" t="s">
        <v>44</v>
      </c>
      <c r="F69" s="215"/>
      <c r="G69" s="215"/>
      <c r="H69" s="289">
        <v>1</v>
      </c>
      <c r="I69" s="290"/>
      <c r="J69" s="313"/>
      <c r="K69" s="291" t="s">
        <v>45</v>
      </c>
      <c r="L69" s="217"/>
      <c r="M69" s="217"/>
      <c r="N69" s="218"/>
      <c r="O69" s="13" t="s">
        <v>36</v>
      </c>
      <c r="P69" s="219"/>
      <c r="Q69" s="220" t="str">
        <f t="shared" si="0"/>
        <v>-</v>
      </c>
    </row>
    <row r="70" spans="1:17" s="156" customFormat="1" ht="20" customHeight="1">
      <c r="A70" s="198">
        <v>2</v>
      </c>
      <c r="B70" s="198">
        <v>4</v>
      </c>
      <c r="C70" s="198">
        <f t="shared" si="1"/>
        <v>20</v>
      </c>
      <c r="D70" s="259" t="s">
        <v>61</v>
      </c>
      <c r="E70" s="214" t="s">
        <v>44</v>
      </c>
      <c r="F70" s="215"/>
      <c r="G70" s="215"/>
      <c r="H70" s="289">
        <v>1</v>
      </c>
      <c r="I70" s="290"/>
      <c r="J70" s="313"/>
      <c r="K70" s="291" t="s">
        <v>45</v>
      </c>
      <c r="L70" s="217"/>
      <c r="M70" s="217"/>
      <c r="N70" s="218"/>
      <c r="O70" s="13" t="s">
        <v>36</v>
      </c>
      <c r="P70" s="219"/>
      <c r="Q70" s="220" t="str">
        <f t="shared" si="0"/>
        <v>-</v>
      </c>
    </row>
    <row r="71" spans="1:17" s="156" customFormat="1" ht="20" customHeight="1">
      <c r="A71" s="198">
        <v>2</v>
      </c>
      <c r="B71" s="198">
        <v>4</v>
      </c>
      <c r="C71" s="198">
        <f t="shared" si="1"/>
        <v>21</v>
      </c>
      <c r="D71" s="259" t="s">
        <v>62</v>
      </c>
      <c r="E71" s="214" t="s">
        <v>44</v>
      </c>
      <c r="F71" s="215"/>
      <c r="G71" s="215"/>
      <c r="H71" s="289">
        <v>1</v>
      </c>
      <c r="I71" s="290"/>
      <c r="J71" s="313"/>
      <c r="K71" s="291" t="s">
        <v>45</v>
      </c>
      <c r="L71" s="217"/>
      <c r="M71" s="217"/>
      <c r="N71" s="218"/>
      <c r="O71" s="13" t="s">
        <v>36</v>
      </c>
      <c r="P71" s="219"/>
      <c r="Q71" s="220" t="str">
        <f t="shared" si="0"/>
        <v>-</v>
      </c>
    </row>
    <row r="72" spans="1:17" s="156" customFormat="1" ht="20" customHeight="1">
      <c r="A72" s="198">
        <v>2</v>
      </c>
      <c r="B72" s="198">
        <v>4</v>
      </c>
      <c r="C72" s="198">
        <f t="shared" si="1"/>
        <v>22</v>
      </c>
      <c r="D72" s="259" t="s">
        <v>63</v>
      </c>
      <c r="E72" s="214" t="s">
        <v>44</v>
      </c>
      <c r="F72" s="215"/>
      <c r="G72" s="215"/>
      <c r="H72" s="289">
        <v>1</v>
      </c>
      <c r="I72" s="290"/>
      <c r="J72" s="313"/>
      <c r="K72" s="291" t="s">
        <v>45</v>
      </c>
      <c r="L72" s="217"/>
      <c r="M72" s="217"/>
      <c r="N72" s="218"/>
      <c r="O72" s="13" t="s">
        <v>36</v>
      </c>
      <c r="P72" s="219"/>
      <c r="Q72" s="220" t="str">
        <f t="shared" si="0"/>
        <v>-</v>
      </c>
    </row>
    <row r="73" spans="1:17" s="156" customFormat="1" ht="20" customHeight="1">
      <c r="A73" s="198">
        <v>2</v>
      </c>
      <c r="B73" s="198">
        <v>4</v>
      </c>
      <c r="C73" s="198">
        <f t="shared" si="1"/>
        <v>23</v>
      </c>
      <c r="D73" s="259" t="s">
        <v>64</v>
      </c>
      <c r="E73" s="214" t="s">
        <v>44</v>
      </c>
      <c r="F73" s="215"/>
      <c r="G73" s="215"/>
      <c r="H73" s="289">
        <v>1</v>
      </c>
      <c r="I73" s="290"/>
      <c r="J73" s="313"/>
      <c r="K73" s="291" t="s">
        <v>45</v>
      </c>
      <c r="L73" s="217"/>
      <c r="M73" s="217"/>
      <c r="N73" s="218"/>
      <c r="O73" s="13" t="s">
        <v>36</v>
      </c>
      <c r="P73" s="219"/>
      <c r="Q73" s="220" t="str">
        <f t="shared" si="0"/>
        <v>-</v>
      </c>
    </row>
    <row r="74" spans="1:17" s="156" customFormat="1" ht="20" customHeight="1">
      <c r="A74" s="198">
        <v>2</v>
      </c>
      <c r="B74" s="198">
        <v>4</v>
      </c>
      <c r="C74" s="198">
        <f t="shared" si="1"/>
        <v>24</v>
      </c>
      <c r="D74" s="259" t="s">
        <v>65</v>
      </c>
      <c r="E74" s="214" t="s">
        <v>44</v>
      </c>
      <c r="F74" s="215"/>
      <c r="G74" s="215"/>
      <c r="H74" s="289">
        <v>1</v>
      </c>
      <c r="I74" s="290"/>
      <c r="J74" s="313"/>
      <c r="K74" s="291" t="s">
        <v>45</v>
      </c>
      <c r="L74" s="217"/>
      <c r="M74" s="217"/>
      <c r="N74" s="218"/>
      <c r="O74" s="13" t="s">
        <v>36</v>
      </c>
      <c r="P74" s="219"/>
      <c r="Q74" s="220" t="str">
        <f t="shared" si="0"/>
        <v>-</v>
      </c>
    </row>
    <row r="75" spans="1:17" s="156" customFormat="1" ht="20" customHeight="1">
      <c r="A75" s="198">
        <v>2</v>
      </c>
      <c r="B75" s="198">
        <v>4</v>
      </c>
      <c r="C75" s="198">
        <f t="shared" si="1"/>
        <v>25</v>
      </c>
      <c r="D75" s="259" t="s">
        <v>66</v>
      </c>
      <c r="E75" s="214" t="s">
        <v>44</v>
      </c>
      <c r="F75" s="215"/>
      <c r="G75" s="215"/>
      <c r="H75" s="289">
        <v>1</v>
      </c>
      <c r="I75" s="290"/>
      <c r="J75" s="313"/>
      <c r="K75" s="291" t="s">
        <v>45</v>
      </c>
      <c r="L75" s="217"/>
      <c r="M75" s="217"/>
      <c r="N75" s="218"/>
      <c r="O75" s="13" t="s">
        <v>36</v>
      </c>
      <c r="P75" s="219"/>
      <c r="Q75" s="220" t="str">
        <f t="shared" si="0"/>
        <v>-</v>
      </c>
    </row>
    <row r="76" spans="1:17" s="156" customFormat="1" ht="20" customHeight="1">
      <c r="A76" s="198">
        <v>2</v>
      </c>
      <c r="B76" s="198">
        <v>4</v>
      </c>
      <c r="C76" s="198">
        <v>26</v>
      </c>
      <c r="D76" s="259" t="s">
        <v>67</v>
      </c>
      <c r="E76" s="214" t="s">
        <v>44</v>
      </c>
      <c r="F76" s="215"/>
      <c r="G76" s="215"/>
      <c r="H76" s="289">
        <v>1</v>
      </c>
      <c r="I76" s="290"/>
      <c r="J76" s="313"/>
      <c r="K76" s="291" t="s">
        <v>45</v>
      </c>
      <c r="L76" s="217"/>
      <c r="M76" s="217"/>
      <c r="N76" s="218"/>
      <c r="O76" s="13" t="s">
        <v>36</v>
      </c>
      <c r="P76" s="219"/>
      <c r="Q76" s="220" t="str">
        <f t="shared" si="0"/>
        <v>-</v>
      </c>
    </row>
    <row r="77" spans="1:17" s="156" customFormat="1" ht="20" customHeight="1">
      <c r="A77" s="198">
        <v>2</v>
      </c>
      <c r="B77" s="198">
        <v>4</v>
      </c>
      <c r="C77" s="198">
        <v>27</v>
      </c>
      <c r="D77" s="259" t="s">
        <v>68</v>
      </c>
      <c r="E77" s="214" t="s">
        <v>44</v>
      </c>
      <c r="F77" s="215"/>
      <c r="G77" s="215"/>
      <c r="H77" s="289">
        <v>1</v>
      </c>
      <c r="I77" s="290"/>
      <c r="J77" s="313"/>
      <c r="K77" s="291" t="s">
        <v>45</v>
      </c>
      <c r="L77" s="217"/>
      <c r="M77" s="217"/>
      <c r="N77" s="218"/>
      <c r="O77" s="13" t="s">
        <v>36</v>
      </c>
      <c r="P77" s="219"/>
      <c r="Q77" s="220" t="str">
        <f t="shared" si="0"/>
        <v>-</v>
      </c>
    </row>
    <row r="78" spans="1:17" s="156" customFormat="1" ht="20" customHeight="1">
      <c r="A78" s="198">
        <v>2</v>
      </c>
      <c r="B78" s="198">
        <v>4</v>
      </c>
      <c r="C78" s="198">
        <f t="shared" si="1"/>
        <v>28</v>
      </c>
      <c r="D78" s="259" t="s">
        <v>69</v>
      </c>
      <c r="E78" s="214" t="s">
        <v>44</v>
      </c>
      <c r="F78" s="215"/>
      <c r="G78" s="215"/>
      <c r="H78" s="289">
        <v>1</v>
      </c>
      <c r="I78" s="290"/>
      <c r="J78" s="313"/>
      <c r="K78" s="291" t="s">
        <v>45</v>
      </c>
      <c r="L78" s="217"/>
      <c r="M78" s="217"/>
      <c r="N78" s="218"/>
      <c r="O78" s="13" t="s">
        <v>36</v>
      </c>
      <c r="P78" s="219"/>
      <c r="Q78" s="220" t="str">
        <f t="shared" si="0"/>
        <v>-</v>
      </c>
    </row>
    <row r="79" spans="1:17" s="156" customFormat="1" ht="20" customHeight="1">
      <c r="A79" s="198">
        <v>2</v>
      </c>
      <c r="B79" s="198">
        <v>4</v>
      </c>
      <c r="C79" s="198">
        <f t="shared" si="1"/>
        <v>29</v>
      </c>
      <c r="D79" s="259" t="s">
        <v>70</v>
      </c>
      <c r="E79" s="214" t="s">
        <v>44</v>
      </c>
      <c r="F79" s="215"/>
      <c r="G79" s="215"/>
      <c r="H79" s="289">
        <v>1</v>
      </c>
      <c r="I79" s="290"/>
      <c r="J79" s="313"/>
      <c r="K79" s="291" t="s">
        <v>45</v>
      </c>
      <c r="L79" s="217"/>
      <c r="M79" s="217"/>
      <c r="N79" s="218"/>
      <c r="O79" s="13" t="s">
        <v>36</v>
      </c>
      <c r="P79" s="219"/>
      <c r="Q79" s="220" t="str">
        <f t="shared" si="0"/>
        <v>-</v>
      </c>
    </row>
    <row r="80" spans="1:17" s="156" customFormat="1" ht="20" customHeight="1">
      <c r="A80" s="198">
        <v>2</v>
      </c>
      <c r="B80" s="198">
        <v>4</v>
      </c>
      <c r="C80" s="198">
        <f t="shared" si="1"/>
        <v>30</v>
      </c>
      <c r="D80" s="259" t="s">
        <v>71</v>
      </c>
      <c r="E80" s="214" t="s">
        <v>44</v>
      </c>
      <c r="F80" s="215"/>
      <c r="G80" s="215"/>
      <c r="H80" s="289">
        <v>1</v>
      </c>
      <c r="I80" s="290"/>
      <c r="J80" s="313"/>
      <c r="K80" s="291" t="s">
        <v>45</v>
      </c>
      <c r="L80" s="217"/>
      <c r="M80" s="217"/>
      <c r="N80" s="218"/>
      <c r="O80" s="13" t="s">
        <v>36</v>
      </c>
      <c r="P80" s="219"/>
      <c r="Q80" s="220" t="str">
        <f t="shared" si="0"/>
        <v>-</v>
      </c>
    </row>
    <row r="81" spans="1:17" s="156" customFormat="1" ht="20" customHeight="1">
      <c r="A81" s="194"/>
      <c r="B81" s="194"/>
      <c r="C81" s="194"/>
      <c r="D81" s="107"/>
      <c r="E81" s="314"/>
      <c r="F81" s="314"/>
      <c r="G81" s="314"/>
      <c r="K81" s="162"/>
      <c r="L81" s="162"/>
      <c r="M81" s="162"/>
    </row>
    <row r="82" spans="1:17" s="156" customFormat="1" ht="20" customHeight="1">
      <c r="A82" s="210"/>
      <c r="B82" s="210"/>
      <c r="C82" s="211"/>
      <c r="D82" s="212" t="s">
        <v>72</v>
      </c>
      <c r="E82" s="315"/>
      <c r="F82" s="315"/>
      <c r="G82" s="315"/>
      <c r="H82" s="213"/>
      <c r="I82" s="213"/>
      <c r="J82" s="213"/>
      <c r="K82" s="213"/>
      <c r="L82" s="213"/>
      <c r="M82" s="213"/>
      <c r="N82" s="182"/>
      <c r="O82" s="162"/>
      <c r="P82" s="162"/>
      <c r="Q82" s="162"/>
    </row>
    <row r="83" spans="1:17" s="156" customFormat="1" ht="20" customHeight="1">
      <c r="A83" s="198">
        <v>2</v>
      </c>
      <c r="B83" s="198">
        <v>5</v>
      </c>
      <c r="C83" s="198">
        <v>1</v>
      </c>
      <c r="D83" s="259" t="s">
        <v>73</v>
      </c>
      <c r="E83" s="214" t="s">
        <v>44</v>
      </c>
      <c r="F83" s="215"/>
      <c r="G83" s="215"/>
      <c r="H83" s="289">
        <v>1</v>
      </c>
      <c r="I83" s="290"/>
      <c r="J83" s="313"/>
      <c r="K83" s="291" t="s">
        <v>45</v>
      </c>
      <c r="L83" s="217"/>
      <c r="M83" s="217"/>
      <c r="N83" s="218"/>
      <c r="O83" s="13" t="s">
        <v>36</v>
      </c>
      <c r="P83" s="219"/>
      <c r="Q83" s="220" t="str">
        <f>IF(E83="A",IF(O83="Ja","OK","-"),(IF(O83&lt;&gt;"Ja",L83*0,L83*1)))</f>
        <v>-</v>
      </c>
    </row>
    <row r="84" spans="1:17" s="156" customFormat="1" ht="20" customHeight="1">
      <c r="A84" s="198">
        <v>2</v>
      </c>
      <c r="B84" s="198">
        <v>5</v>
      </c>
      <c r="C84" s="198">
        <v>2</v>
      </c>
      <c r="D84" s="259" t="s">
        <v>74</v>
      </c>
      <c r="E84" s="214" t="s">
        <v>44</v>
      </c>
      <c r="F84" s="215"/>
      <c r="G84" s="215"/>
      <c r="H84" s="289">
        <v>1</v>
      </c>
      <c r="I84" s="290"/>
      <c r="J84" s="313"/>
      <c r="K84" s="291" t="s">
        <v>45</v>
      </c>
      <c r="L84" s="217"/>
      <c r="M84" s="217"/>
      <c r="N84" s="218"/>
      <c r="O84" s="13" t="s">
        <v>36</v>
      </c>
      <c r="P84" s="219"/>
      <c r="Q84" s="220" t="str">
        <f>IF(E84="A",IF(O84="Ja","OK","-"),(IF(O84&lt;&gt;"Ja",L84*0,L84*1)))</f>
        <v>-</v>
      </c>
    </row>
    <row r="85" spans="1:17" s="156" customFormat="1" ht="20" customHeight="1">
      <c r="A85" s="198">
        <v>2</v>
      </c>
      <c r="B85" s="198">
        <v>5</v>
      </c>
      <c r="C85" s="198">
        <v>3</v>
      </c>
      <c r="D85" s="259" t="s">
        <v>75</v>
      </c>
      <c r="E85" s="260" t="s">
        <v>9</v>
      </c>
      <c r="F85" s="261"/>
      <c r="G85" s="261"/>
      <c r="H85" s="289">
        <v>1</v>
      </c>
      <c r="I85" s="290"/>
      <c r="J85" s="290"/>
      <c r="K85" s="291" t="s">
        <v>14</v>
      </c>
      <c r="L85" s="264">
        <v>5</v>
      </c>
      <c r="M85" s="264">
        <f>SUM(L85*1)</f>
        <v>5</v>
      </c>
      <c r="N85" s="218"/>
      <c r="O85" s="13" t="s">
        <v>36</v>
      </c>
      <c r="P85" s="219"/>
      <c r="Q85" s="220">
        <f>IF(E85="A",IF(O85="Ja","OK","-"),(IF(O85&lt;&gt;"Ja",L85*0,L85*1)))</f>
        <v>0</v>
      </c>
    </row>
    <row r="86" spans="1:17" s="156" customFormat="1" ht="20" customHeight="1">
      <c r="A86" s="198">
        <v>2</v>
      </c>
      <c r="B86" s="198">
        <v>5</v>
      </c>
      <c r="C86" s="198">
        <f>SUM(C85+1)</f>
        <v>4</v>
      </c>
      <c r="D86" s="259" t="s">
        <v>76</v>
      </c>
      <c r="E86" s="214" t="s">
        <v>44</v>
      </c>
      <c r="F86" s="215"/>
      <c r="G86" s="215"/>
      <c r="H86" s="289">
        <v>1</v>
      </c>
      <c r="I86" s="290"/>
      <c r="J86" s="313"/>
      <c r="K86" s="291" t="s">
        <v>45</v>
      </c>
      <c r="L86" s="217"/>
      <c r="M86" s="217"/>
      <c r="N86" s="218"/>
      <c r="O86" s="13" t="s">
        <v>36</v>
      </c>
      <c r="P86" s="219"/>
      <c r="Q86" s="220" t="str">
        <f>IF(E86="A",IF(O86="Ja","OK","-"),(IF(O86&lt;&gt;"Ja",L86*0,L86*1)))</f>
        <v>-</v>
      </c>
    </row>
    <row r="87" spans="1:17" s="156" customFormat="1" ht="20" customHeight="1">
      <c r="A87" s="198">
        <v>2</v>
      </c>
      <c r="B87" s="198">
        <v>5</v>
      </c>
      <c r="C87" s="198">
        <v>5</v>
      </c>
      <c r="D87" s="259" t="s">
        <v>77</v>
      </c>
      <c r="E87" s="260" t="s">
        <v>9</v>
      </c>
      <c r="F87" s="261"/>
      <c r="G87" s="261"/>
      <c r="H87" s="289">
        <v>1</v>
      </c>
      <c r="I87" s="290"/>
      <c r="J87" s="290"/>
      <c r="K87" s="291" t="s">
        <v>14</v>
      </c>
      <c r="L87" s="264">
        <v>5</v>
      </c>
      <c r="M87" s="264">
        <f>SUM(L87*1)</f>
        <v>5</v>
      </c>
      <c r="N87" s="218"/>
      <c r="O87" s="13" t="s">
        <v>36</v>
      </c>
      <c r="P87" s="219"/>
      <c r="Q87" s="220">
        <f>IF(E87="A",IF(O87="Ja","OK","-"),(IF(O87&lt;&gt;"Ja",L87*0,L87*1)))</f>
        <v>0</v>
      </c>
    </row>
    <row r="88" spans="1:17" s="156" customFormat="1" ht="20" customHeight="1">
      <c r="A88" s="194"/>
      <c r="B88" s="194"/>
      <c r="C88" s="194"/>
      <c r="D88" s="107"/>
      <c r="E88" s="314"/>
      <c r="F88" s="314"/>
      <c r="G88" s="314"/>
      <c r="K88" s="162"/>
      <c r="L88" s="162"/>
      <c r="M88" s="162"/>
    </row>
    <row r="89" spans="1:17" s="156" customFormat="1" ht="20" customHeight="1">
      <c r="A89" s="210"/>
      <c r="B89" s="210"/>
      <c r="C89" s="211"/>
      <c r="D89" s="212" t="s">
        <v>0</v>
      </c>
      <c r="E89" s="315"/>
      <c r="F89" s="315"/>
      <c r="G89" s="315"/>
      <c r="H89" s="213"/>
      <c r="I89" s="213"/>
      <c r="J89" s="213"/>
      <c r="K89" s="213"/>
      <c r="L89" s="213"/>
      <c r="M89" s="213"/>
      <c r="N89" s="182"/>
      <c r="O89" s="162"/>
      <c r="P89" s="162"/>
    </row>
    <row r="90" spans="1:17" s="156" customFormat="1" ht="20" customHeight="1">
      <c r="A90" s="198">
        <v>2</v>
      </c>
      <c r="B90" s="198">
        <v>6</v>
      </c>
      <c r="C90" s="198">
        <v>1</v>
      </c>
      <c r="D90" s="259" t="s">
        <v>41</v>
      </c>
      <c r="E90" s="214" t="s">
        <v>44</v>
      </c>
      <c r="F90" s="215"/>
      <c r="G90" s="215"/>
      <c r="H90" s="289">
        <v>1</v>
      </c>
      <c r="I90" s="290"/>
      <c r="J90" s="313"/>
      <c r="K90" s="291" t="s">
        <v>45</v>
      </c>
      <c r="L90" s="217"/>
      <c r="M90" s="217"/>
      <c r="N90" s="218"/>
      <c r="O90" s="13" t="s">
        <v>36</v>
      </c>
      <c r="P90" s="219"/>
      <c r="Q90" s="220" t="str">
        <f t="shared" ref="Q90:Q101" si="3">IF(E90="A",IF(O90="Ja","OK","-"),(IF(O90&lt;&gt;"Ja",L90*0,L90*1)))</f>
        <v>-</v>
      </c>
    </row>
    <row r="91" spans="1:17" s="156" customFormat="1" ht="20" customHeight="1">
      <c r="A91" s="198">
        <v>2</v>
      </c>
      <c r="B91" s="198">
        <v>6</v>
      </c>
      <c r="C91" s="198">
        <f>SUM(C90+1)</f>
        <v>2</v>
      </c>
      <c r="D91" s="259" t="s">
        <v>1</v>
      </c>
      <c r="E91" s="214" t="s">
        <v>44</v>
      </c>
      <c r="F91" s="215"/>
      <c r="G91" s="215"/>
      <c r="H91" s="289">
        <v>1</v>
      </c>
      <c r="I91" s="290"/>
      <c r="J91" s="313"/>
      <c r="K91" s="291" t="s">
        <v>45</v>
      </c>
      <c r="L91" s="217"/>
      <c r="M91" s="217"/>
      <c r="N91" s="218"/>
      <c r="O91" s="13" t="s">
        <v>36</v>
      </c>
      <c r="P91" s="219"/>
      <c r="Q91" s="220" t="str">
        <f t="shared" si="3"/>
        <v>-</v>
      </c>
    </row>
    <row r="92" spans="1:17" s="156" customFormat="1" ht="20" customHeight="1">
      <c r="A92" s="198">
        <v>2</v>
      </c>
      <c r="B92" s="198">
        <v>6</v>
      </c>
      <c r="C92" s="198">
        <f>SUM(C91+1)</f>
        <v>3</v>
      </c>
      <c r="D92" s="259" t="s">
        <v>78</v>
      </c>
      <c r="E92" s="260" t="s">
        <v>9</v>
      </c>
      <c r="F92" s="261"/>
      <c r="G92" s="261"/>
      <c r="H92" s="289">
        <v>1</v>
      </c>
      <c r="I92" s="290"/>
      <c r="J92" s="290"/>
      <c r="K92" s="291" t="s">
        <v>14</v>
      </c>
      <c r="L92" s="264">
        <v>5</v>
      </c>
      <c r="M92" s="264">
        <v>5</v>
      </c>
      <c r="N92" s="218"/>
      <c r="O92" s="13" t="s">
        <v>36</v>
      </c>
      <c r="P92" s="219"/>
      <c r="Q92" s="220">
        <f t="shared" si="3"/>
        <v>0</v>
      </c>
    </row>
    <row r="93" spans="1:17" s="156" customFormat="1" ht="20" customHeight="1">
      <c r="A93" s="198">
        <v>2</v>
      </c>
      <c r="B93" s="198">
        <v>6</v>
      </c>
      <c r="C93" s="198">
        <f>SUM(C92+1)</f>
        <v>4</v>
      </c>
      <c r="D93" s="259" t="s">
        <v>79</v>
      </c>
      <c r="E93" s="260" t="s">
        <v>9</v>
      </c>
      <c r="F93" s="261"/>
      <c r="G93" s="261"/>
      <c r="H93" s="289">
        <v>1</v>
      </c>
      <c r="I93" s="290"/>
      <c r="J93" s="290"/>
      <c r="K93" s="291" t="s">
        <v>14</v>
      </c>
      <c r="L93" s="264">
        <v>5</v>
      </c>
      <c r="M93" s="264">
        <v>5</v>
      </c>
      <c r="N93" s="218"/>
      <c r="O93" s="13" t="s">
        <v>36</v>
      </c>
      <c r="P93" s="219"/>
      <c r="Q93" s="220">
        <f t="shared" si="3"/>
        <v>0</v>
      </c>
    </row>
    <row r="94" spans="1:17" s="156" customFormat="1" ht="20" customHeight="1">
      <c r="A94" s="198">
        <v>2</v>
      </c>
      <c r="B94" s="198">
        <v>6</v>
      </c>
      <c r="C94" s="198">
        <f>SUM(C93+1)</f>
        <v>5</v>
      </c>
      <c r="D94" s="259" t="s">
        <v>42</v>
      </c>
      <c r="E94" s="214" t="s">
        <v>44</v>
      </c>
      <c r="F94" s="215"/>
      <c r="G94" s="215"/>
      <c r="H94" s="289">
        <v>1</v>
      </c>
      <c r="I94" s="290"/>
      <c r="J94" s="313"/>
      <c r="K94" s="291" t="s">
        <v>45</v>
      </c>
      <c r="L94" s="217"/>
      <c r="M94" s="217"/>
      <c r="N94" s="218"/>
      <c r="O94" s="13" t="s">
        <v>36</v>
      </c>
      <c r="P94" s="219"/>
      <c r="Q94" s="220" t="str">
        <f t="shared" si="3"/>
        <v>-</v>
      </c>
    </row>
    <row r="95" spans="1:17" s="156" customFormat="1" ht="20" customHeight="1">
      <c r="A95" s="198">
        <v>2</v>
      </c>
      <c r="B95" s="198">
        <v>6</v>
      </c>
      <c r="C95" s="198">
        <v>6</v>
      </c>
      <c r="D95" s="259" t="s">
        <v>80</v>
      </c>
      <c r="E95" s="214" t="s">
        <v>44</v>
      </c>
      <c r="F95" s="215"/>
      <c r="G95" s="215"/>
      <c r="H95" s="289">
        <v>1</v>
      </c>
      <c r="I95" s="290"/>
      <c r="J95" s="313"/>
      <c r="K95" s="291" t="s">
        <v>45</v>
      </c>
      <c r="L95" s="217"/>
      <c r="M95" s="217"/>
      <c r="N95" s="218"/>
      <c r="O95" s="13" t="s">
        <v>36</v>
      </c>
      <c r="P95" s="219"/>
      <c r="Q95" s="220" t="str">
        <f t="shared" si="3"/>
        <v>-</v>
      </c>
    </row>
    <row r="96" spans="1:17" s="156" customFormat="1" ht="20" customHeight="1">
      <c r="A96" s="198">
        <v>2</v>
      </c>
      <c r="B96" s="198">
        <v>6</v>
      </c>
      <c r="C96" s="198">
        <v>7</v>
      </c>
      <c r="D96" s="259" t="s">
        <v>81</v>
      </c>
      <c r="E96" s="214" t="s">
        <v>44</v>
      </c>
      <c r="F96" s="215"/>
      <c r="G96" s="215"/>
      <c r="H96" s="289">
        <v>1</v>
      </c>
      <c r="I96" s="290"/>
      <c r="J96" s="313"/>
      <c r="K96" s="291" t="s">
        <v>45</v>
      </c>
      <c r="L96" s="217"/>
      <c r="M96" s="217"/>
      <c r="N96" s="218"/>
      <c r="O96" s="13" t="s">
        <v>36</v>
      </c>
      <c r="P96" s="219"/>
      <c r="Q96" s="220" t="str">
        <f t="shared" si="3"/>
        <v>-</v>
      </c>
    </row>
    <row r="97" spans="1:17" s="156" customFormat="1" ht="20" customHeight="1">
      <c r="A97" s="198">
        <v>2</v>
      </c>
      <c r="B97" s="198">
        <v>6</v>
      </c>
      <c r="C97" s="198">
        <v>8</v>
      </c>
      <c r="D97" s="259" t="s">
        <v>82</v>
      </c>
      <c r="E97" s="214" t="s">
        <v>44</v>
      </c>
      <c r="F97" s="215"/>
      <c r="G97" s="215"/>
      <c r="H97" s="289">
        <v>1</v>
      </c>
      <c r="I97" s="290"/>
      <c r="J97" s="313"/>
      <c r="K97" s="291" t="s">
        <v>45</v>
      </c>
      <c r="L97" s="217"/>
      <c r="M97" s="217"/>
      <c r="N97" s="218"/>
      <c r="O97" s="13" t="s">
        <v>36</v>
      </c>
      <c r="P97" s="219"/>
      <c r="Q97" s="220" t="str">
        <f t="shared" si="3"/>
        <v>-</v>
      </c>
    </row>
    <row r="98" spans="1:17" s="156" customFormat="1" ht="20" customHeight="1">
      <c r="A98" s="198">
        <v>2</v>
      </c>
      <c r="B98" s="198">
        <v>6</v>
      </c>
      <c r="C98" s="198">
        <v>9</v>
      </c>
      <c r="D98" s="259" t="s">
        <v>83</v>
      </c>
      <c r="E98" s="260" t="s">
        <v>9</v>
      </c>
      <c r="F98" s="261"/>
      <c r="G98" s="261"/>
      <c r="H98" s="289">
        <v>1</v>
      </c>
      <c r="I98" s="290"/>
      <c r="J98" s="290"/>
      <c r="K98" s="291" t="s">
        <v>14</v>
      </c>
      <c r="L98" s="264">
        <v>5</v>
      </c>
      <c r="M98" s="264">
        <v>5</v>
      </c>
      <c r="N98" s="218"/>
      <c r="O98" s="13" t="s">
        <v>36</v>
      </c>
      <c r="P98" s="219"/>
      <c r="Q98" s="220">
        <f t="shared" ref="Q98" si="4">IF(E98="A",IF(O98="Ja","OK","-"),(IF(O98&lt;&gt;"Ja",L98*0,L98*1)))</f>
        <v>0</v>
      </c>
    </row>
    <row r="99" spans="1:17" s="156" customFormat="1" ht="20" customHeight="1">
      <c r="A99" s="198">
        <v>2</v>
      </c>
      <c r="B99" s="198">
        <v>6</v>
      </c>
      <c r="C99" s="198">
        <v>10</v>
      </c>
      <c r="D99" s="259" t="s">
        <v>84</v>
      </c>
      <c r="E99" s="214" t="s">
        <v>44</v>
      </c>
      <c r="F99" s="215"/>
      <c r="G99" s="215"/>
      <c r="H99" s="289">
        <v>1</v>
      </c>
      <c r="I99" s="290"/>
      <c r="J99" s="313"/>
      <c r="K99" s="291" t="s">
        <v>45</v>
      </c>
      <c r="L99" s="217"/>
      <c r="M99" s="217"/>
      <c r="N99" s="218"/>
      <c r="O99" s="13" t="s">
        <v>36</v>
      </c>
      <c r="P99" s="219"/>
      <c r="Q99" s="220" t="str">
        <f t="shared" si="3"/>
        <v>-</v>
      </c>
    </row>
    <row r="100" spans="1:17" s="156" customFormat="1" ht="20" customHeight="1">
      <c r="A100" s="198">
        <v>2</v>
      </c>
      <c r="B100" s="198">
        <v>6</v>
      </c>
      <c r="C100" s="198">
        <v>11</v>
      </c>
      <c r="D100" s="259" t="s">
        <v>85</v>
      </c>
      <c r="E100" s="214" t="s">
        <v>44</v>
      </c>
      <c r="F100" s="215"/>
      <c r="G100" s="215"/>
      <c r="H100" s="289">
        <v>1</v>
      </c>
      <c r="I100" s="290"/>
      <c r="J100" s="313"/>
      <c r="K100" s="291" t="s">
        <v>45</v>
      </c>
      <c r="L100" s="217"/>
      <c r="M100" s="217"/>
      <c r="N100" s="218"/>
      <c r="O100" s="13" t="s">
        <v>36</v>
      </c>
      <c r="P100" s="219"/>
      <c r="Q100" s="220" t="str">
        <f t="shared" si="3"/>
        <v>-</v>
      </c>
    </row>
    <row r="101" spans="1:17" s="156" customFormat="1" ht="20" customHeight="1">
      <c r="A101" s="198">
        <v>2</v>
      </c>
      <c r="B101" s="198">
        <v>6</v>
      </c>
      <c r="C101" s="198">
        <v>12</v>
      </c>
      <c r="D101" s="259" t="s">
        <v>86</v>
      </c>
      <c r="E101" s="214" t="s">
        <v>44</v>
      </c>
      <c r="F101" s="215"/>
      <c r="G101" s="215"/>
      <c r="H101" s="289">
        <v>1</v>
      </c>
      <c r="I101" s="290"/>
      <c r="J101" s="313"/>
      <c r="K101" s="291" t="s">
        <v>45</v>
      </c>
      <c r="L101" s="217"/>
      <c r="M101" s="217"/>
      <c r="N101" s="218"/>
      <c r="O101" s="13" t="s">
        <v>36</v>
      </c>
      <c r="P101" s="219"/>
      <c r="Q101" s="220" t="str">
        <f t="shared" si="3"/>
        <v>-</v>
      </c>
    </row>
    <row r="102" spans="1:17">
      <c r="A102" s="292"/>
      <c r="B102" s="292"/>
      <c r="C102" s="292"/>
      <c r="E102" s="316"/>
      <c r="F102" s="316"/>
      <c r="G102" s="316"/>
    </row>
    <row r="103" spans="1:17" s="156" customFormat="1" ht="20" customHeight="1">
      <c r="A103" s="182"/>
      <c r="B103" s="182"/>
      <c r="C103" s="213"/>
      <c r="D103" s="212" t="s">
        <v>127</v>
      </c>
      <c r="E103" s="315"/>
      <c r="F103" s="315"/>
      <c r="G103" s="315"/>
      <c r="H103" s="213"/>
      <c r="I103" s="213"/>
      <c r="J103" s="213"/>
      <c r="K103" s="213"/>
      <c r="L103" s="213"/>
      <c r="M103" s="213"/>
      <c r="N103" s="182"/>
      <c r="O103" s="162"/>
      <c r="P103" s="162"/>
      <c r="Q103" s="162"/>
    </row>
    <row r="104" spans="1:17" s="156" customFormat="1" ht="20" customHeight="1">
      <c r="A104" s="200">
        <v>2</v>
      </c>
      <c r="B104" s="200">
        <v>7</v>
      </c>
      <c r="C104" s="200">
        <v>1</v>
      </c>
      <c r="D104" s="303" t="s">
        <v>125</v>
      </c>
      <c r="E104" s="223" t="s">
        <v>9</v>
      </c>
      <c r="F104" s="224"/>
      <c r="G104" s="225"/>
      <c r="H104" s="304">
        <v>1</v>
      </c>
      <c r="I104" s="305"/>
      <c r="J104" s="306"/>
      <c r="K104" s="291" t="s">
        <v>130</v>
      </c>
      <c r="L104" s="229">
        <v>4</v>
      </c>
      <c r="M104" s="229">
        <v>40</v>
      </c>
      <c r="N104" s="218"/>
      <c r="O104" s="93" t="s">
        <v>36</v>
      </c>
      <c r="P104" s="307"/>
      <c r="Q104" s="230">
        <f>IF(O104="AES - 128",L104*5,IF(O104="AES - 256",L104*10,0))</f>
        <v>0</v>
      </c>
    </row>
    <row r="105" spans="1:17" s="156" customFormat="1" ht="20" customHeight="1">
      <c r="A105" s="202"/>
      <c r="B105" s="202"/>
      <c r="C105" s="202"/>
      <c r="D105" s="308"/>
      <c r="E105" s="232"/>
      <c r="F105" s="233"/>
      <c r="G105" s="234"/>
      <c r="H105" s="309"/>
      <c r="I105" s="310"/>
      <c r="J105" s="311"/>
      <c r="K105" s="291" t="s">
        <v>128</v>
      </c>
      <c r="L105" s="235"/>
      <c r="M105" s="235"/>
      <c r="N105" s="218"/>
      <c r="O105" s="94"/>
      <c r="P105" s="312"/>
      <c r="Q105" s="236"/>
    </row>
    <row r="106" spans="1:17" s="156" customFormat="1" ht="20" customHeight="1">
      <c r="A106" s="200">
        <v>2</v>
      </c>
      <c r="B106" s="200">
        <v>7</v>
      </c>
      <c r="C106" s="200">
        <v>2</v>
      </c>
      <c r="D106" s="317" t="s">
        <v>126</v>
      </c>
      <c r="E106" s="223" t="s">
        <v>9</v>
      </c>
      <c r="F106" s="224"/>
      <c r="G106" s="225"/>
      <c r="H106" s="304">
        <v>1</v>
      </c>
      <c r="I106" s="305"/>
      <c r="J106" s="306"/>
      <c r="K106" s="291" t="s">
        <v>129</v>
      </c>
      <c r="L106" s="229">
        <v>4</v>
      </c>
      <c r="M106" s="229">
        <v>40</v>
      </c>
      <c r="N106" s="218"/>
      <c r="O106" s="93" t="s">
        <v>36</v>
      </c>
      <c r="P106" s="307"/>
      <c r="Q106" s="230">
        <f>IF(O106="AES - 128",L106*5,IF(O106="AES - 256",L106*10,0))</f>
        <v>0</v>
      </c>
    </row>
    <row r="107" spans="1:17" s="156" customFormat="1" ht="20" customHeight="1">
      <c r="A107" s="202"/>
      <c r="B107" s="202"/>
      <c r="C107" s="202"/>
      <c r="D107" s="318"/>
      <c r="E107" s="232"/>
      <c r="F107" s="233"/>
      <c r="G107" s="234"/>
      <c r="H107" s="309"/>
      <c r="I107" s="310"/>
      <c r="J107" s="311"/>
      <c r="K107" s="291" t="s">
        <v>128</v>
      </c>
      <c r="L107" s="235"/>
      <c r="M107" s="235"/>
      <c r="N107" s="218"/>
      <c r="O107" s="94"/>
      <c r="P107" s="312"/>
      <c r="Q107" s="236"/>
    </row>
    <row r="109" spans="1:17" s="156" customFormat="1" ht="20" customHeight="1">
      <c r="A109" s="182"/>
      <c r="B109" s="182"/>
      <c r="C109" s="213"/>
      <c r="D109" s="212" t="s">
        <v>188</v>
      </c>
      <c r="E109" s="315"/>
      <c r="F109" s="315"/>
      <c r="G109" s="315"/>
      <c r="H109" s="213"/>
      <c r="I109" s="213"/>
      <c r="J109" s="213"/>
      <c r="K109" s="213"/>
      <c r="L109" s="213"/>
      <c r="M109" s="213"/>
      <c r="N109" s="182"/>
      <c r="O109" s="162"/>
      <c r="P109" s="162"/>
      <c r="Q109" s="162"/>
    </row>
    <row r="110" spans="1:17" s="156" customFormat="1" ht="36" customHeight="1">
      <c r="A110" s="198">
        <v>2</v>
      </c>
      <c r="B110" s="198">
        <v>8</v>
      </c>
      <c r="C110" s="198">
        <v>1</v>
      </c>
      <c r="D110" s="319" t="s">
        <v>189</v>
      </c>
      <c r="E110" s="260" t="s">
        <v>9</v>
      </c>
      <c r="F110" s="261"/>
      <c r="G110" s="261"/>
      <c r="H110" s="289">
        <v>1</v>
      </c>
      <c r="I110" s="290"/>
      <c r="J110" s="290"/>
      <c r="K110" s="291" t="s">
        <v>104</v>
      </c>
      <c r="L110" s="264">
        <v>6</v>
      </c>
      <c r="M110" s="264">
        <v>60</v>
      </c>
      <c r="N110" s="218"/>
      <c r="O110" s="13" t="s">
        <v>36</v>
      </c>
      <c r="P110" s="219"/>
      <c r="Q110" s="220">
        <f>IF(E110="A",IF(O110="Ja","OK","-"),(IF(O110&lt;&gt;"Ja",L110*0,L110*10)))</f>
        <v>0</v>
      </c>
    </row>
    <row r="112" spans="1:17" s="156" customFormat="1" ht="20" customHeight="1">
      <c r="D112" s="107"/>
      <c r="E112" s="162"/>
      <c r="F112" s="162"/>
      <c r="G112" s="162"/>
      <c r="K112" s="295" t="s">
        <v>37</v>
      </c>
      <c r="L112" s="295"/>
      <c r="M112" s="296">
        <f>SUM(M34:M111)</f>
        <v>250</v>
      </c>
      <c r="O112" s="297"/>
      <c r="P112" s="297"/>
      <c r="Q112" s="175">
        <f>SUM(Q33:Q110)</f>
        <v>0</v>
      </c>
    </row>
  </sheetData>
  <sheetProtection algorithmName="SHA-512" hashValue="3S/+xXNPv7ODOo+mfEDUKAnNru8rdDInk12pYjt4dvHyPbPzDsbuea5lH9htz/QoER78gnYYE5BtyYlkKen5oA==" saltValue="u66QPzyhra1IOYK4AuCFmg==" spinCount="100000" sheet="1" objects="1" scenarios="1"/>
  <mergeCells count="165">
    <mergeCell ref="L42:L43"/>
    <mergeCell ref="M42:M43"/>
    <mergeCell ref="O42:O43"/>
    <mergeCell ref="P42:P43"/>
    <mergeCell ref="Q42:Q43"/>
    <mergeCell ref="K9:K13"/>
    <mergeCell ref="E10:F10"/>
    <mergeCell ref="I10:J12"/>
    <mergeCell ref="E11:F11"/>
    <mergeCell ref="E12:F12"/>
    <mergeCell ref="E41:G41"/>
    <mergeCell ref="H41:J41"/>
    <mergeCell ref="O27:P27"/>
    <mergeCell ref="O30:P30"/>
    <mergeCell ref="E34:G34"/>
    <mergeCell ref="H34:J34"/>
    <mergeCell ref="E35:G35"/>
    <mergeCell ref="H35:J35"/>
    <mergeCell ref="E36:G36"/>
    <mergeCell ref="H36:J36"/>
    <mergeCell ref="E37:G37"/>
    <mergeCell ref="H37:J37"/>
    <mergeCell ref="A42:A43"/>
    <mergeCell ref="B42:B43"/>
    <mergeCell ref="C42:C43"/>
    <mergeCell ref="D42:D43"/>
    <mergeCell ref="E42:G43"/>
    <mergeCell ref="H42:J43"/>
    <mergeCell ref="E38:G38"/>
    <mergeCell ref="H38:J38"/>
    <mergeCell ref="E110:G110"/>
    <mergeCell ref="H110:J110"/>
    <mergeCell ref="E52:G52"/>
    <mergeCell ref="H52:J52"/>
    <mergeCell ref="E53:G53"/>
    <mergeCell ref="H53:J53"/>
    <mergeCell ref="E59:G59"/>
    <mergeCell ref="H59:J59"/>
    <mergeCell ref="E60:G60"/>
    <mergeCell ref="H60:J60"/>
    <mergeCell ref="E66:G66"/>
    <mergeCell ref="H66:J66"/>
    <mergeCell ref="E67:G67"/>
    <mergeCell ref="H67:J67"/>
    <mergeCell ref="E68:G68"/>
    <mergeCell ref="H68:J68"/>
    <mergeCell ref="A1:O2"/>
    <mergeCell ref="A4:Q4"/>
    <mergeCell ref="A7:D7"/>
    <mergeCell ref="E7:K7"/>
    <mergeCell ref="A9:D9"/>
    <mergeCell ref="M9:P13"/>
    <mergeCell ref="Q9:Q13"/>
    <mergeCell ref="A10:D10"/>
    <mergeCell ref="A11:D11"/>
    <mergeCell ref="A12:D12"/>
    <mergeCell ref="A13:D13"/>
    <mergeCell ref="K112:L112"/>
    <mergeCell ref="O112:P112"/>
    <mergeCell ref="E47:G47"/>
    <mergeCell ref="E46:G46"/>
    <mergeCell ref="H46:J46"/>
    <mergeCell ref="H47:J47"/>
    <mergeCell ref="E51:G51"/>
    <mergeCell ref="H51:J51"/>
    <mergeCell ref="E56:G56"/>
    <mergeCell ref="H56:J56"/>
    <mergeCell ref="E57:G57"/>
    <mergeCell ref="H57:J57"/>
    <mergeCell ref="E58:G58"/>
    <mergeCell ref="H58:J58"/>
    <mergeCell ref="E54:G54"/>
    <mergeCell ref="H54:J54"/>
    <mergeCell ref="E55:G55"/>
    <mergeCell ref="H55:J55"/>
    <mergeCell ref="E61:G61"/>
    <mergeCell ref="H61:J61"/>
    <mergeCell ref="E62:G62"/>
    <mergeCell ref="H62:J62"/>
    <mergeCell ref="E63:G63"/>
    <mergeCell ref="H63:J63"/>
    <mergeCell ref="E64:G64"/>
    <mergeCell ref="H64:J64"/>
    <mergeCell ref="E65:G65"/>
    <mergeCell ref="H65:J65"/>
    <mergeCell ref="E72:G72"/>
    <mergeCell ref="H72:J72"/>
    <mergeCell ref="E73:G73"/>
    <mergeCell ref="H73:J73"/>
    <mergeCell ref="E74:G74"/>
    <mergeCell ref="H74:J74"/>
    <mergeCell ref="E69:G69"/>
    <mergeCell ref="H69:J69"/>
    <mergeCell ref="E70:G70"/>
    <mergeCell ref="H70:J70"/>
    <mergeCell ref="E71:G71"/>
    <mergeCell ref="H71:J71"/>
    <mergeCell ref="E77:G77"/>
    <mergeCell ref="H77:J77"/>
    <mergeCell ref="E78:G78"/>
    <mergeCell ref="H78:J78"/>
    <mergeCell ref="E79:G79"/>
    <mergeCell ref="H79:J79"/>
    <mergeCell ref="E75:G75"/>
    <mergeCell ref="H75:J75"/>
    <mergeCell ref="E76:G76"/>
    <mergeCell ref="H76:J76"/>
    <mergeCell ref="E85:G85"/>
    <mergeCell ref="H85:J85"/>
    <mergeCell ref="E86:G86"/>
    <mergeCell ref="H86:J86"/>
    <mergeCell ref="E87:G87"/>
    <mergeCell ref="H87:J87"/>
    <mergeCell ref="E80:G80"/>
    <mergeCell ref="H80:J80"/>
    <mergeCell ref="E83:G83"/>
    <mergeCell ref="H83:J83"/>
    <mergeCell ref="E84:G84"/>
    <mergeCell ref="H84:J84"/>
    <mergeCell ref="E93:G93"/>
    <mergeCell ref="H93:J93"/>
    <mergeCell ref="E94:G94"/>
    <mergeCell ref="H94:J94"/>
    <mergeCell ref="E95:G95"/>
    <mergeCell ref="H95:J95"/>
    <mergeCell ref="E90:G90"/>
    <mergeCell ref="H90:J90"/>
    <mergeCell ref="E91:G91"/>
    <mergeCell ref="H91:J91"/>
    <mergeCell ref="E92:G92"/>
    <mergeCell ref="H92:J92"/>
    <mergeCell ref="E99:G99"/>
    <mergeCell ref="H99:J99"/>
    <mergeCell ref="E100:G100"/>
    <mergeCell ref="H100:J100"/>
    <mergeCell ref="E101:G101"/>
    <mergeCell ref="H101:J101"/>
    <mergeCell ref="E96:G96"/>
    <mergeCell ref="H96:J96"/>
    <mergeCell ref="E97:G97"/>
    <mergeCell ref="H97:J97"/>
    <mergeCell ref="E98:G98"/>
    <mergeCell ref="H98:J98"/>
    <mergeCell ref="Q104:Q105"/>
    <mergeCell ref="A106:A107"/>
    <mergeCell ref="B106:B107"/>
    <mergeCell ref="C106:C107"/>
    <mergeCell ref="D106:D107"/>
    <mergeCell ref="E106:G107"/>
    <mergeCell ref="H106:J107"/>
    <mergeCell ref="L106:L107"/>
    <mergeCell ref="M106:M107"/>
    <mergeCell ref="O106:O107"/>
    <mergeCell ref="P106:P107"/>
    <mergeCell ref="Q106:Q107"/>
    <mergeCell ref="H104:J105"/>
    <mergeCell ref="L104:L105"/>
    <mergeCell ref="M104:M105"/>
    <mergeCell ref="O104:O105"/>
    <mergeCell ref="P104:P105"/>
    <mergeCell ref="A104:A105"/>
    <mergeCell ref="B104:B105"/>
    <mergeCell ref="C104:C105"/>
    <mergeCell ref="D104:D105"/>
    <mergeCell ref="E104:G105"/>
  </mergeCells>
  <conditionalFormatting sqref="Q34:Q38 Q46 Q51:Q80">
    <cfRule type="containsText" dxfId="36" priority="51" operator="containsText" text="OK">
      <formula>NOT(ISERROR(SEARCH("OK",Q34)))</formula>
    </cfRule>
  </conditionalFormatting>
  <conditionalFormatting sqref="Q41">
    <cfRule type="containsText" dxfId="35" priority="1" operator="containsText" text="OK">
      <formula>NOT(ISERROR(SEARCH("OK",Q41)))</formula>
    </cfRule>
  </conditionalFormatting>
  <conditionalFormatting sqref="Q46:Q47">
    <cfRule type="containsText" dxfId="32" priority="95" operator="containsText" text="OK">
      <formula>NOT(ISERROR(SEARCH("OK",Q46)))</formula>
    </cfRule>
  </conditionalFormatting>
  <conditionalFormatting sqref="Q83:Q84">
    <cfRule type="containsText" dxfId="30" priority="37" operator="containsText" text="OK">
      <formula>NOT(ISERROR(SEARCH("OK",Q83)))</formula>
    </cfRule>
  </conditionalFormatting>
  <conditionalFormatting sqref="Q83:Q86">
    <cfRule type="containsText" dxfId="28" priority="33" operator="containsText" text="OK">
      <formula>NOT(ISERROR(SEARCH("OK",Q83)))</formula>
    </cfRule>
  </conditionalFormatting>
  <conditionalFormatting sqref="Q85">
    <cfRule type="containsText" dxfId="27" priority="31" operator="containsText" text="OK">
      <formula>NOT(ISERROR(SEARCH("OK",Q85)))</formula>
    </cfRule>
  </conditionalFormatting>
  <conditionalFormatting sqref="Q86">
    <cfRule type="containsText" dxfId="24" priority="35" operator="containsText" text="OK">
      <formula>NOT(ISERROR(SEARCH("OK",Q86)))</formula>
    </cfRule>
  </conditionalFormatting>
  <conditionalFormatting sqref="Q87">
    <cfRule type="containsText" dxfId="23" priority="27" operator="containsText" text="OK">
      <formula>NOT(ISERROR(SEARCH("OK",Q87)))</formula>
    </cfRule>
    <cfRule type="containsText" dxfId="21" priority="29" operator="containsText" text="OK">
      <formula>NOT(ISERROR(SEARCH("OK",Q87)))</formula>
    </cfRule>
  </conditionalFormatting>
  <conditionalFormatting sqref="Q90:Q91">
    <cfRule type="containsText" dxfId="18" priority="19" operator="containsText" text="OK">
      <formula>NOT(ISERROR(SEARCH("OK",Q90)))</formula>
    </cfRule>
  </conditionalFormatting>
  <conditionalFormatting sqref="Q90:Q93">
    <cfRule type="containsText" dxfId="16" priority="21" operator="containsText" text="OK">
      <formula>NOT(ISERROR(SEARCH("OK",Q90)))</formula>
    </cfRule>
  </conditionalFormatting>
  <conditionalFormatting sqref="Q92:Q101">
    <cfRule type="containsText" dxfId="14" priority="23" operator="containsText" text="OK">
      <formula>NOT(ISERROR(SEARCH("OK",Q92)))</formula>
    </cfRule>
  </conditionalFormatting>
  <conditionalFormatting sqref="Q94:Q97 Q99:Q101">
    <cfRule type="containsText" dxfId="12" priority="25" operator="containsText" text="OK">
      <formula>NOT(ISERROR(SEARCH("OK",Q94)))</formula>
    </cfRule>
  </conditionalFormatting>
  <conditionalFormatting sqref="Q98">
    <cfRule type="containsText" dxfId="10" priority="3" operator="containsText" text="OK">
      <formula>NOT(ISERROR(SEARCH("OK",Q98)))</formula>
    </cfRule>
  </conditionalFormatting>
  <conditionalFormatting sqref="Q110">
    <cfRule type="containsText" dxfId="9" priority="5" operator="containsText" text="OK">
      <formula>NOT(ISERROR(SEARCH("OK",Q110)))</formula>
    </cfRule>
    <cfRule type="containsText" dxfId="7" priority="7" operator="containsText" text="OK">
      <formula>NOT(ISERROR(SEARCH("OK",Q110)))</formula>
    </cfRule>
  </conditionalFormatting>
  <dataValidations count="3">
    <dataValidation type="list" allowBlank="1" showInputMessage="1" showErrorMessage="1" promptTitle="Hinweis" prompt="Bitte Antwort auswählen" sqref="O46:O47 O51:O80 O83:O87 O110 O34:O38 O90:O101 O41" xr:uid="{FA533579-79DE-CC40-843E-FB5024AEDB0B}">
      <formula1>"-,Ja,Nein,"</formula1>
    </dataValidation>
    <dataValidation type="list" allowBlank="1" showInputMessage="1" showErrorMessage="1" promptTitle="Hinweis" prompt="Bitte Antwort auswählen" sqref="O104:O107" xr:uid="{F4389259-28D9-BC44-8734-12E900CF8412}">
      <formula1>"-,AES - 128,AES - 256"</formula1>
    </dataValidation>
    <dataValidation type="list" allowBlank="1" showInputMessage="1" showErrorMessage="1" promptTitle="Hinweis" prompt="Bitte Antwort auswählen" sqref="O42:O43" xr:uid="{9EE92FD2-5723-8B4D-8519-41F2ECDD4464}">
      <formula1>"-,4 Wochen - 7 Wochen,8 Wochen - 12 Wochen"</formula1>
    </dataValidation>
  </dataValidations>
  <printOptions horizontalCentered="1"/>
  <pageMargins left="0.39370078740157483" right="0.39370078740157483" top="0.78740157480314965" bottom="0.78740157480314965" header="0.39370078740157483" footer="0.31496062992125984"/>
  <pageSetup paperSize="9" scale="35" orientation="portrait" r:id="rId1"/>
  <headerFooter>
    <oddHeader>&amp;L&amp;"Arial Fett,Fett"&amp;12&amp;K000000Bewertungsmatrix&amp;R&amp;"Arial Fett,Fett"&amp;12&amp;K000000Landkreis Forchheim</oddHeader>
  </headerFooter>
  <ignoredErrors>
    <ignoredError sqref="Q46" 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2" operator="containsText" id="{51141FA7-F756-6B4E-A50D-A54137841AD7}">
            <xm:f>NOT(ISERROR(SEARCH("-",Q34)))</xm:f>
            <xm:f>"-"</xm:f>
            <x14:dxf>
              <fill>
                <patternFill>
                  <bgColor rgb="FFFF0000"/>
                </patternFill>
              </fill>
            </x14:dxf>
          </x14:cfRule>
          <xm:sqref>Q34:Q38 Q46 Q51:Q80</xm:sqref>
        </x14:conditionalFormatting>
        <x14:conditionalFormatting xmlns:xm="http://schemas.microsoft.com/office/excel/2006/main">
          <x14:cfRule type="containsText" priority="2" operator="containsText" id="{06DF1EFF-203F-844D-94CD-426FA3212918}">
            <xm:f>NOT(ISERROR(SEARCH("-",Q41)))</xm:f>
            <xm:f>"-"</xm:f>
            <x14:dxf>
              <fill>
                <patternFill>
                  <bgColor rgb="FFFF0000"/>
                </patternFill>
              </fill>
            </x14:dxf>
          </x14:cfRule>
          <xm:sqref>Q41</xm:sqref>
        </x14:conditionalFormatting>
        <x14:conditionalFormatting xmlns:xm="http://schemas.microsoft.com/office/excel/2006/main">
          <x14:cfRule type="containsText" priority="96" operator="containsText" id="{E7865330-5823-9D47-8882-E0F5A13671C6}">
            <xm:f>NOT(ISERROR(SEARCH("-",Q46)))</xm:f>
            <xm:f>"-"</xm:f>
            <x14:dxf>
              <fill>
                <patternFill>
                  <bgColor rgb="FFFF0000"/>
                </patternFill>
              </fill>
            </x14:dxf>
          </x14:cfRule>
          <xm:sqref>Q46:Q47</xm:sqref>
        </x14:conditionalFormatting>
        <x14:conditionalFormatting xmlns:xm="http://schemas.microsoft.com/office/excel/2006/main">
          <x14:cfRule type="containsText" priority="38" operator="containsText" id="{CB1B6919-B738-C54F-B811-C140C78D538F}">
            <xm:f>NOT(ISERROR(SEARCH("-",Q83)))</xm:f>
            <xm:f>"-"</xm:f>
            <x14:dxf>
              <fill>
                <patternFill>
                  <bgColor rgb="FFFF0000"/>
                </patternFill>
              </fill>
            </x14:dxf>
          </x14:cfRule>
          <xm:sqref>Q83:Q84</xm:sqref>
        </x14:conditionalFormatting>
        <x14:conditionalFormatting xmlns:xm="http://schemas.microsoft.com/office/excel/2006/main">
          <x14:cfRule type="containsText" priority="34" operator="containsText" id="{DE749FF2-134A-114E-BE0A-3339A8FE2928}">
            <xm:f>NOT(ISERROR(SEARCH("-",Q83)))</xm:f>
            <xm:f>"-"</xm:f>
            <x14:dxf>
              <fill>
                <patternFill>
                  <bgColor rgb="FFFF0000"/>
                </patternFill>
              </fill>
            </x14:dxf>
          </x14:cfRule>
          <xm:sqref>Q83:Q86</xm:sqref>
        </x14:conditionalFormatting>
        <x14:conditionalFormatting xmlns:xm="http://schemas.microsoft.com/office/excel/2006/main">
          <x14:cfRule type="containsText" priority="32" operator="containsText" id="{FBFF330C-9A73-7D4D-B102-42AFD6757497}">
            <xm:f>NOT(ISERROR(SEARCH("-",Q85)))</xm:f>
            <xm:f>"-"</xm:f>
            <x14:dxf>
              <fill>
                <patternFill>
                  <bgColor rgb="FFFF0000"/>
                </patternFill>
              </fill>
            </x14:dxf>
          </x14:cfRule>
          <xm:sqref>Q85</xm:sqref>
        </x14:conditionalFormatting>
        <x14:conditionalFormatting xmlns:xm="http://schemas.microsoft.com/office/excel/2006/main">
          <x14:cfRule type="containsText" priority="36" operator="containsText" id="{042D7DC0-B863-5D46-B71D-CC3D99D2DAE4}">
            <xm:f>NOT(ISERROR(SEARCH("-",Q86)))</xm:f>
            <xm:f>"-"</xm:f>
            <x14:dxf>
              <fill>
                <patternFill>
                  <bgColor rgb="FFFF0000"/>
                </patternFill>
              </fill>
            </x14:dxf>
          </x14:cfRule>
          <xm:sqref>Q86</xm:sqref>
        </x14:conditionalFormatting>
        <x14:conditionalFormatting xmlns:xm="http://schemas.microsoft.com/office/excel/2006/main">
          <x14:cfRule type="containsText" priority="28" operator="containsText" id="{9342926B-FD62-CE44-9039-1C9102656B89}">
            <xm:f>NOT(ISERROR(SEARCH("-",Q87)))</xm:f>
            <xm:f>"-"</xm:f>
            <x14:dxf>
              <fill>
                <patternFill>
                  <bgColor rgb="FFFF0000"/>
                </patternFill>
              </fill>
            </x14:dxf>
          </x14:cfRule>
          <x14:cfRule type="containsText" priority="30" operator="containsText" id="{9B0FEB1B-D511-7F42-8697-A6B4C7A929CE}">
            <xm:f>NOT(ISERROR(SEARCH("-",Q87)))</xm:f>
            <xm:f>"-"</xm:f>
            <x14:dxf>
              <fill>
                <patternFill>
                  <bgColor rgb="FFFF0000"/>
                </patternFill>
              </fill>
            </x14:dxf>
          </x14:cfRule>
          <xm:sqref>Q87</xm:sqref>
        </x14:conditionalFormatting>
        <x14:conditionalFormatting xmlns:xm="http://schemas.microsoft.com/office/excel/2006/main">
          <x14:cfRule type="containsText" priority="20" operator="containsText" id="{B6E3B50C-F78E-3D4B-A0F0-854EBB30D131}">
            <xm:f>NOT(ISERROR(SEARCH("-",Q90)))</xm:f>
            <xm:f>"-"</xm:f>
            <x14:dxf>
              <fill>
                <patternFill>
                  <bgColor rgb="FFFF0000"/>
                </patternFill>
              </fill>
            </x14:dxf>
          </x14:cfRule>
          <xm:sqref>Q90:Q91</xm:sqref>
        </x14:conditionalFormatting>
        <x14:conditionalFormatting xmlns:xm="http://schemas.microsoft.com/office/excel/2006/main">
          <x14:cfRule type="containsText" priority="22" operator="containsText" id="{4CC52558-EEBE-864A-9960-49DD54D82E02}">
            <xm:f>NOT(ISERROR(SEARCH("-",Q90)))</xm:f>
            <xm:f>"-"</xm:f>
            <x14:dxf>
              <fill>
                <patternFill>
                  <bgColor rgb="FFFF0000"/>
                </patternFill>
              </fill>
            </x14:dxf>
          </x14:cfRule>
          <xm:sqref>Q90:Q93</xm:sqref>
        </x14:conditionalFormatting>
        <x14:conditionalFormatting xmlns:xm="http://schemas.microsoft.com/office/excel/2006/main">
          <x14:cfRule type="containsText" priority="24" operator="containsText" id="{C9E6355B-9A5C-1C43-8382-FAD2B516B477}">
            <xm:f>NOT(ISERROR(SEARCH("-",Q92)))</xm:f>
            <xm:f>"-"</xm:f>
            <x14:dxf>
              <fill>
                <patternFill>
                  <bgColor rgb="FFFF0000"/>
                </patternFill>
              </fill>
            </x14:dxf>
          </x14:cfRule>
          <xm:sqref>Q92:Q101</xm:sqref>
        </x14:conditionalFormatting>
        <x14:conditionalFormatting xmlns:xm="http://schemas.microsoft.com/office/excel/2006/main">
          <x14:cfRule type="containsText" priority="26" operator="containsText" id="{97C7CF42-72D3-B443-8C42-B4D6512E49A4}">
            <xm:f>NOT(ISERROR(SEARCH("-",Q94)))</xm:f>
            <xm:f>"-"</xm:f>
            <x14:dxf>
              <fill>
                <patternFill>
                  <bgColor rgb="FFFF0000"/>
                </patternFill>
              </fill>
            </x14:dxf>
          </x14:cfRule>
          <xm:sqref>Q94:Q97 Q99:Q101</xm:sqref>
        </x14:conditionalFormatting>
        <x14:conditionalFormatting xmlns:xm="http://schemas.microsoft.com/office/excel/2006/main">
          <x14:cfRule type="containsText" priority="4" operator="containsText" id="{BB5D46F0-73FB-AF4B-B7E1-1D37551540D1}">
            <xm:f>NOT(ISERROR(SEARCH("-",Q98)))</xm:f>
            <xm:f>"-"</xm:f>
            <x14:dxf>
              <fill>
                <patternFill>
                  <bgColor rgb="FFFF0000"/>
                </patternFill>
              </fill>
            </x14:dxf>
          </x14:cfRule>
          <xm:sqref>Q98</xm:sqref>
        </x14:conditionalFormatting>
        <x14:conditionalFormatting xmlns:xm="http://schemas.microsoft.com/office/excel/2006/main">
          <x14:cfRule type="containsText" priority="8" operator="containsText" id="{64633A6D-74A1-3A46-BD2C-4E38C18D952F}">
            <xm:f>NOT(ISERROR(SEARCH("-",Q110)))</xm:f>
            <xm:f>"-"</xm:f>
            <x14:dxf>
              <fill>
                <patternFill>
                  <bgColor rgb="FFFF0000"/>
                </patternFill>
              </fill>
            </x14:dxf>
          </x14:cfRule>
          <x14:cfRule type="containsText" priority="6" operator="containsText" id="{9090740E-AB19-6A49-8416-576C85FD9A75}">
            <xm:f>NOT(ISERROR(SEARCH("-",Q110)))</xm:f>
            <xm:f>"-"</xm:f>
            <x14:dxf>
              <fill>
                <patternFill>
                  <bgColor rgb="FFFF0000"/>
                </patternFill>
              </fill>
            </x14:dxf>
          </x14:cfRule>
          <xm:sqref>Q110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4047A-894A-4046-A9E8-0836FCE778B1}">
  <dimension ref="A1:BO59"/>
  <sheetViews>
    <sheetView tabSelected="1" topLeftCell="D44" zoomScale="85" zoomScaleNormal="85" workbookViewId="0">
      <selection activeCell="P53" activeCellId="4" sqref="O34 O37:O44 O47 O53:O55 P53:P55"/>
    </sheetView>
  </sheetViews>
  <sheetFormatPr baseColWidth="10" defaultColWidth="10.83203125" defaultRowHeight="16"/>
  <cols>
    <col min="1" max="3" width="7.1640625" style="145" customWidth="1"/>
    <col min="4" max="4" width="86.5" style="107" customWidth="1"/>
    <col min="5" max="7" width="4.5" style="293" customWidth="1"/>
    <col min="8" max="8" width="4.5" style="145" customWidth="1"/>
    <col min="9" max="10" width="4.83203125" style="145" customWidth="1"/>
    <col min="11" max="11" width="42.5" style="145" customWidth="1"/>
    <col min="12" max="13" width="14.1640625" style="145" customWidth="1"/>
    <col min="14" max="14" width="4.5" style="145" customWidth="1"/>
    <col min="15" max="15" width="20.83203125" style="145" customWidth="1"/>
    <col min="16" max="16384" width="10.83203125" style="145"/>
  </cols>
  <sheetData>
    <row r="1" spans="1:67" s="99" customFormat="1" ht="20" customHeight="1">
      <c r="A1" s="95" t="s">
        <v>173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7"/>
      <c r="Q1" s="98"/>
    </row>
    <row r="2" spans="1:67" s="99" customFormat="1" ht="20" customHeight="1">
      <c r="A2" s="100"/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2"/>
      <c r="Q2" s="103"/>
    </row>
    <row r="4" spans="1:67" s="106" customFormat="1" ht="35" customHeight="1">
      <c r="A4" s="104" t="s">
        <v>116</v>
      </c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5"/>
      <c r="AG4" s="105"/>
      <c r="AH4" s="105"/>
      <c r="AI4" s="105"/>
      <c r="AJ4" s="105"/>
      <c r="AK4" s="105"/>
      <c r="AL4" s="105"/>
      <c r="AM4" s="105"/>
      <c r="AN4" s="105"/>
      <c r="AO4" s="105"/>
      <c r="AP4" s="105"/>
      <c r="AQ4" s="105"/>
      <c r="AR4" s="105"/>
      <c r="AS4" s="105"/>
      <c r="AT4" s="105"/>
      <c r="AU4" s="105"/>
      <c r="AV4" s="105"/>
      <c r="AW4" s="105"/>
      <c r="AX4" s="105"/>
      <c r="AY4" s="105"/>
      <c r="AZ4" s="105"/>
      <c r="BA4" s="105"/>
      <c r="BB4" s="105"/>
      <c r="BC4" s="105"/>
      <c r="BD4" s="105"/>
      <c r="BE4" s="105"/>
      <c r="BF4" s="105"/>
      <c r="BG4" s="105"/>
      <c r="BH4" s="105"/>
      <c r="BI4" s="105"/>
      <c r="BJ4" s="105"/>
      <c r="BK4" s="105"/>
      <c r="BL4" s="105"/>
      <c r="BM4" s="105"/>
      <c r="BN4" s="105"/>
      <c r="BO4" s="105"/>
    </row>
    <row r="5" spans="1:67" s="107" customFormat="1"/>
    <row r="6" spans="1:67" s="107" customFormat="1"/>
    <row r="7" spans="1:67" s="113" customFormat="1" ht="22" customHeight="1">
      <c r="A7" s="108" t="s">
        <v>40</v>
      </c>
      <c r="B7" s="109"/>
      <c r="C7" s="109"/>
      <c r="D7" s="109"/>
      <c r="E7" s="110" t="s">
        <v>18</v>
      </c>
      <c r="F7" s="111"/>
      <c r="G7" s="111"/>
      <c r="H7" s="111"/>
      <c r="I7" s="111"/>
      <c r="J7" s="111"/>
      <c r="K7" s="112"/>
    </row>
    <row r="8" spans="1:67" s="114" customFormat="1" ht="22" customHeight="1"/>
    <row r="9" spans="1:67" s="113" customFormat="1" ht="18" customHeight="1">
      <c r="A9" s="115"/>
      <c r="B9" s="115"/>
      <c r="C9" s="115"/>
      <c r="D9" s="115"/>
      <c r="E9" s="116"/>
      <c r="F9" s="117"/>
      <c r="G9" s="117"/>
      <c r="H9" s="117"/>
      <c r="I9" s="117"/>
      <c r="J9" s="118"/>
      <c r="K9" s="119" t="s">
        <v>35</v>
      </c>
      <c r="M9" s="120"/>
      <c r="N9" s="120"/>
      <c r="O9" s="120"/>
      <c r="P9" s="120"/>
      <c r="Q9" s="121"/>
    </row>
    <row r="10" spans="1:67" s="113" customFormat="1" ht="18" customHeight="1">
      <c r="A10" s="129" t="s">
        <v>114</v>
      </c>
      <c r="B10" s="129"/>
      <c r="C10" s="129"/>
      <c r="D10" s="129"/>
      <c r="E10" s="123">
        <v>400</v>
      </c>
      <c r="F10" s="124"/>
      <c r="G10" s="125" t="s">
        <v>20</v>
      </c>
      <c r="H10" s="125"/>
      <c r="I10" s="126">
        <f>SUM(E10:F12)</f>
        <v>800</v>
      </c>
      <c r="J10" s="127"/>
      <c r="K10" s="128"/>
      <c r="M10" s="120"/>
      <c r="N10" s="120"/>
      <c r="O10" s="120"/>
      <c r="P10" s="120"/>
      <c r="Q10" s="121"/>
    </row>
    <row r="11" spans="1:67" s="113" customFormat="1" ht="18" customHeight="1">
      <c r="A11" s="129" t="s">
        <v>183</v>
      </c>
      <c r="B11" s="129"/>
      <c r="C11" s="129"/>
      <c r="D11" s="129"/>
      <c r="E11" s="123">
        <f>SUM('2. System'!M112)</f>
        <v>250</v>
      </c>
      <c r="F11" s="124"/>
      <c r="G11" s="125" t="s">
        <v>20</v>
      </c>
      <c r="H11" s="125"/>
      <c r="I11" s="126"/>
      <c r="J11" s="127"/>
      <c r="K11" s="128"/>
      <c r="M11" s="120"/>
      <c r="N11" s="120"/>
      <c r="O11" s="120"/>
      <c r="P11" s="120"/>
      <c r="Q11" s="121"/>
    </row>
    <row r="12" spans="1:67" s="113" customFormat="1" ht="18" customHeight="1">
      <c r="A12" s="122" t="s">
        <v>184</v>
      </c>
      <c r="B12" s="122"/>
      <c r="C12" s="122"/>
      <c r="D12" s="122"/>
      <c r="E12" s="123">
        <f>SUM('3. Service'!M57)</f>
        <v>150</v>
      </c>
      <c r="F12" s="124"/>
      <c r="G12" s="125" t="s">
        <v>20</v>
      </c>
      <c r="H12" s="125"/>
      <c r="I12" s="126"/>
      <c r="J12" s="127"/>
      <c r="K12" s="128"/>
      <c r="M12" s="120"/>
      <c r="N12" s="120"/>
      <c r="O12" s="120"/>
      <c r="P12" s="120"/>
      <c r="Q12" s="121"/>
    </row>
    <row r="13" spans="1:67" s="113" customFormat="1" ht="18" customHeight="1">
      <c r="A13" s="130"/>
      <c r="B13" s="130"/>
      <c r="C13" s="130"/>
      <c r="D13" s="130"/>
      <c r="E13" s="131"/>
      <c r="F13" s="132"/>
      <c r="G13" s="132"/>
      <c r="H13" s="132"/>
      <c r="I13" s="132"/>
      <c r="J13" s="133"/>
      <c r="K13" s="134"/>
      <c r="M13" s="120"/>
      <c r="N13" s="120"/>
      <c r="O13" s="120"/>
      <c r="P13" s="120"/>
      <c r="Q13" s="121"/>
    </row>
    <row r="14" spans="1:67" s="114" customFormat="1" ht="18" customHeight="1">
      <c r="A14" s="135"/>
      <c r="B14" s="135"/>
      <c r="C14" s="135"/>
      <c r="D14" s="136"/>
      <c r="E14" s="136"/>
      <c r="F14" s="136"/>
      <c r="G14" s="136"/>
      <c r="H14" s="136"/>
      <c r="I14" s="136"/>
      <c r="J14" s="136"/>
    </row>
    <row r="15" spans="1:67" s="137" customFormat="1" ht="22" customHeight="1"/>
    <row r="16" spans="1:67" s="137" customFormat="1" ht="21" customHeight="1">
      <c r="A16" s="138"/>
      <c r="B16" s="139" t="s">
        <v>19</v>
      </c>
    </row>
    <row r="20" spans="1:17">
      <c r="A20" s="140"/>
      <c r="B20" s="141"/>
      <c r="C20" s="141"/>
      <c r="D20" s="142"/>
      <c r="E20" s="143"/>
      <c r="F20" s="143"/>
      <c r="G20" s="143"/>
      <c r="H20" s="141"/>
      <c r="I20" s="141"/>
      <c r="J20" s="141"/>
      <c r="K20" s="144"/>
    </row>
    <row r="21" spans="1:17">
      <c r="A21" s="146"/>
      <c r="B21" s="147" t="s">
        <v>25</v>
      </c>
      <c r="C21" s="148"/>
      <c r="D21" s="149"/>
      <c r="E21" s="150"/>
      <c r="F21" s="150"/>
      <c r="G21" s="150"/>
      <c r="H21" s="148"/>
      <c r="I21" s="148"/>
      <c r="J21" s="148"/>
      <c r="K21" s="151"/>
    </row>
    <row r="22" spans="1:17" s="156" customFormat="1">
      <c r="A22" s="152"/>
      <c r="B22" s="153" t="s">
        <v>24</v>
      </c>
      <c r="C22" s="153"/>
      <c r="D22" s="149"/>
      <c r="E22" s="154"/>
      <c r="F22" s="154"/>
      <c r="G22" s="154"/>
      <c r="H22" s="153"/>
      <c r="I22" s="153"/>
      <c r="J22" s="153"/>
      <c r="K22" s="155"/>
    </row>
    <row r="23" spans="1:17" s="156" customFormat="1">
      <c r="A23" s="152"/>
      <c r="B23" s="153" t="s">
        <v>115</v>
      </c>
      <c r="C23" s="153"/>
      <c r="D23" s="149"/>
      <c r="E23" s="154"/>
      <c r="F23" s="154"/>
      <c r="G23" s="154"/>
      <c r="H23" s="153"/>
      <c r="I23" s="153"/>
      <c r="J23" s="153"/>
      <c r="K23" s="155"/>
    </row>
    <row r="24" spans="1:17">
      <c r="A24" s="146"/>
      <c r="B24" s="153" t="s">
        <v>39</v>
      </c>
      <c r="C24" s="148"/>
      <c r="D24" s="149"/>
      <c r="E24" s="150"/>
      <c r="F24" s="150"/>
      <c r="G24" s="150"/>
      <c r="H24" s="148"/>
      <c r="I24" s="148"/>
      <c r="J24" s="148"/>
      <c r="K24" s="151"/>
    </row>
    <row r="25" spans="1:17">
      <c r="A25" s="157"/>
      <c r="B25" s="158"/>
      <c r="C25" s="158"/>
      <c r="D25" s="159"/>
      <c r="E25" s="160"/>
      <c r="F25" s="160"/>
      <c r="G25" s="160"/>
      <c r="H25" s="158"/>
      <c r="I25" s="158"/>
      <c r="J25" s="158"/>
      <c r="K25" s="161"/>
    </row>
    <row r="27" spans="1:17" s="156" customFormat="1" ht="24" customHeight="1">
      <c r="D27" s="107"/>
      <c r="E27" s="162"/>
      <c r="F27" s="162"/>
      <c r="G27" s="162"/>
      <c r="O27" s="163" t="s">
        <v>22</v>
      </c>
      <c r="P27" s="163"/>
    </row>
    <row r="28" spans="1:17" s="156" customFormat="1" ht="141" customHeight="1">
      <c r="A28" s="164" t="s">
        <v>12</v>
      </c>
      <c r="B28" s="164" t="s">
        <v>17</v>
      </c>
      <c r="C28" s="164" t="s">
        <v>7</v>
      </c>
      <c r="D28" s="165" t="s">
        <v>6</v>
      </c>
      <c r="E28" s="166" t="s">
        <v>2</v>
      </c>
      <c r="F28" s="167" t="s">
        <v>8</v>
      </c>
      <c r="G28" s="168" t="s">
        <v>13</v>
      </c>
      <c r="H28" s="169" t="s">
        <v>3</v>
      </c>
      <c r="I28" s="167" t="s">
        <v>33</v>
      </c>
      <c r="J28" s="170" t="s">
        <v>34</v>
      </c>
      <c r="K28" s="171" t="s">
        <v>4</v>
      </c>
      <c r="L28" s="171" t="s">
        <v>10</v>
      </c>
      <c r="M28" s="172" t="s">
        <v>11</v>
      </c>
      <c r="N28" s="173"/>
      <c r="O28" s="174" t="s">
        <v>38</v>
      </c>
      <c r="P28" s="174" t="s">
        <v>5</v>
      </c>
      <c r="Q28" s="175" t="s">
        <v>20</v>
      </c>
    </row>
    <row r="30" spans="1:17" s="156" customFormat="1" ht="20" customHeight="1">
      <c r="A30" s="176">
        <v>3</v>
      </c>
      <c r="B30" s="176"/>
      <c r="C30" s="177"/>
      <c r="D30" s="177" t="s">
        <v>21</v>
      </c>
      <c r="E30" s="177"/>
      <c r="F30" s="177"/>
      <c r="G30" s="177"/>
      <c r="H30" s="177"/>
      <c r="I30" s="177"/>
      <c r="J30" s="177"/>
      <c r="K30" s="177"/>
      <c r="L30" s="177"/>
      <c r="M30" s="178"/>
      <c r="N30" s="179"/>
      <c r="O30" s="300"/>
      <c r="P30" s="300"/>
    </row>
    <row r="32" spans="1:17" s="156" customFormat="1" ht="20" customHeight="1">
      <c r="A32" s="210"/>
      <c r="B32" s="210"/>
      <c r="C32" s="211"/>
      <c r="D32" s="212" t="s">
        <v>140</v>
      </c>
      <c r="E32" s="181"/>
      <c r="F32" s="181"/>
      <c r="G32" s="181"/>
      <c r="H32" s="181"/>
      <c r="I32" s="181"/>
      <c r="J32" s="181"/>
      <c r="K32" s="181"/>
      <c r="L32" s="181"/>
      <c r="M32" s="181"/>
      <c r="N32" s="182"/>
      <c r="O32" s="162"/>
      <c r="P32" s="162"/>
    </row>
    <row r="33" spans="1:17" s="156" customFormat="1" ht="40" customHeight="1">
      <c r="A33" s="210"/>
      <c r="B33" s="210"/>
      <c r="C33" s="211"/>
      <c r="D33" s="301" t="s">
        <v>141</v>
      </c>
      <c r="E33" s="181"/>
      <c r="F33" s="181"/>
      <c r="G33" s="181"/>
      <c r="H33" s="181"/>
      <c r="I33" s="181"/>
      <c r="J33" s="181"/>
      <c r="K33" s="181"/>
      <c r="L33" s="181"/>
      <c r="M33" s="181"/>
      <c r="N33" s="182"/>
      <c r="O33" s="162"/>
      <c r="P33" s="162"/>
    </row>
    <row r="34" spans="1:17" s="156" customFormat="1" ht="20" customHeight="1">
      <c r="A34" s="302">
        <v>3</v>
      </c>
      <c r="B34" s="302">
        <v>1</v>
      </c>
      <c r="C34" s="302">
        <v>1</v>
      </c>
      <c r="D34" s="301" t="s">
        <v>159</v>
      </c>
      <c r="E34" s="214" t="s">
        <v>44</v>
      </c>
      <c r="F34" s="215"/>
      <c r="G34" s="215"/>
      <c r="H34" s="204">
        <v>1</v>
      </c>
      <c r="I34" s="205"/>
      <c r="J34" s="206"/>
      <c r="K34" s="291" t="s">
        <v>45</v>
      </c>
      <c r="L34" s="217"/>
      <c r="M34" s="217"/>
      <c r="N34" s="218"/>
      <c r="O34" s="13" t="s">
        <v>36</v>
      </c>
      <c r="P34" s="219"/>
      <c r="Q34" s="220" t="str">
        <f>IF(E34="A",IF(O34="Ja","OK","-"),(IF(O34&lt;&gt;"Ja",L34*0,L34*1)))</f>
        <v>-</v>
      </c>
    </row>
    <row r="36" spans="1:17" s="156" customFormat="1" ht="20" customHeight="1">
      <c r="A36" s="210"/>
      <c r="B36" s="210"/>
      <c r="C36" s="211"/>
      <c r="D36" s="212" t="s">
        <v>160</v>
      </c>
      <c r="E36" s="181"/>
      <c r="F36" s="181"/>
      <c r="G36" s="181"/>
      <c r="H36" s="181"/>
      <c r="I36" s="181"/>
      <c r="J36" s="181"/>
      <c r="K36" s="181"/>
      <c r="L36" s="181"/>
      <c r="M36" s="181"/>
      <c r="N36" s="182"/>
      <c r="O36" s="162"/>
      <c r="P36" s="162"/>
    </row>
    <row r="37" spans="1:17" s="156" customFormat="1" ht="20" customHeight="1">
      <c r="A37" s="198">
        <v>3</v>
      </c>
      <c r="B37" s="198">
        <v>2</v>
      </c>
      <c r="C37" s="198">
        <v>1</v>
      </c>
      <c r="D37" s="320" t="s">
        <v>26</v>
      </c>
      <c r="E37" s="260" t="s">
        <v>9</v>
      </c>
      <c r="F37" s="261"/>
      <c r="G37" s="262"/>
      <c r="H37" s="289">
        <v>1</v>
      </c>
      <c r="I37" s="290"/>
      <c r="J37" s="313"/>
      <c r="K37" s="291" t="s">
        <v>14</v>
      </c>
      <c r="L37" s="264">
        <v>10</v>
      </c>
      <c r="M37" s="264">
        <v>10</v>
      </c>
      <c r="N37" s="218"/>
      <c r="O37" s="13" t="s">
        <v>36</v>
      </c>
      <c r="P37" s="219"/>
      <c r="Q37" s="220">
        <f t="shared" ref="Q37:Q47" si="0">IF(E37="A",IF(O37="Ja","OK","-"),(IF(O37&lt;&gt;"Ja",L37*0,L37*1)))</f>
        <v>0</v>
      </c>
    </row>
    <row r="38" spans="1:17" s="156" customFormat="1" ht="20" customHeight="1">
      <c r="A38" s="198">
        <v>3</v>
      </c>
      <c r="B38" s="198">
        <v>2</v>
      </c>
      <c r="C38" s="198">
        <v>2</v>
      </c>
      <c r="D38" s="320" t="s">
        <v>27</v>
      </c>
      <c r="E38" s="260" t="s">
        <v>9</v>
      </c>
      <c r="F38" s="261"/>
      <c r="G38" s="261"/>
      <c r="H38" s="289">
        <v>1</v>
      </c>
      <c r="I38" s="290"/>
      <c r="J38" s="313"/>
      <c r="K38" s="291" t="s">
        <v>14</v>
      </c>
      <c r="L38" s="264">
        <v>10</v>
      </c>
      <c r="M38" s="264">
        <v>10</v>
      </c>
      <c r="N38" s="218"/>
      <c r="O38" s="13" t="s">
        <v>36</v>
      </c>
      <c r="P38" s="219"/>
      <c r="Q38" s="220">
        <f t="shared" si="0"/>
        <v>0</v>
      </c>
    </row>
    <row r="39" spans="1:17" s="156" customFormat="1" ht="20" customHeight="1">
      <c r="A39" s="198">
        <v>3</v>
      </c>
      <c r="B39" s="198">
        <v>2</v>
      </c>
      <c r="C39" s="198">
        <v>3</v>
      </c>
      <c r="D39" s="320" t="s">
        <v>133</v>
      </c>
      <c r="E39" s="260" t="s">
        <v>9</v>
      </c>
      <c r="F39" s="261"/>
      <c r="G39" s="262"/>
      <c r="H39" s="289">
        <v>1</v>
      </c>
      <c r="I39" s="290"/>
      <c r="J39" s="313"/>
      <c r="K39" s="291" t="s">
        <v>14</v>
      </c>
      <c r="L39" s="264">
        <v>10</v>
      </c>
      <c r="M39" s="264">
        <v>10</v>
      </c>
      <c r="N39" s="218"/>
      <c r="O39" s="12" t="s">
        <v>36</v>
      </c>
      <c r="P39" s="321"/>
      <c r="Q39" s="220">
        <f>IF(E39="A",IF(O39="Ja","OK","-"),(IF(O39&lt;&gt;"Ja",L39*0,L39*1)))</f>
        <v>0</v>
      </c>
    </row>
    <row r="40" spans="1:17" s="156" customFormat="1" ht="20" customHeight="1">
      <c r="A40" s="198">
        <v>3</v>
      </c>
      <c r="B40" s="198">
        <v>2</v>
      </c>
      <c r="C40" s="198">
        <v>4</v>
      </c>
      <c r="D40" s="320" t="s">
        <v>28</v>
      </c>
      <c r="E40" s="260" t="s">
        <v>9</v>
      </c>
      <c r="F40" s="261"/>
      <c r="G40" s="261"/>
      <c r="H40" s="289">
        <v>1</v>
      </c>
      <c r="I40" s="290"/>
      <c r="J40" s="313"/>
      <c r="K40" s="291" t="s">
        <v>14</v>
      </c>
      <c r="L40" s="264">
        <v>10</v>
      </c>
      <c r="M40" s="264">
        <v>10</v>
      </c>
      <c r="N40" s="218"/>
      <c r="O40" s="13" t="s">
        <v>36</v>
      </c>
      <c r="P40" s="219"/>
      <c r="Q40" s="220">
        <f t="shared" si="0"/>
        <v>0</v>
      </c>
    </row>
    <row r="41" spans="1:17" s="156" customFormat="1" ht="35" customHeight="1">
      <c r="A41" s="198">
        <v>3</v>
      </c>
      <c r="B41" s="198">
        <v>2</v>
      </c>
      <c r="C41" s="198">
        <v>5</v>
      </c>
      <c r="D41" s="190" t="s">
        <v>31</v>
      </c>
      <c r="E41" s="260" t="s">
        <v>9</v>
      </c>
      <c r="F41" s="261"/>
      <c r="G41" s="261"/>
      <c r="H41" s="289">
        <v>1</v>
      </c>
      <c r="I41" s="290"/>
      <c r="J41" s="313"/>
      <c r="K41" s="291" t="s">
        <v>14</v>
      </c>
      <c r="L41" s="264">
        <v>10</v>
      </c>
      <c r="M41" s="264">
        <v>10</v>
      </c>
      <c r="N41" s="218"/>
      <c r="O41" s="13" t="s">
        <v>36</v>
      </c>
      <c r="P41" s="219"/>
      <c r="Q41" s="220">
        <f t="shared" si="0"/>
        <v>0</v>
      </c>
    </row>
    <row r="42" spans="1:17" s="156" customFormat="1" ht="35" customHeight="1">
      <c r="A42" s="198">
        <v>3</v>
      </c>
      <c r="B42" s="198">
        <v>2</v>
      </c>
      <c r="C42" s="198">
        <v>6</v>
      </c>
      <c r="D42" s="190" t="s">
        <v>164</v>
      </c>
      <c r="E42" s="260" t="s">
        <v>9</v>
      </c>
      <c r="F42" s="261"/>
      <c r="G42" s="261"/>
      <c r="H42" s="289">
        <v>1</v>
      </c>
      <c r="I42" s="290"/>
      <c r="J42" s="313"/>
      <c r="K42" s="291" t="s">
        <v>14</v>
      </c>
      <c r="L42" s="264">
        <v>10</v>
      </c>
      <c r="M42" s="264">
        <v>10</v>
      </c>
      <c r="N42" s="218"/>
      <c r="O42" s="13" t="s">
        <v>36</v>
      </c>
      <c r="P42" s="219"/>
      <c r="Q42" s="220">
        <f>IF(E42="A",IF(O42="Ja","OK","-"),(IF(O42&lt;&gt;"Ja",L42*0,L42*1)))</f>
        <v>0</v>
      </c>
    </row>
    <row r="43" spans="1:17" s="156" customFormat="1" ht="20" customHeight="1">
      <c r="A43" s="198">
        <v>3</v>
      </c>
      <c r="B43" s="198">
        <v>2</v>
      </c>
      <c r="C43" s="198">
        <v>7</v>
      </c>
      <c r="D43" s="320" t="s">
        <v>32</v>
      </c>
      <c r="E43" s="260" t="s">
        <v>9</v>
      </c>
      <c r="F43" s="261"/>
      <c r="G43" s="261"/>
      <c r="H43" s="289">
        <v>1</v>
      </c>
      <c r="I43" s="290"/>
      <c r="J43" s="313"/>
      <c r="K43" s="291" t="s">
        <v>14</v>
      </c>
      <c r="L43" s="264">
        <v>10</v>
      </c>
      <c r="M43" s="264">
        <v>10</v>
      </c>
      <c r="N43" s="218"/>
      <c r="O43" s="13" t="s">
        <v>36</v>
      </c>
      <c r="P43" s="219"/>
      <c r="Q43" s="220">
        <f t="shared" si="0"/>
        <v>0</v>
      </c>
    </row>
    <row r="44" spans="1:17" s="156" customFormat="1" ht="43" customHeight="1">
      <c r="A44" s="198">
        <v>3</v>
      </c>
      <c r="B44" s="198">
        <v>2</v>
      </c>
      <c r="C44" s="198">
        <v>8</v>
      </c>
      <c r="D44" s="190" t="s">
        <v>23</v>
      </c>
      <c r="E44" s="260" t="s">
        <v>9</v>
      </c>
      <c r="F44" s="261"/>
      <c r="G44" s="261"/>
      <c r="H44" s="289">
        <v>1</v>
      </c>
      <c r="I44" s="290"/>
      <c r="J44" s="313"/>
      <c r="K44" s="291" t="s">
        <v>14</v>
      </c>
      <c r="L44" s="264">
        <v>10</v>
      </c>
      <c r="M44" s="264">
        <v>10</v>
      </c>
      <c r="N44" s="218"/>
      <c r="O44" s="13" t="s">
        <v>36</v>
      </c>
      <c r="P44" s="219"/>
      <c r="Q44" s="220">
        <f t="shared" si="0"/>
        <v>0</v>
      </c>
    </row>
    <row r="46" spans="1:17" s="156" customFormat="1" ht="20" customHeight="1">
      <c r="A46" s="210"/>
      <c r="B46" s="210"/>
      <c r="C46" s="211"/>
      <c r="D46" s="212" t="s">
        <v>161</v>
      </c>
      <c r="E46" s="181"/>
      <c r="F46" s="181"/>
      <c r="G46" s="181"/>
      <c r="H46" s="181"/>
      <c r="I46" s="181"/>
      <c r="J46" s="181"/>
      <c r="K46" s="181"/>
      <c r="L46" s="181"/>
      <c r="M46" s="181"/>
      <c r="N46" s="182"/>
      <c r="O46" s="162"/>
      <c r="P46" s="162"/>
    </row>
    <row r="47" spans="1:17" s="156" customFormat="1" ht="57" customHeight="1">
      <c r="A47" s="198">
        <v>3</v>
      </c>
      <c r="B47" s="198">
        <v>3</v>
      </c>
      <c r="C47" s="198">
        <v>1</v>
      </c>
      <c r="D47" s="190" t="s">
        <v>29</v>
      </c>
      <c r="E47" s="260" t="s">
        <v>9</v>
      </c>
      <c r="F47" s="261"/>
      <c r="G47" s="261"/>
      <c r="H47" s="289">
        <v>1</v>
      </c>
      <c r="I47" s="290"/>
      <c r="J47" s="313"/>
      <c r="K47" s="291" t="s">
        <v>14</v>
      </c>
      <c r="L47" s="264">
        <v>10</v>
      </c>
      <c r="M47" s="264">
        <v>10</v>
      </c>
      <c r="N47" s="218"/>
      <c r="O47" s="13" t="s">
        <v>36</v>
      </c>
      <c r="P47" s="219"/>
      <c r="Q47" s="220">
        <f t="shared" si="0"/>
        <v>0</v>
      </c>
    </row>
    <row r="49" spans="1:17" s="156" customFormat="1" ht="20" customHeight="1">
      <c r="A49" s="210"/>
      <c r="B49" s="210"/>
      <c r="C49" s="211"/>
      <c r="D49" s="212" t="s">
        <v>162</v>
      </c>
      <c r="E49" s="181"/>
      <c r="F49" s="181"/>
      <c r="G49" s="181"/>
      <c r="H49" s="181"/>
      <c r="I49" s="181"/>
      <c r="J49" s="181"/>
      <c r="K49" s="181"/>
      <c r="L49" s="181"/>
      <c r="M49" s="181"/>
      <c r="N49" s="182"/>
      <c r="O49" s="162"/>
      <c r="P49" s="162"/>
    </row>
    <row r="50" spans="1:17" s="187" customFormat="1" ht="60" customHeight="1">
      <c r="A50" s="200">
        <v>3</v>
      </c>
      <c r="B50" s="200">
        <v>4</v>
      </c>
      <c r="C50" s="200">
        <v>1</v>
      </c>
      <c r="D50" s="322" t="s">
        <v>132</v>
      </c>
      <c r="E50" s="323"/>
      <c r="F50" s="324"/>
      <c r="G50" s="324"/>
      <c r="H50" s="324"/>
      <c r="I50" s="324"/>
      <c r="J50" s="324"/>
      <c r="K50" s="324"/>
      <c r="L50" s="324"/>
      <c r="M50" s="181"/>
      <c r="N50" s="181"/>
      <c r="O50" s="181"/>
      <c r="P50" s="182"/>
      <c r="Q50" s="183"/>
    </row>
    <row r="51" spans="1:17" s="187" customFormat="1" ht="43" customHeight="1">
      <c r="A51" s="201"/>
      <c r="B51" s="201"/>
      <c r="C51" s="201"/>
      <c r="D51" s="325" t="s">
        <v>172</v>
      </c>
      <c r="E51" s="326"/>
      <c r="F51" s="326"/>
      <c r="G51" s="326"/>
      <c r="H51" s="326"/>
      <c r="I51" s="326"/>
      <c r="J51" s="326"/>
      <c r="K51" s="326"/>
      <c r="L51" s="327"/>
      <c r="M51" s="181"/>
      <c r="N51" s="181"/>
      <c r="O51" s="181"/>
      <c r="P51" s="182"/>
      <c r="Q51" s="183"/>
    </row>
    <row r="52" spans="1:17" s="187" customFormat="1" ht="20" customHeight="1">
      <c r="A52" s="201"/>
      <c r="B52" s="201"/>
      <c r="C52" s="201"/>
      <c r="D52" s="328"/>
      <c r="E52" s="329"/>
      <c r="F52" s="329"/>
      <c r="G52" s="329"/>
      <c r="H52" s="329"/>
      <c r="I52" s="329"/>
      <c r="J52" s="329"/>
      <c r="K52" s="329"/>
      <c r="L52" s="330"/>
      <c r="M52" s="181"/>
      <c r="N52" s="181"/>
      <c r="O52" s="181"/>
      <c r="P52" s="182"/>
      <c r="Q52" s="183"/>
    </row>
    <row r="53" spans="1:17" s="187" customFormat="1" ht="25" customHeight="1">
      <c r="A53" s="201"/>
      <c r="B53" s="201"/>
      <c r="C53" s="201"/>
      <c r="D53" s="331" t="s">
        <v>102</v>
      </c>
      <c r="E53" s="223" t="s">
        <v>9</v>
      </c>
      <c r="F53" s="224"/>
      <c r="G53" s="225"/>
      <c r="H53" s="332" t="s">
        <v>131</v>
      </c>
      <c r="I53" s="333"/>
      <c r="J53" s="334"/>
      <c r="K53" s="335" t="s">
        <v>135</v>
      </c>
      <c r="L53" s="229">
        <v>6</v>
      </c>
      <c r="M53" s="229">
        <v>60</v>
      </c>
      <c r="N53" s="218"/>
      <c r="O53" s="34" t="s">
        <v>36</v>
      </c>
      <c r="P53" s="37"/>
      <c r="Q53" s="241">
        <f>IF(O53="bis 100 KM",L53*10,IF(O53="101 bis 150 KM",L53*7,IF(O53="mehr als 150 KM",L53*3,0)))</f>
        <v>0</v>
      </c>
    </row>
    <row r="54" spans="1:17" s="187" customFormat="1" ht="25" customHeight="1">
      <c r="A54" s="201"/>
      <c r="B54" s="201"/>
      <c r="C54" s="201"/>
      <c r="D54" s="336"/>
      <c r="E54" s="243"/>
      <c r="F54" s="244"/>
      <c r="G54" s="245"/>
      <c r="H54" s="337"/>
      <c r="I54" s="338"/>
      <c r="J54" s="339"/>
      <c r="K54" s="335" t="s">
        <v>136</v>
      </c>
      <c r="L54" s="249"/>
      <c r="M54" s="249"/>
      <c r="N54" s="218"/>
      <c r="O54" s="35"/>
      <c r="P54" s="38"/>
      <c r="Q54" s="251"/>
    </row>
    <row r="55" spans="1:17" s="187" customFormat="1" ht="25" customHeight="1">
      <c r="A55" s="202"/>
      <c r="B55" s="202"/>
      <c r="C55" s="202"/>
      <c r="D55" s="340"/>
      <c r="E55" s="232"/>
      <c r="F55" s="233"/>
      <c r="G55" s="234"/>
      <c r="H55" s="341"/>
      <c r="I55" s="342"/>
      <c r="J55" s="343"/>
      <c r="K55" s="335" t="s">
        <v>137</v>
      </c>
      <c r="L55" s="235"/>
      <c r="M55" s="235"/>
      <c r="N55" s="218"/>
      <c r="O55" s="36"/>
      <c r="P55" s="39"/>
      <c r="Q55" s="256"/>
    </row>
    <row r="57" spans="1:17" s="156" customFormat="1" ht="20" customHeight="1">
      <c r="D57" s="107"/>
      <c r="E57" s="162"/>
      <c r="F57" s="162"/>
      <c r="G57" s="162"/>
      <c r="K57" s="295" t="s">
        <v>37</v>
      </c>
      <c r="L57" s="295"/>
      <c r="M57" s="296">
        <f>SUM(M34:M55)</f>
        <v>150</v>
      </c>
      <c r="O57" s="297"/>
      <c r="P57" s="297"/>
      <c r="Q57" s="175">
        <f>SUM(Q34:Q55)</f>
        <v>0</v>
      </c>
    </row>
    <row r="58" spans="1:17" ht="20" customHeight="1"/>
    <row r="59" spans="1:17" ht="20" customHeight="1"/>
  </sheetData>
  <sheetProtection algorithmName="SHA-512" hashValue="qw5LlY2bQX3kMZd423JH6DDOTadYG/coacJNr/cMkEhWwnn6uFeaZY6wnicewxQmeYWMTufyEIga95zzQSq0tQ==" saltValue="biKsqRD5QVXj7eb9k/O3jQ==" spinCount="100000" sheet="1" objects="1" scenarios="1"/>
  <mergeCells count="52">
    <mergeCell ref="O27:P27"/>
    <mergeCell ref="O30:P30"/>
    <mergeCell ref="E37:G37"/>
    <mergeCell ref="H37:J37"/>
    <mergeCell ref="K9:K13"/>
    <mergeCell ref="E10:F10"/>
    <mergeCell ref="I10:J12"/>
    <mergeCell ref="E11:F11"/>
    <mergeCell ref="E12:F12"/>
    <mergeCell ref="A1:O2"/>
    <mergeCell ref="A4:Q4"/>
    <mergeCell ref="A7:D7"/>
    <mergeCell ref="E7:K7"/>
    <mergeCell ref="A9:D9"/>
    <mergeCell ref="M9:P13"/>
    <mergeCell ref="Q9:Q13"/>
    <mergeCell ref="A10:D10"/>
    <mergeCell ref="A11:D11"/>
    <mergeCell ref="A12:D12"/>
    <mergeCell ref="A13:D13"/>
    <mergeCell ref="E38:G38"/>
    <mergeCell ref="H38:J38"/>
    <mergeCell ref="E34:G34"/>
    <mergeCell ref="H34:J34"/>
    <mergeCell ref="A50:A55"/>
    <mergeCell ref="B50:B55"/>
    <mergeCell ref="C50:C55"/>
    <mergeCell ref="D51:L52"/>
    <mergeCell ref="D53:D55"/>
    <mergeCell ref="E53:G55"/>
    <mergeCell ref="E39:G39"/>
    <mergeCell ref="H39:J39"/>
    <mergeCell ref="E40:G40"/>
    <mergeCell ref="H40:J40"/>
    <mergeCell ref="E41:G41"/>
    <mergeCell ref="H41:J41"/>
    <mergeCell ref="K57:L57"/>
    <mergeCell ref="O57:P57"/>
    <mergeCell ref="H53:J55"/>
    <mergeCell ref="L53:L55"/>
    <mergeCell ref="M53:M55"/>
    <mergeCell ref="O53:O55"/>
    <mergeCell ref="P53:P55"/>
    <mergeCell ref="E43:G43"/>
    <mergeCell ref="H43:J43"/>
    <mergeCell ref="E42:G42"/>
    <mergeCell ref="Q53:Q55"/>
    <mergeCell ref="E44:G44"/>
    <mergeCell ref="H44:J44"/>
    <mergeCell ref="E47:G47"/>
    <mergeCell ref="H47:J47"/>
    <mergeCell ref="H42:J42"/>
  </mergeCells>
  <conditionalFormatting sqref="Q34 Q37:Q44">
    <cfRule type="containsText" dxfId="5" priority="3" operator="containsText" text="OK">
      <formula>NOT(ISERROR(SEARCH("OK",Q34)))</formula>
    </cfRule>
  </conditionalFormatting>
  <conditionalFormatting sqref="Q47 Q37:Q44">
    <cfRule type="containsText" dxfId="2" priority="101" operator="containsText" text="OK">
      <formula>NOT(ISERROR(SEARCH("OK",Q37)))</formula>
    </cfRule>
  </conditionalFormatting>
  <conditionalFormatting sqref="Q47">
    <cfRule type="containsText" dxfId="1" priority="99" operator="containsText" text="OK">
      <formula>NOT(ISERROR(SEARCH("OK",Q47)))</formula>
    </cfRule>
  </conditionalFormatting>
  <dataValidations count="2">
    <dataValidation type="list" allowBlank="1" showInputMessage="1" showErrorMessage="1" promptTitle="Hinweis" prompt="Bitte Antwort auswählen" sqref="O34 O37:O49" xr:uid="{549C857A-593E-C54E-A44D-718EFD832007}">
      <formula1>"-,Ja,Nein,"</formula1>
    </dataValidation>
    <dataValidation type="list" allowBlank="1" showInputMessage="1" showErrorMessage="1" promptTitle="Hinweis" prompt="Bitte Antwort auswählen" sqref="O53:O55" xr:uid="{F95228DD-89AD-7E42-B55B-3C96300A9B45}">
      <formula1>"-,bis 100 KM,101 bis 150 KM, mehr als 150 KM"</formula1>
    </dataValidation>
  </dataValidations>
  <printOptions horizontalCentered="1"/>
  <pageMargins left="0.39370078740157483" right="0.39370078740157483" top="0.78740157480314965" bottom="0.78740157480314965" header="0.39370078740157483" footer="0.31496062992125984"/>
  <pageSetup paperSize="9" scale="35" orientation="portrait" r:id="rId1"/>
  <headerFooter>
    <oddHeader>&amp;L&amp;"Arial Fett,Fett"&amp;12&amp;K000000Bewertungsmatrix&amp;R&amp;"Arial Fett,Fett"&amp;12&amp;K000000Landkreis Forchheim</oddHead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B888827E-7EEE-AA42-840B-62B6143261FD}">
            <xm:f>NOT(ISERROR(SEARCH("-",Q34)))</xm:f>
            <xm:f>"-"</xm:f>
            <x14:dxf>
              <fill>
                <patternFill>
                  <bgColor rgb="FFFF0000"/>
                </patternFill>
              </fill>
            </x14:dxf>
          </x14:cfRule>
          <xm:sqref>Q34 Q37:Q44</xm:sqref>
        </x14:conditionalFormatting>
        <x14:conditionalFormatting xmlns:xm="http://schemas.microsoft.com/office/excel/2006/main">
          <x14:cfRule type="containsText" priority="102" operator="containsText" id="{F68F19AC-6BD4-F349-AD1B-BB4A8E7845E3}">
            <xm:f>NOT(ISERROR(SEARCH("-",Q37)))</xm:f>
            <xm:f>"-"</xm:f>
            <x14:dxf>
              <fill>
                <patternFill>
                  <bgColor rgb="FFFF0000"/>
                </patternFill>
              </fill>
            </x14:dxf>
          </x14:cfRule>
          <xm:sqref>Q37:Q44 Q47</xm:sqref>
        </x14:conditionalFormatting>
        <x14:conditionalFormatting xmlns:xm="http://schemas.microsoft.com/office/excel/2006/main">
          <x14:cfRule type="containsText" priority="100" operator="containsText" id="{D9AA1C46-5A01-134A-8EBE-9B2407BF37D8}">
            <xm:f>NOT(ISERROR(SEARCH("-",Q47)))</xm:f>
            <xm:f>"-"</xm:f>
            <x14:dxf>
              <fill>
                <patternFill>
                  <bgColor rgb="FFFF0000"/>
                </patternFill>
              </fill>
            </x14:dxf>
          </x14:cfRule>
          <xm:sqref>Q47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FBB661BA4B3EE438EAE84FF5451C9C9" ma:contentTypeVersion="4" ma:contentTypeDescription="Ein neues Dokument erstellen." ma:contentTypeScope="" ma:versionID="62f39afb14e2412282c2ed7e7c30a125">
  <xsd:schema xmlns:xsd="http://www.w3.org/2001/XMLSchema" xmlns:xs="http://www.w3.org/2001/XMLSchema" xmlns:p="http://schemas.microsoft.com/office/2006/metadata/properties" xmlns:ns2="6bd2ff0e-4443-4577-b79e-00718b5f9161" targetNamespace="http://schemas.microsoft.com/office/2006/metadata/properties" ma:root="true" ma:fieldsID="e31fb0faedbf8de1dd4c8eaceb82120c" ns2:_="">
    <xsd:import namespace="6bd2ff0e-4443-4577-b79e-00718b5f916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d2ff0e-4443-4577-b79e-00718b5f91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5910250-D613-4764-A0BA-FE5505B73C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bd2ff0e-4443-4577-b79e-00718b5f916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BF949D2-2D3A-409B-BC05-1DB02D8DDB0A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427BFD0A-7B27-4AB4-B496-EE12190D43A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Arbeitsblätter</vt:lpstr>
      </vt:variant>
      <vt:variant>
        <vt:i4>4</vt:i4>
      </vt:variant>
      <vt:variant>
        <vt:lpstr>Benannte Bereiche</vt:lpstr>
      </vt:variant>
      <vt:variant>
        <vt:i4>4</vt:i4>
      </vt:variant>
    </vt:vector>
  </HeadingPairs>
  <TitlesOfParts>
    <vt:vector size="8" baseType="lpstr">
      <vt:lpstr>Deckblatt</vt:lpstr>
      <vt:lpstr>1. Unternehmen</vt:lpstr>
      <vt:lpstr>2. System</vt:lpstr>
      <vt:lpstr>3. Service</vt:lpstr>
      <vt:lpstr>'1. Unternehmen'!Druckbereich</vt:lpstr>
      <vt:lpstr>'2. System'!Druckbereich</vt:lpstr>
      <vt:lpstr>'3. Service'!Druckbereich</vt:lpstr>
      <vt:lpstr>Deckblatt!Druckbereich</vt:lpstr>
    </vt:vector>
  </TitlesOfParts>
  <Manager/>
  <Company>Poscimur GmbH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005_004#Bewertungsmatrix</dc:title>
  <dc:subject/>
  <dc:creator>Stefan Opel</dc:creator>
  <cp:keywords/>
  <dc:description/>
  <cp:lastModifiedBy>Opel Stefan</cp:lastModifiedBy>
  <cp:lastPrinted>2016-04-26T13:38:50Z</cp:lastPrinted>
  <dcterms:created xsi:type="dcterms:W3CDTF">2016-04-21T12:22:18Z</dcterms:created>
  <dcterms:modified xsi:type="dcterms:W3CDTF">2026-08-18T06:56:13Z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0x0101005FBB661BA4B3EE438EAE84FF5451C9C9</vt:lpwstr>
  </property>
</Properties>
</file>