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GB4\4.0_STAB\4.0.1_Vergabe\Ausschreibungen_Laufend\EU-Verfahren\EU_2026_025_TangroEingangsrechnugErsatzHalbig\1_LV_mitAnlagen\"/>
    </mc:Choice>
  </mc:AlternateContent>
  <xr:revisionPtr revIDLastSave="0" documentId="13_ncr:201_{AA22B783-855D-4333-A525-59A6D596EECF}" xr6:coauthVersionLast="47" xr6:coauthVersionMax="47" xr10:uidLastSave="{00000000-0000-0000-0000-000000000000}"/>
  <bookViews>
    <workbookView xWindow="28702" yWindow="-98" windowWidth="38596" windowHeight="15675" activeTab="6" xr2:uid="{02CECE44-98CC-41D4-9470-CD63F2581019}"/>
  </bookViews>
  <sheets>
    <sheet name="Vortext" sheetId="7" r:id="rId1"/>
    <sheet name="Wertungsmatrix" sheetId="5" r:id="rId2"/>
    <sheet name="Auftragsbezogene Eignung" sheetId="6" r:id="rId3"/>
    <sheet name="Funktion und Qualität" sheetId="1" r:id="rId4"/>
    <sheet name="Preis" sheetId="3" r:id="rId5"/>
    <sheet name="Zeitplan" sheetId="4" r:id="rId6"/>
    <sheet name="Systeminfrastruktur" sheetId="2" r:id="rId7"/>
  </sheets>
  <definedNames>
    <definedName name="_xlnm._FilterDatabase" localSheetId="3" hidden="1">'Funktion und Qualität'!$A$4:$F$154</definedName>
    <definedName name="_xlnm._FilterDatabase" localSheetId="6" hidden="1">Systeminfrastruktur!$A$6:$F$71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9" i="1" l="1"/>
  <c r="E54" i="1"/>
  <c r="E56" i="1"/>
  <c r="B44" i="3"/>
  <c r="B45" i="3"/>
  <c r="B43" i="3"/>
  <c r="E38" i="2"/>
  <c r="E37" i="2"/>
  <c r="E56" i="2"/>
  <c r="E53" i="2"/>
  <c r="E64" i="2"/>
  <c r="E54" i="2"/>
  <c r="E13" i="2"/>
  <c r="E68" i="2"/>
  <c r="E51" i="2"/>
  <c r="E70" i="2"/>
  <c r="E73" i="2" s="1"/>
  <c r="E69" i="2"/>
  <c r="E15" i="2"/>
  <c r="E28" i="2"/>
  <c r="E43" i="2"/>
  <c r="E50" i="2"/>
  <c r="E45" i="2"/>
  <c r="E23" i="2"/>
  <c r="E48" i="2"/>
  <c r="E55" i="2"/>
  <c r="E49" i="2"/>
  <c r="C13" i="5" l="1"/>
  <c r="E44" i="2"/>
  <c r="E47" i="2"/>
  <c r="E46" i="2"/>
  <c r="E25" i="2"/>
  <c r="E27" i="2"/>
  <c r="E122" i="1"/>
  <c r="E101" i="1"/>
  <c r="E99" i="1"/>
  <c r="E65" i="1"/>
  <c r="E98" i="1"/>
  <c r="E151" i="1"/>
  <c r="E149" i="1"/>
  <c r="E147" i="1"/>
  <c r="E146" i="1"/>
  <c r="E129" i="1"/>
  <c r="E128" i="1"/>
  <c r="E123" i="1"/>
  <c r="E121" i="1"/>
  <c r="E109" i="1"/>
  <c r="E91" i="1"/>
  <c r="E79" i="1"/>
  <c r="E75" i="1"/>
  <c r="E68" i="1"/>
  <c r="E64" i="1"/>
  <c r="E36" i="1"/>
  <c r="E30" i="1"/>
  <c r="E29" i="1"/>
  <c r="E28" i="1"/>
  <c r="E152" i="1"/>
  <c r="E150" i="1"/>
  <c r="E148" i="1"/>
  <c r="E145" i="1"/>
  <c r="E126" i="1"/>
  <c r="E90" i="1"/>
  <c r="E85" i="1"/>
  <c r="E84" i="1"/>
  <c r="E82" i="1"/>
  <c r="E80" i="1"/>
  <c r="E60" i="1"/>
  <c r="E59" i="1"/>
  <c r="E53" i="1"/>
  <c r="E136" i="1"/>
  <c r="E106" i="1"/>
  <c r="E89" i="1"/>
  <c r="E86" i="1"/>
  <c r="E83" i="1"/>
  <c r="E73" i="1"/>
  <c r="E72" i="1"/>
  <c r="E71" i="1"/>
  <c r="E63" i="1"/>
  <c r="E55" i="1"/>
  <c r="E35" i="1"/>
  <c r="E24" i="1"/>
  <c r="E17" i="1"/>
  <c r="E16" i="1"/>
  <c r="E15" i="1"/>
  <c r="E13" i="1"/>
  <c r="E12" i="1"/>
  <c r="D34" i="3"/>
  <c r="D33" i="3"/>
  <c r="D32" i="3"/>
  <c r="D25" i="3"/>
  <c r="D23" i="3"/>
  <c r="D22" i="3"/>
  <c r="E154" i="1" l="1"/>
  <c r="D36" i="3"/>
</calcChain>
</file>

<file path=xl/sharedStrings.xml><?xml version="1.0" encoding="utf-8"?>
<sst xmlns="http://schemas.openxmlformats.org/spreadsheetml/2006/main" count="660" uniqueCount="300">
  <si>
    <t>Einheit/            Angabe bitte bei Ja/Nein über Auswahltaste wählen</t>
  </si>
  <si>
    <t>Obligatorisch / 
KO-Kriterien</t>
  </si>
  <si>
    <t>X</t>
  </si>
  <si>
    <t>Kategorie</t>
  </si>
  <si>
    <t>Qualität</t>
  </si>
  <si>
    <r>
      <t xml:space="preserve">Fakultativ mit Gewichtung </t>
    </r>
    <r>
      <rPr>
        <b/>
        <sz val="11"/>
        <color rgb="FFFF0000"/>
        <rFont val="Aptos Narrow"/>
        <family val="2"/>
        <scheme val="minor"/>
      </rPr>
      <t>oder Punke?</t>
    </r>
  </si>
  <si>
    <t>Anforderung</t>
  </si>
  <si>
    <t>Validierung und Bereitstellung für SAP</t>
  </si>
  <si>
    <t>Das System prüft bei Rechnungen ohne Steuerausweis, dass ein Steuerbefreiungsgrund auf der Rechnung vermerkt ist.</t>
  </si>
  <si>
    <t>Das System ermittelt aus der Beleghistorie für alle nicht per Regel definierten Belege einen Vorschlag für das Sachkonto.</t>
  </si>
  <si>
    <t>Es besteht eine Änderungshistorie auf Feldebene um Änderungen nachzuvollziehen.</t>
  </si>
  <si>
    <t>Es gibt eine Feldhistorie als Vorschlag für die letzten verwendeten Werte.</t>
  </si>
  <si>
    <t>Rechnungseingangscockpit Finanzbuchhaltung</t>
  </si>
  <si>
    <t>Die Buchhaltung muss jederzeit in die vorhandenen Workflows eingreifen können und Workflows umleiten oder abbrechen können.</t>
  </si>
  <si>
    <t>Die Buchhaltung hat die Möglichkeit Erinnerungen und Eskalationen automatisch zu versenden.</t>
  </si>
  <si>
    <t xml:space="preserve">Das WF Dashboard aktualisiert sich automatisch nach jeder Aktion. </t>
  </si>
  <si>
    <t>Das Workflowprotokoll sowie alle Kommentare sind jederzeit aktuell einsehbar.</t>
  </si>
  <si>
    <t>Zuschlagskriterien / Wertungsmatrix:</t>
  </si>
  <si>
    <t>Punkte:</t>
  </si>
  <si>
    <t>Faktor</t>
  </si>
  <si>
    <t>max. Punkte</t>
  </si>
  <si>
    <t>Angebot 1</t>
  </si>
  <si>
    <t>Angebot 2</t>
  </si>
  <si>
    <t>Angebot 3</t>
  </si>
  <si>
    <t>Angebot 4</t>
  </si>
  <si>
    <t>Angebot 5</t>
  </si>
  <si>
    <t>Angebot 6</t>
  </si>
  <si>
    <t>Preis</t>
  </si>
  <si>
    <t>Faktor x Punkte</t>
  </si>
  <si>
    <t>Gesamt</t>
  </si>
  <si>
    <t>Systeminfrastruktur</t>
  </si>
  <si>
    <t>Funktion und Qualität</t>
  </si>
  <si>
    <t>Zeitplan</t>
  </si>
  <si>
    <t>Einzelkosten</t>
  </si>
  <si>
    <t xml:space="preserve">Das UKW gehört zur kritischen Infrastruktur und unterliegt somit strengen Anforderungen des BSI und der DSGVO. </t>
  </si>
  <si>
    <t>Die Belege werden von der Cloud:
A) in Echtzeit an das SAP übergeben
B) über einen SAP Job von der Cloud abgeholt
C) einmal am Tag automatisch übergeben</t>
  </si>
  <si>
    <t>Für Rechnungsrückweisungen und weiteren Schriftverkehr kann das UKW Standardtexte anlegen.</t>
  </si>
  <si>
    <t>Die Workflows lassen sich auf allen Endgeräten (Android und IOS) öffnen und verarbeiten. Die PDF Anzeige muss unabhängig von der auf dem Endgerät installierten Software möglich sein. Bei der Anzeige ist kein Download erforderlich. Dies gilt sowohl für den SAP GUI als auch für die Fiori App.</t>
  </si>
  <si>
    <t>Das UKW kann festlegen, ob als Buchungsdatum automatisch das Tagesdatum, Verarbeitungsdatum oder ein fixes Datum vorbelegt werden soll. Die Einstellung ist auf Benutzerebene ebenfalls möglich.
A) Anforderung kann zu 100% umgesetzt werden
B) Einstellung ist nur generell möglich aber nicht benutzerspezifisch anpassbar
C) Einstellung ist nicht automatisiert möglich</t>
  </si>
  <si>
    <t xml:space="preserve">Die Verarbeitung der Eingangsrechnungen (insbesondere Erfassung, OCR-/KI-Extraktion, Klassifizierung) muss innerhalb einer durchgängigen technischen Plattform erfolgen. Eine Weitergabe der Belege oder der darin enthaltenen Daten an weitere Cloud-Plattformen oder externe Verarbeitungsdienste zum Zweck der OCR-, KI- oder Belegdatenverarbeitung ist nicht zulässig. Der Auftragnehmer weist mit Angebotsabgabe die vollständige Verarbeitungskette einschließlich aller beteiligten Unternehmen und technischen Plattformen in geeigneter Form (z. B. Architekturdiagramm und Datenflussbeschreibung) nach. Dies umfasst nicht die Sicherstellung eines Ausfallkonzeptes für den Clouddienst.
</t>
  </si>
  <si>
    <t>1. Systemarchitektur</t>
  </si>
  <si>
    <t>3. Wartung und Support</t>
  </si>
  <si>
    <t>Die Wartungsleistungen umfassen im vereinbarten Umfang:
- Korrektur von Fehlern innerhalb der bestehenden Funktionalität
- Anpassung der Software an technische und rechtliche Änderungen
- Prüfung und Bereitstellung erforderlicher Updates und Patches
- Unterstützung bei der Installation von Wartungsständen
- technische Dokumentation wesentlicher Änderungen
- Unterstützung bei der Fehleranalyse nach Updates oder Änderungen an der Systemumgebung
Neue Funktionen, wesentliche Erweiterungen oder Änderungen der vereinbarten fachlichen Anforderungen gelten grundsätzlich als Weiterentwicklung und sind nicht Bestandteil der laufenden Wartung, sofern sie nicht ausdrücklich vereinbart werden.</t>
  </si>
  <si>
    <t>Der Auftragnehmer unterstützt den Auftraggeber bei Fragen und Problemen im Zusammenhang mit der Nutzung und dem Betrieb der Software. Der Support umfasst insbesondere:
- Unterstützung bei technischen Fragen zur Software
- Unterstützung bei Fehlermeldungen und Störungen
- Beratung zur Bedienung der vorhandenen Funktionen
- Unterstützung bei der Eingrenzung von Bedienungs- und Konfigurationsproblemen
- Analyse von Problemen an Schnittstellen und bei der Kommunikation mit angebundenen Systemen, soweit diese im Verantwortungsbereich der Software liegen
- Bereitstellung von Handlungsempfehlungen zur Problembehebung
Nicht Bestandteil des Supports sind Leistungen, die eine funktionale Weiterentwicklung der Software darstellen, sofern diese nicht ausdrücklich beauftragt werden.</t>
  </si>
  <si>
    <t>Der Auftragnehmer dokumentiert die wesentlichen Support- und Wartungsvorgänge in geeigneter Form und stellt für die Dauer des Wartungsvertrags eine geeignete Supportorganisation zur Bearbeitung von Störungen und Supportanfragen bereit.
A) Ticketsystem und Telefonhotline 
B) E-Mail und Telefonhotline
C) Telefonhotline</t>
  </si>
  <si>
    <t>Systemarchitektur</t>
  </si>
  <si>
    <t>Systemfunktionen</t>
  </si>
  <si>
    <t>Es besteht die Möglichkeit im Nachrichtencustomizing die Meldungen weiter zu klassifizieren um die Nachrichtenausgabe zu steuern. Wichtige Meldungen sollen häufiger erscheinen. Weniger wichtige Meldungen ggf. nur vor dem Buchen.</t>
  </si>
  <si>
    <t>Customizing</t>
  </si>
  <si>
    <t xml:space="preserve">Es ist möglich Erinnerungen und Eskalationen regelbasiert automatisch zu versenden. </t>
  </si>
  <si>
    <t>Implementierungskosten</t>
  </si>
  <si>
    <t>2. Customizing</t>
  </si>
  <si>
    <t>Das System verarbeitet Papierrechnungen als Einzelverarbeitung oder als Ablagestapel eines Dokumentenscanners.</t>
  </si>
  <si>
    <t>SAP S/4HANA-Kompatibilität: Die Software muss für den Betrieb mit dem SAP S/4HANA-Releasestand 2023 geeignet und freigegeben sein.
Die Kompatibilität mit künftigen SAP S/4HANA-Releases, insbesondere dem Nachfolgerelease SAP S/4HANA 2025, sowie den innerhalb eines Releases veröffentlichten Feature- und Support-Package-Stacks ist dauerhaft sicherzustellen. Erforderliche Anpassungen sind im Rahmen der Softwarepflege bereitzustellen.</t>
  </si>
  <si>
    <t>Perspektvisch: Ein  Umstieg im SAP von der On Premise Variante auf Public Cloud oder Private Cloud ist grundsätzlich möglich und wird unterstützt.</t>
  </si>
  <si>
    <t>Die Übergabe der durch das System interpretierten und validierten Belegdaten sowie der zugehörigen Belege an das beim Auftraggeber eingesetzte SAP-S/4HANA-System muss über standardisierte SAP-Schnittstellen erfolgen.
Ebenso muss die Übermittlung der für die Verarbeitung erforderlichen Stammdaten aus dem SAP-S/4HANA-System an die Cloud-Plattform des Auftragnehmers über standardisierte SAP-Schnittstellen erfolgen.
Die hierfür erforderlichen Schnittstellen sowie deren Bereitstellung, Konfiguration und Dokumentation sind Bestandteil der Leistung des Auftragnehmers.
Die Schnittstellen müssen eine zuverlässige, nachvollziehbare und medienbruchfreie Übertragung der für die Verarbeitung erforderlichen Daten und Dokumente in beide Richtungen ermöglichen.</t>
  </si>
  <si>
    <t>Die Anwendung muss an die vollständige SAP-S/4HANA-Drei-Systemlandschaft des Auftraggebers angebunden werden können.
Dies umfasst die Systeme Entwicklung, Konsolidierung/Test und Produktion. Die erforderlichen Schnittstellen, Konfigurationen und technischen Voraussetzungen für die Anbindung aller drei Systeme sind Bestandteil der Leistung des Auftragnehmers.</t>
  </si>
  <si>
    <t xml:space="preserve">Die Software muss Single Sign-On (SSO) mindestens über LDAP unterstützen. </t>
  </si>
  <si>
    <t>Das System erkennt automatisch, ob es sich um eine Rechnung oder eine Gutschrift handelt und übernimmt die Klassifizierung ins SAP.</t>
  </si>
  <si>
    <t>Das System erkennt automatisch Duplikate. Dabei werden mindestens die Felder Rechnungsnummer und Rechnungsdatum geprüft. Duplikate werden in einem Popup hervorgehoben und müssen in der Finanzbuchhaltung vor dem Buchen bestätigt werden. Das Popup erscheint nicht im Freigabeworkflow.</t>
  </si>
  <si>
    <t>Die Software muss die Anforderungen der IT-Sicherheit gemäß BSI-Grundschutz und ISO/IEC 27001 erfüllen. Bitte gültiges Zertifikat beifügen.</t>
  </si>
  <si>
    <t>Workflow Ausprägung</t>
  </si>
  <si>
    <t>Die Kriterien müssen miteinander verknüpft werden können, insbesondere über logische Operatoren wie:
•	UND
•	ODER
•	NICHT
•	größer als / kleiner als
•	gleich / ungleich
•	enthält
•	beginnt mit / endet mit
•	innerhalb eines Wertebereichs</t>
  </si>
  <si>
    <t>Dazu müssen mind. die folgenden Prozessbausteine verfügbar sein:
•	Start
•	Ende
•	Aufgabe
•	Prüfung
•	Freigabe
•	Ablehnung
•	Weiterleitung
•	Rückgabe
•	Information
•	automatische Aktion
•	Entscheidung
•	Verzweigung
•	Zusammenführung
•	Wartezeit
•	Eskalation
•	Erinnerung
•	Wiedervorlage
•	parallele Bearbeitung
•	sequentielle Bearbeitung
Die Reihenfolge und Kombination der Bausteine muss frei definierbar sein.
Es müssen sowohl lineare als auch verzweigte, verschachtelte und parallele Prozesse abbildbar sein.</t>
  </si>
  <si>
    <t>Workflow Cockpit Freigeber</t>
  </si>
  <si>
    <t>Reporting</t>
  </si>
  <si>
    <t>Auswertung über Liegedauer des WF bei einzelnen Personen / Gruppen</t>
  </si>
  <si>
    <t>Auswertung Belege ohne Aktion seit x Tagen</t>
  </si>
  <si>
    <t>Auswertung über Endfreigeber auf Belegebene</t>
  </si>
  <si>
    <t>Auswertung über Belegzahl für Belege ohne automatische Kreditorenfindung</t>
  </si>
  <si>
    <t>Das UKW hat die Möglichkeit sich über Tabellenabfragen eigene Reports zu erstellen</t>
  </si>
  <si>
    <t>Das Workflow Protokoll listet folgende Aktionen mit: 
•	Workflow gestartet
•	Workflow zugeteilt
•	Workflow geöffnet
•	jede Workflowaktion (Weiterleiten / Rückfrage / Ablehnung / Genehmigt / Wiedervorlage), Workflow
 •	Aufgabe abgeschlossen
•	Workflow beendet 
•	Resultat 
•	Kommentare</t>
  </si>
  <si>
    <t>A) = 6 Punkte
B) = 4 Punkt
C) = 0 Punkte</t>
  </si>
  <si>
    <t>A) = 10 Punkte
B) = 6 Punkte
C) = 0 Punkte</t>
  </si>
  <si>
    <t>A) = 6 Punkte
B) = 4 Punkte
C) = 0 Punkte</t>
  </si>
  <si>
    <t>A) = 8 Punkte
B) = 6 Punkte
C) = 0 Punkte</t>
  </si>
  <si>
    <t>A) = 4 Punkte
B) = 2 Punkte
C) = 0 Punkte</t>
  </si>
  <si>
    <t>Projektleiter</t>
  </si>
  <si>
    <t>Berater</t>
  </si>
  <si>
    <t>Programmierer</t>
  </si>
  <si>
    <t>Stundensatz</t>
  </si>
  <si>
    <t>Gesamtkosten</t>
  </si>
  <si>
    <t>Folgekosten für spätere Anpassungen</t>
  </si>
  <si>
    <t>Angabe bitte über Auswahltaste wählen</t>
  </si>
  <si>
    <t>Die Verteilung von mehr als 70 unterschiedlichen Bereichen auf verschiedene Standorte innerhalb Würzburgs sowie die Beteiligung von bis zu 1.500 Personen am Rechnungsfreigabeprozess stellen das Klinikum vor besondere organisatorische Herausforderungen.</t>
  </si>
  <si>
    <t>Wichtig ist hierbei die Anpassungsfähigkeit an gesetzliche Rahmenbedingungen, beispielsweise im Zuge der E-Rechnungspflicht, sowie die flexible Steuerung der Workflows bei organisatorischen Prozessänderungen.</t>
  </si>
  <si>
    <t xml:space="preserve">Das System erkennt bei E-Rechnungen, ob diese der aktuell gültigen Norm entsprechen und gibt bei Fehlern eine Meldung mit dem Hinweis auf die fehlende oder fehlerhafte Position in der E-Rechnung. </t>
  </si>
  <si>
    <t xml:space="preserve">Das System erkennt in den Positionen die angegebenen Steuersätze schlägt die Steuerkennzeichen anhand der vorliegenden Informationen (Steuersatz auf der Rechnung, Kreditorenstammsatz) und der historischen Informationen zum Kreditor vor. Bei MM-Belegen gleicht das System die ermittelten Steuerkennzeichen mit der Bestellung ab und gibt bei Abweichungen einen Hinweis. </t>
  </si>
  <si>
    <t>Am UKW besteht eine sehr heterogene Kreditorenstruktur. Es müssen Belege von Privatpersonen, Kleinunternehmern, Behörden sowie inländischen und ausländischen Lieferanten verarbeitet werden können. Daher sind eine Vielzahl unterschiedlicher Formate und Zugangswege zu berücksichtigen.</t>
  </si>
  <si>
    <t>Das System verarbeitet E-Mails mit E-Rechnungen aus dem europäischen Ausland in deren gültigen gesetzlich verlangten Formaten im Anhang.</t>
  </si>
  <si>
    <t>Das System ermittelt durch einen Abgleich mit den SAP-Stammdaten einen Vorschlag für den Kreditor. 
Dabei protokolliert das System nachvollziehbar, wie das Ergebnis der Ermittlung erfolgt ist.
Es ist möglich, einzelne Werte (z.B. eine bestimmte USt-IdNr.) oder einzelne Kreditoren von der Findung auszuschließen.
Zudem meldet das System einen Hinweis, wenn Kreditor und Lieferant aus der Bestellung nicht übereinstimmen oder wenn kein erkannter Wert auf dem Beleg für Bankverbindung und Steuernummer / USt-IdNr. mit dem Stammsatz übereinstimmt.</t>
  </si>
  <si>
    <t>Das System prüft im Rahmen einer §14 UStG Prüfung den Namen des Leistungsempfängers (UKW). Die erlaubten Bezeichnungen können in einer Withelist bestimmt werden. Bei erfolgloser Prüfung gibt das System einen Hinweis, dass der korrekte Leistungsempfänger nicht enthalten ist. Es ist möglich, einzelne Kreditoren von der Prüfung auszuschließen.</t>
  </si>
  <si>
    <t>Es ist möglich, aus der Belegübersicht eine Wiedervorlage in Massenverarbeitung vorzunehmen. Das Datum der Wiedervorlage sowie der Kommentartext werden für alle Belege übernommen.</t>
  </si>
  <si>
    <t>Es ist möglich, einzelne Belege in der Belegübersicht zu kopieren. Dabei werden alle Anhänge des Ursprungsbelegs mit Ausnahme des Workflowprotokolls übernommen.</t>
  </si>
  <si>
    <t xml:space="preserve">Die Validierung kann sowohl außerhalb des SAP als auch im SAP Umfeld erfolgen oder als Kombination aus beidem. Die Bereitstellung der Daten muss aber so gewährleistet sein, dass Rechnungen und Rechnungsanlagen als gemeinsamer Vorgang weiter bearbeitet werden können. In dieser Stufe der Validierung erfolgt eine formelle Rechnungsprüfung und ein Abgleich mit SAP-Daten. </t>
  </si>
  <si>
    <t>Die Mengenprüfung (Wareneingangsbuchung / LERF) wird automatisch beim Öffnen des Belegs aktualisiert.</t>
  </si>
  <si>
    <t xml:space="preserve">Jeder Workflownutzer kann seinen Vertreter selbst anlegen. </t>
  </si>
  <si>
    <t xml:space="preserve">Das System erkennt und übernimmt die wichtigsten Rechnungsbestandteile wie Rechnungsnummer, Rechnungsdatum, Rechnungsbetrag und Kundennummer. Dabei ist es möglich, das System bei fehlerhafter Interpretation anzulernen. Bei erfolgloser Prüfung gibt das System einen Hinweis welcher Bestandteil nicht erfüllt ist. </t>
  </si>
  <si>
    <t>Das System erkennt im Beleg automatisch Rechnungspositionen und den Gesamtbetrag und übernimmt die Positionen ins SAP. Dabei ist es möglich, für alle oder einzelne Kreditoren die Positionserkennung aus der Rechnung zu aktivieren oder deaktivieren. Bei FI-Belegen wird bei deaktivierter Positionserkennung nur eine Buchungszeile mit dem Gesamtbruttobetrag angelegt und bei MM-Belegen werden die offenen Positionen aus der SAP Bestellung angelegt.</t>
  </si>
  <si>
    <t>Das System erkennt anhand der Bestellnummernkreise aus dem SAP, ob es sich um eine MM-Rechnung oder um eine FI-Rechnung handelt. Auf Basis des Bestellnummernkreises schlägt das System die Belegart vor.</t>
  </si>
  <si>
    <t>Als Kriterien für die Genehmigerfindung müssen mindestens verwendet werden können:
•	Rechnungsbetrag Gesamt (Brutto)
•	Rechnungsbetrag Position (Brutto)
•	Kostenstelle
•	Finanzstelle
•	Auftrag
•	Sachkonto
•	Kreditor
•	Kennzeichen MM-Rechnung / FI-Rechnung
•	Kennzeichen Rechnung / Gutschrift
•	Benutzer / Benutzergruppe
•	Status
•	Einkäufergruppe
•	Anlieferadresse aus Bestellung</t>
  </si>
  <si>
    <t xml:space="preserve">Bei FI-Rechnungen mit mehreren Positionen werden positionsbezogen die Freigabestufen durchlaufen. Dabei können Bearbeitungen in der gleichen Stufe parallel erfolgen und in der folgenden Stufe wieder zusammengeführt werden. </t>
  </si>
  <si>
    <t>Das System gleicht bei MM-Rechnungen die Rechnungspositionen mit den Bestellpositionen ab. Dabei gibt das System einen nachvollziehbaren Hinweis aus, wenn Positionen nicht übereinstimmen, der Wareneingang nicht gebucht ist oder der Preis nicht mit der Bestellung übereinstimmt.</t>
  </si>
  <si>
    <t>Das System ermittelt automatisch, ob die Bruttosumme der Positionen mit dem Gesamtbrutto der Rechnung übereinstimmt und gibt bei Abweichungen einen Saldo aus. Dabei prüft das System die eingestellten Toleranzen.</t>
  </si>
  <si>
    <t>Es ist möglich, in den Systemeinstellungen Regeln für einen automatischen Sachkontenvorschlag zu definieren.</t>
  </si>
  <si>
    <t>Das System vergibt eine eindeutige Beleg-ID, über die der Vorgang zweifelsfrei identifiziert werden kann.</t>
  </si>
  <si>
    <t>Alle Belege, die durch das System nicht vollständig validiert werden können oder einen Bearbeitungshinweis enthalten, müssen vor dem Start des Freigabeprozesses manuell nachvalidiert werden. Die Verarbeitung erfolgt dabei ausschließlich in SAP.
Das System stellt hierfür eine Übersicht mit dem jeweiligen Bearbeitungsstatus zur Verfügung. Darüber hinaus kann eine Übersicht aller Belege angezeigt werden, einschließlich der vollständig automatisch verarbeiteten Belege. Diese werden entsprechend gekennzeichnet, sodass jederzeit erkennbar ist, dass die Verarbeitung bis zu diesem Zeitpunkt ausschließlich automatisiert erfolgt ist.</t>
  </si>
  <si>
    <t>Das System erkennt beim Auslesen der E-Mailanhänge automatisch, ob es sich um eine E-Rechnung oder eine PDF-Rechnung oder einen Anhang handelt. Anhänge werden zu den Rechnungen verarbeitet. Ist eine eindeutige Zuordnung der Rechnung zu den Anhängen nicht möglich, weil z.B. mehrere Rechnungen und Anhänge in einer E-Mail verarbeitet werden müssen, muss der Beleg manuell validiert werden. Dabei ist es möglich, Rechnungen und Anhänge zusammenzuführen oder zu trennen.</t>
  </si>
  <si>
    <t xml:space="preserve">Das System erkennt alle Anlagen zu einem Rechnungsbeleg unabhängig davon, ob sich diese als separater Anhang an der E-Mail befinden oder ob der Anhang im PDF oder der E-Rechnung eingebettet ist, und stellt diese als einsehbaren Anhang bildlich dar. </t>
  </si>
  <si>
    <t>Die Transport-E-Mail wird als Anlage zum Beleg verarbeitet und kann im SAP im Original visualisiert werden. Es besteht die Möglichkeit, dass bei festgelegten Zugangswegen z.B. Mailordner, die E-Mail zusätzlich zur Anlage auch als Rechnungsdokument zu verarbeiten.</t>
  </si>
  <si>
    <t>Das System ermöglicht es, den eigenen Bearbeitungsvorrat über Selektionsmöglichkeiten einzuschränken. Dazu können sowohl benutzerdefinierte Einstellungen als auch globale Einstellungen gesichert werden (SAP-Varianten). Beim Selektieren und Filtern können SAP-Suchhilfen verwendet werden, z.B. Kreditorensuche nach IBAN. In der Selektion gibt es die Möglichkeit, Werte und Wertintervalle zu selektieren oder auszuschließen. Mehrfachselektionen und Ausschlüsse sind möglich.</t>
  </si>
  <si>
    <t>Das System ermöglicht es, in der Listanzeige des Bearbeitungsvorrats den Aufbau einzuschränken (SAP-Layouts). Dazu können sowohl benutzerdefinierte Einstellungen als auch globale Einstellungen gesichert werden. Beim Selektieren und Filtern können SAP-Suchhilfen verwendet werden, z.B. Kreditorensuche nach IBAN.</t>
  </si>
  <si>
    <t>Es ist jederzeit möglich, einen FI-Beleg in einen MM-Beleg umzuwandeln, den Buchungskreis zu wechseln oder eine Rechnung in eine Gutschrift umzuwandeln und umgekehrt.</t>
  </si>
  <si>
    <t xml:space="preserve">Das System aktualisiert kontinuierlich (mind. 1x pro Tag) den Status des Wareneingangs bei MM-Belegen. Zusätzlich ist es möglich, die Aktualisierung auch manuell anzustoßen. </t>
  </si>
  <si>
    <t>Das System erkennt bei Wareneingangsbestätigungsworkflows, wenn ein Wareneingang im SAP gebucht wurde und bricht den Workflow nach Buchung automatisch ab.</t>
  </si>
  <si>
    <t>Es ist möglich, aus der Belegübersicht eine Massenbuchung vorzunehmen. Bei SAP-Fehlern werden nur die fehlerfreien Belege gebucht. Für die fehlerhaften Belege erscheint eine Hinweisliste als Pop-up.</t>
  </si>
  <si>
    <t>Die Belegliste aktualisiert sich automatisch nach jeder Aktion.</t>
  </si>
  <si>
    <t>Es ist nicht möglich, dass 2 Bearbeiter gleichzeitig denselben Beleg bearbeiten, auch nicht bei der Massenverarbeitung. Sobald der Beleg in Bearbeitung ist, wird der Beleg für andere Benutzer nur noch im Anzeigemodus dargestellt und die Massenverarbeitung überspringt diesen.</t>
  </si>
  <si>
    <t>Es gibt die Möglichkeit, alle Felder, die im Einzelbeleg geändert werden können, in Massenverarbeitung zu ändern. Z.B. das Buchungsdatum.</t>
  </si>
  <si>
    <t>Es besteht die Möglichkeit, das Rechnungsbild abzudocken, um dieses per E-Mail zu versenden oder im PDF Format abzuspeichern.</t>
  </si>
  <si>
    <t>Die PDF-Anzeige muss unabhängig von der auf dem Endgerät installierten Software möglich sein. Bei der Anzeige ist kein Download erforderlich. Dies gilt sowohl für den SAP GUI als auch für Fiori App.</t>
  </si>
  <si>
    <t xml:space="preserve">Auf Benutzerebene ist einstellbar, dass man nach dem Buchen eines Belegs oder Starten eines Workflows automatisch in den nächsten Beleg aus der aktuellen Selektion der Belegübersicht springt oder in die Belegübersicht zurückfällt. </t>
  </si>
  <si>
    <t>Die Spalten für die Bearbeitung der Positionsdaten im Einzelbeleg können vom Benutzer individuell angepasst werden. 
A) sowohl benutzerdefinierte Einstellungen als auch globale Einstellungen können gesichert werden
B) nur globale Einstellungen können gesichert werden
C) keine Anpassung ist möglich oder muss in jedem Beleg einzeln vorgenommen werden</t>
  </si>
  <si>
    <t>Es gibt die Möglichkeit, weitere Bestellnummern und Bestellpositionen im Beleg zu erfassen.</t>
  </si>
  <si>
    <t>Es besteht die Möglichkeit, weitere Anlagen in den Formaten PDF, XML, MS-Office Formate und Alternativen, TIF, MSG, EML, JPG beizufügen. Die Anhänge werden ebenfalls ins Archiv übernommen.</t>
  </si>
  <si>
    <t>Es besteht die Möglichkeit, die Belege und Anhänge an einen anderen FI-Beleg oder an eine andere Dokumenten- ID, so lange diese noch nicht gebucht ist, in die Anlage zu kopieren.</t>
  </si>
  <si>
    <t>Aus der Einzelbelegansicht kann direkt gebucht werden. Dies gilt sowohl für FI-Rechnungen als auch für MM-Rechnungen. Die Buchung erfolgt mit SAP-Standardtransaktionen in Echtzeit. Es gilt die SAP-Belegnummernvergabe. SAP-Fehler und Warnhinweise, die auch im Standard erscheinen würden, werden angezeigt und bei der Buchung berücksichtigt. Rote Fehlermeldungen verhindern das Buchen, gelbe Warnmeldungen können übersteuert werden. Nach dem Buchen wird die SAP-Belegnummer angezeigt.</t>
  </si>
  <si>
    <t>Für Nicht-Freitextfelder prüft das System die eingetragenen Werte bei der Erfassung gegen die vorhandenen SAP-Tabellen (z.B. Sachkonten / Kostenstellen). Bei nicht existierenden Werten wird ein Fehler angezeigt.</t>
  </si>
  <si>
    <t>Das System ermöglicht bei entsprechender Berechtigung den direkten Aufruf von SAP-Standardtransaktionen, beispielsweise FBL1N, MIGO, MIRO, FB60, ME23N und ML81N. Beim Wechsel in SAP-Standardtransaktionen wie MIRO oder MIGO wird das Dokument abgedockt und als PDF angezeigt.</t>
  </si>
  <si>
    <t>Das System ermöglicht, abweichend von der automatischen Datenübernahme in den Positionsdaten, die Übernahme der Positionen aus der SAP-Bestellung, der SAP-Wareneingangsbuchung oder dem Leistungserfassungsblatt.</t>
  </si>
  <si>
    <t>Es besteht die Möglichkeit, den Beleg zu stornieren. Im Falle eines Stornos wird keine Buchung erzeugt. Trotzdem muss die Anzeige in der Belegübersicht und in der Einzelbeleganzeige einschließlich des Workflowprotokolls und möglicher Anhänge für die gesetzliche Aufbewahrungsfrist bestehen bleiben. Bei einem Storno muss eine Begründung angegeben werden. Es besteht die Möglichkeit, den stornierten Beleg innerhalb von 5 Jahren zu reaktivieren.</t>
  </si>
  <si>
    <t>Es besteht eine Änderungshistorie auf Feldebene, um Änderungen nachzuvollziehen.</t>
  </si>
  <si>
    <t>Für die Felder in der Einzelbelegsicht besteht die Möglichkeit, die SAP-Suchhilfe zu verwenden, z.B. nach Sachkontentexten oder Kostenstellentexten.</t>
  </si>
  <si>
    <t>Rechnungen in Fremdsprachen können ins Deutsche übersetzt werden.</t>
  </si>
  <si>
    <t>Das System ermöglicht es, bestimmte Kontierungselemente wie Sachkonto, Kostenstelle, Finanzstelle, Auftrag oder Steuerkennzeichen regelbasiert vorzuschlagen.</t>
  </si>
  <si>
    <t xml:space="preserve">Das System ermöglicht einen manuellen Workflowstart aus dem Beleg. </t>
  </si>
  <si>
    <t>Das System gibt bei manuellem Workflowstart in einem FI-Beleg Vorschläge zur Empfängerfindung aus erkannten Texten wie Anlieferadressen, Kontierungselementen wie Sachkonto, Kostenstelle, Finanzstelle, Auftrag, Steuerkennzeichen oder aus der Historie.</t>
  </si>
  <si>
    <t xml:space="preserve">Das System gibt bei manuellem Workflowstart in einem MM-Beleg Vorschläge aus den SAP-Bestelldaten für die Ermittlung des Workflowempfängers. </t>
  </si>
  <si>
    <t xml:space="preserve">Das System ermöglicht einen automatischen Workflowstart bei MM-Belegen für Mengenabweichungen. Dabei ist es möglich, ein Intervall anzugeben, wie lange das System warten soll bevor der Workflow gestartet wird. </t>
  </si>
  <si>
    <t>Das System ermöglicht einen automatischen Workflowstart bei MM-Belegen für Preisabweichungen auf Basis der Bestelldaten, wie z.B. Einkäufergruppe.</t>
  </si>
  <si>
    <t>2 Punkte</t>
  </si>
  <si>
    <t>6 Punkte</t>
  </si>
  <si>
    <t>4 Punkte</t>
  </si>
  <si>
    <t>Es besteht die Möglichkeit, fehlerhafte Rechnungen über das System direkt an den Kreditor zurückzuweisen.
Das System kann mehrere Textvorschläge für Rückweisungstexte bereitstellen, die manuell überschreibbar bleiben. Die Rückweisungsmail sowie der Beleg und evtl. Workflows werden an das Archiv übergeben und für die gesetzliche Aufbewahrungsfrist von Rechnungsbelegen aufbewahrt. Es besteht die Möglichkeit, abgewiesene Rechnungen wieder zu aktivieren.  Der Versand der Rückweisungsmail muss  über die vom Auftraggeber bereitgestellte E-Mail-Infrastruktur und den vorgegebenen Mailserver erfolgen.</t>
  </si>
  <si>
    <t>Es besteht die Möglichkeit, aus dem Beleg einen Schriftverkehr mit dem Kreditor zu starten. Hierfür können Standardtexte hinterlegt werden. Die Standardtexte sind aber individuell anpassbar. Als E-Mailempfänger wird die E-Mailadresse aus dem Kreditorenstammsatz vorgeschlagen und kann vom Benutzer manuell überschrieben oder um weitere Empfänger ergänzt werden. Die E-Mail wird an den Beleg verknüpft und über die ArchiveLink-Schnittstelle als Rechnungsanhang mitarchiviert. Der Versand der Mail muss  über die vom Auftraggeber bereitgestellte E-Mail-Infrastruktur und den vorgegebenen Mailserver erfolgen.</t>
  </si>
  <si>
    <t>A) = 12 Punkte
B) = 6 Punkte
C) = 0 Punkte</t>
  </si>
  <si>
    <t>Das System muss sicherstellen, dass alle verarbeiteten Rechnungsbelege einschließlich sämtlicher zugehöriger Inhalte und Anhänge vollständig an das bestehende Archiv CGM-Archivsystem CLA des Auftraggebers übergeben und dort archiviert werden.
Bei Fehlern oder einer vorübergehenden Nichtverfügbarkeit des Archivs muss das System nachvollziehbare und eindeutige Fehlermeldungen bereitstellen. Nicht erfolgreich archivierte Belege müssen sowohl einzeln als auch gesammelt identifiziert und automatisiert erneut zur Archivierung übergeben werden können.</t>
  </si>
  <si>
    <t>Es ist möglich, aus der Belegübersicht eine Workflowingangsetzung in Massenverarbeitung vorzunehmen. Der Workflowtyp kann nur einmalig angegeben werden. Ist der Workflowtyp für einen oder mehrere selektierte Belege nicht auswählbar, werden nur die möglichen Belege gestartet. Für die nicht gestarteten Belege gibt es eine Hinweisliste als Pop-up. Die Empfängerfindung erfolgt anhand des automatischen Vorschlags oder wahlweise an eine einmalig festgelegte Empfängerperson oder Gruppe. Es kann nur ein Kommentar mitgegeben werden, der für alle gestarteten Belege übernommen wird.</t>
  </si>
  <si>
    <t>Es muss möglich sein, weitere Rechnungsbegleitdokumente über einen zusätzlichen Workflow ohne weitere Freigabestrategie anzufordern. Z.B. Teilnehmerlisten, Geschenkeempfängerlisten, Zollunterlagen, Zahlungsnachweise bei Kostenerstattungen usw.</t>
  </si>
  <si>
    <t>In FI-Rechnungen kann die Position auf mehrere Positionen aufgeteilt werden.
- nach Beträgen (Brutto und Netto)
- prozentual
- zu gleichen Teilen nach Anzahl der gewünschten Positionen.
Es besteht die Möglichkeit, einzelne Positionen zu löschen oder diese zu einer Gesamtposition zusammenzufassen.
Diese Möglichkeit besteht nur in der ersten Workflowstufe.</t>
  </si>
  <si>
    <t>Die Buchhaltung hat die Möglichkeit Erinnerungen und Eskalationen einzeln, manuell zu versenden.</t>
  </si>
  <si>
    <t>Für die Ablösung des aktuellen Softwareproduktes ist es notwendig, mindestens die in der Anlage beigefügten Workflowabläufe abzubilden. Um zukunftsfähig aufgestellt zu sein, soll der Auftraggeber bei der Ausprägung der Workflows selbst flexibler gestalten können.</t>
  </si>
  <si>
    <t>8 Punkte</t>
  </si>
  <si>
    <t>Die Erstellung weiterer Workflows bzw. die Änderung der bestehenden Workflows im Anschluss an die Implementierung ist jederzeit möglich. 
A) Die Konstruktion der Workflows kann durch geschulte und entsprechend berechtigte Mitarbeiter des Auftraggebers selbstständig erfolgen.
B) Die Konstruktion der Workflows erfolgt durch Mitarbeiter des Auftragnehmers in Absprache mit Mitarbeitern des Auftraggebers.
C) Die Konstruktion der Workflows erfolgt durch Mitarbeiter des Auftragnehmers auf Basis einer schriftlichen Prozessbeschreibung.</t>
  </si>
  <si>
    <t>Das System muss innerhalb der konstruierten Workflows die Genehmiger dynamisch anhand definierter Regeln bestimmen können. Dazu muss das System anhand von Rechnungsdaten, Stammdaten und Prozessinformationen Entscheidungen treffen können, ob weitere Freigabestufen notwendig sind.
A) Der Auftraggeber kann diese Entscheidungen anhand eines Regelwerks für die Freigabestufen selbst definieren. 
B) Der Auftraggeber kann die Werte für die Entscheidung vordefinierten Kriterien selbst verändern. 
C) Der Workflowaufbau erfolgt vollständig durch den Auftragnehmer.</t>
  </si>
  <si>
    <t>Das UKW kann für die Genehmiger und sachliche Freigeber Freigabegruppen definieren, um die Vertretung sicherzustellen. Es besteht die Möglichkeit die Gruppen auf Gültigkeit der Mitglieder (SAP USER) zu überprüfen, um frühzeitig zu erkennen, dass eine Bearbeitungsgruppe angepasst werden muss.</t>
  </si>
  <si>
    <t xml:space="preserve">Die Workflows können bis zu 8 Stufen betragen. Bei FI-Belegen besteht die Freigabe aus mind. 2 Stufen, welche einem zwingenden 4-Augenprinzip unterliegen. Die weiteren Stufen bedürfen nicht der Prüfung nach unterschiedlichen Freigebern. </t>
  </si>
  <si>
    <t>Bei der Prüfung der Wertgrenzen in der Freigabestrategie kann der Auftraggeber definieren, ob bei Erreichen einer höheren Wertgrenze die darüberliegende Freigabestufe die vorhergehenden Stufen ersetzt oder ob alle Freigabestufen durchlaufen werden müssen.</t>
  </si>
  <si>
    <t>Bei FI-Rechnungen mit mehreren Positionen ist der Workflow-Durchlauf unabhängig von den Freigaben in anderen Belegpositionen. Ist eine Position freigegeben, muss diese keine weitere Freigabe durchlaufen, solange die Position nicht verändert wurde auch wenn andere Positionen den Workflow neu durchlaufen müssen.</t>
  </si>
  <si>
    <t>Das System protokolliert die Workflows mit. Sollten zu einem Beleg mehrere Workflows benötigt werden, werden die zusätzlichen Protokolle an das bestehende Protokoll angehängt und beim Abschließen des Belegs durch Buchung, Storno oder Rückweisung an das Archiv übergeben.</t>
  </si>
  <si>
    <t>Die Bearbeitung des Workflows ist sowohl im SAP GUI als auch mobil über eine FIORI-Oberfläche möglich. Dabei erhalten die Freigeber in allen Stufen die Möglichkeit, die Rechnungen und alle Rechnungsanhänge einzusehen und neue Anlagen beizufügen.</t>
  </si>
  <si>
    <t>Für die Prüfer und Freigeber gibt es eine Übersichtsliste, die nach offenen und erledigten Workflowaufgaben gefiltert werden kann. Dabei besteht die Möglichkeit, dass die Workflowbenutzer eigene Bearbeitungsvorräte über Selektionsmöglichkeiten einschränken können. Dazu können sowohl benutzerdefinierte Einstellungen als auch globale Einstellungen gesichert werden (SAP-Varianten). Beim Selektieren und Filtern können SAP-Suchhilfen verwendet werden, z.B. Kreditorensuche nach IBAN. In der Selektion gibt es die Möglichkeit, Werte und Wertintervalle zu selektieren oder auszuschließen. Mehrfachselektionen und Ausschlüsse sind möglich.</t>
  </si>
  <si>
    <t>Für die Workflowkommentare gibt es eine Historie bzw. ist es möglich, sich persönliche Standardtexte zu hinterlegen.</t>
  </si>
  <si>
    <t>Ab der zweiten Freigabestufe besteht die Möglichkeit, Workflows aus der Aufgabenliste in Masse freizugeben.
A) = Massenfreigabe einschränkbar auf definierbare Wertgrenze
B) = Massenfreigabe möglich ohne Einschränkung auf Wertgrenzen
C) = keine Massenfreigabe möglich</t>
  </si>
  <si>
    <t>In jeder Freigabestufe besteht die Möglichkeit, Belege in Masse an einen anderen Benutzer oder Benutzergruppe zu delegieren oder eine Rückfrage zu stellen.</t>
  </si>
  <si>
    <t>Es ist nicht möglich, dass 2 Bearbeiter gleichzeitig denselben Beleg bearbeiten. Sobald der Beleg in Bearbeitung ist, wird der Beleg für andere Benutzer nur noch im Anzeigemodus dargestellt und es erfolgt ein Hinweis, dass der Beleg bereits in Bearbeitung ist.</t>
  </si>
  <si>
    <t>Workflows in Rückfrage können vom Anfrager eingesehen und zurückgeholt werden.</t>
  </si>
  <si>
    <t>Es besteht die Möglichkeit, aus dem Beleg einen Schriftverkehr mit dem Kreditor oder anderen externen Empfängern zu starten. Als E-Mailempfänger wird die E-Mailadresse aus dem Kreditorenstammsatz vorgeschlagen und kann vom Benutzer manuell überschrieben oder um weitere Empfänger ergänzt werden. Die E-Mail wird an den Beleg verknüpft und über die ArchiveLink-Schnittstelle als Rechnungsanhang mit archiviert. Der Versand der E-Mail muss über die vom Auftraggeber bereitgestellte E-Mail-Infrastruktur und den vorgegebenen Mailserver erfolgen.</t>
  </si>
  <si>
    <t>Es besteht die Möglichkeit, das Rechnungsbild abzudocken um dieses per E-Mail zu versenden oder im PDF Format abzuspeichern.</t>
  </si>
  <si>
    <t>Es besteht die Möglichkeit, weitere Anlagen in den Formaten PDF, XML, XLSX, DOCX, PPTX, TIF, MSG, EML, JPG beizufügen. Die Anhänge werden ebenfalls ins Archiv übernommen.</t>
  </si>
  <si>
    <t>Das System lässt bei entsprechender Berechtigung das Abspringen in SAP-Standardtransaktionen zu: FBL1N, MIGO, MIRO, FB60, ME23N, ML81N. Beim Abspringen in die SAP-Standardtransaktionen MIRO, MIGO etc. wird das Dokument abgedockt und als PDF angezeigt.</t>
  </si>
  <si>
    <t>Für die Felder in der Einzelbelegsicht besteht die Möglichkeit, die SAP-Suchhilfe zu verwenden. Z.B. die Suche von Kreditoren nach IBAN, Name oder USt-IdNr. oder Kostenstellen mit Platzhaltersuche für unbekannte Werte.</t>
  </si>
  <si>
    <t>Der Admin-User hat die Möglichkeit, alle Workflows zu bearbeiten und einzusehen. In diesem Fall wird der Name des Admin im Workflowprotokoll mitgelistet.</t>
  </si>
  <si>
    <t xml:space="preserve">Der Admin-User hat die Möglichkeit, für jeden Workflowbenutzer Vertreter anzulegen. </t>
  </si>
  <si>
    <t>Für die Überprüfung der Prozesse und zum Zwecke von Berichten sind verschiedene Auswertungen nötig, um die Workflowdurchläufe aktuell zu halten und Optimierungspotentiale zu erkennen.</t>
  </si>
  <si>
    <t>Auswertung über WF-Laufzeiten auf Belegebene (Zeit von Eingang bis Buchung; Dauer innerhalb des Workflows; Liegedauer im FI-Dashboard)</t>
  </si>
  <si>
    <t>Auswertung der angelegten Gruppen nach abgelaufenen SAP-Benutzern</t>
  </si>
  <si>
    <t>Auswertung über Belegzahlen (Eingespielt, Gebucht, im WF, MM / FI-Belege, Kreditor)</t>
  </si>
  <si>
    <t>Der Auftragnehmer gewährleistet eine administrative und technische Projektdokumentation, welche eine umfassende schriftliche Aufzeichnung darstellt, die sämtliche Aspekte des Projekts festhält, einschließlich seiner Ziele, Durchführungsschritte, erzielten Ergebnisse sowie der überwundenen Herausforderungen und angewendeten Lösungsansätze.</t>
  </si>
  <si>
    <t>Es ist sichergestellt, dass alle Belege, die von der Cloud abgerufen werden vollständig verarbeitet werden. Für Fehler in der Verarbeitung gibt das System eine sprechende Fehlermeldung an vom UKW definierte Empfänger. Dabei erlaubt das System die Wiederholung der Verarbeitung und den Zugriff auf den Originalbeleg, so dass dieser ggf. an den Kreditor zurückgeschickt werden kann.</t>
  </si>
  <si>
    <t>Auf den Cloudservern finden regelmäßige Sicherheitsupdates statt. Während diesen Zeiten ist der Dienst:
A) weiterhin erreichbar (Zero Downtime)
B) für weniger als 30 Minuten nicht erreichbar. Dabei ist sichergestellt, dass keine Daten verloren gehen.
C) für mehr als 30 Minuten nicht erreichbar. Dabei ist sichergestellt, dass keine Daten verloren gehen.</t>
  </si>
  <si>
    <t>Die zu installierende Software ist unter Windows 11 (Clientbetriebssystem), 64 Bit oder neuer lauffähig.</t>
  </si>
  <si>
    <t>SAP S/4HANA ist das führende System für die Rechnungsverarbeitung. Nach Erfassung, Interpretation und Übergabe der Rechnungsbelege muss deren weitere Verarbeitung einschließlich Prüfung, Kontierung, Genehmigungsworkflow und Buchung vollständig und integriert innerhalb des SAP-S/4HANA-Systems erfolgen.</t>
  </si>
  <si>
    <t>Der Auftragnehmer hat anzugeben, auf welcher technischen Grundlage die Verarbeitung innerhalb von SAP S/4HANA erfolgt:
A) ausschließlich SAP-Standardtabellen und Standardtransaktionen 
B) Tabellen im eigenen SAP-Namensraum mit Übergabe in SAP-Standardtabellen
C) SAP-Tabellen, die vom UKW zur Verfügung gestellt werden müssen (Z-Tabellen)</t>
  </si>
  <si>
    <t>Der Auftragnehmer hat anzugeben, ob und in welchem Umfang für die Verarbeitung und Rechnungsfreigabe zusätzlicher SAP-Datenbankspeicher über den Speicherbedarf der SAP-Standardtabellen hinaus erforderlich ist:
A) kein zusätzlicher SAP-Speicherplatz zu den SAP-Standardtabellen belegt
B) SAP-Speicher nur vorübergehend belegt und über Datenbank-Reorganisationen wieder freigegeben
C) SAP-Speicherplatz dauerhaft zusätzlich zum SAP-Standard belegt
Der erforderliche Speicherbedarf ist vom Auftragnehmer nachvollziehbar zu beschreiben.</t>
  </si>
  <si>
    <t xml:space="preserve">Auftragnehmer richtet eine automatisierte Anbindung des SAP-Rechnungsworkflows an Microsoft Exchange/Outlook ein. Ziel ist der fehlerfreie Versand von Workflow-Benachrichtigungen (Freigabeanforderungen, Statusmeldungen, Erinnerungen) sowie zur externen Kommunikation mit Kreditoren (Rechnungsrückweisung, Lieferstatusklärungen) aus SAP, gesteuert über die Transaktion SOST/SCOT zur Unterstützung des Freigabeprozesses. </t>
  </si>
  <si>
    <t xml:space="preserve">Es erfolgt eine revisionssichere Archivierung mittels SAP-ArchiveLink Schnittstelle. </t>
  </si>
  <si>
    <t>Das System ermöglicht die Steuerung der Rechte über Benutzerrollen. Der Auftragnehmer stellt dabei grundsätzlich 3 Rollen zur Verfügung:
1. Buchhaltungsrolle: Recht den Beleg zu validieren und zu buchen, Workflows zu starten und abzubrechen.
2. Workflowrolle: Recht zugewiesene Workflows zu bearbeiten
3. Admin Rolle: Zugriff auf alle Customizing-Einstellungen im System sowie die Möglichkeit auch Workflows anderer Nutzer zu bearbeiten.</t>
  </si>
  <si>
    <t>Die E-Mailtexte, Betreffzeilen und E-Mailabsender für die Workflow-Benachrichtigung, Workflow-Erinnerung und Workflow-Eskalation können vom UKW angepasst werden. Rechnungsnummern, Datum,  Sachbearbeiter, Rechnungsbetrag können als Platzhalterwert im Standardtext eingetragen werden und werden beim Workflowstart oder der Workflowaktion, die den Beleg zum nächsten Bearbeiter gibt, in  Echtzeit aus dem Beleg geladen. An den Mailtext kann als Platzhalter ein Link zum SAP-Workflow Dashboard oder zu mobilen Varianten (z.B. Fiori App) eingefügt werden.</t>
  </si>
  <si>
    <t>Es gibt ein Nachrichtencustomizing für systemeigene Meldungen. Diese können im Customizing als INFO (nur Kommentar), Warnung (muss aktiv bestätigt werden) oder Fehler (kein Ausführen möglich) bestimmt werden und einzeln aktiviert oder deaktiviert werden.</t>
  </si>
  <si>
    <t>In den Systemeinstellungen kann über Regeln eine Zuordnung zu einer FI-Bearbeitungsgruppe festgelegt werden. Die zugeordnete Gruppe kann auch manuell gewechselt werden. Die Benutzer in der Bearbeitungsgruppe können vom UKW angepasst werden. Für die Definition der Regeln können mindestens folgende Felder herangezogen werden:
- Bestellnummer
- Kreditorennummern 
- Kreditorennamen 
- Kostenstelle / Finanzstelle / Auftrag
- Zugangsweg (Mailordner / Scanstapel / Verzeichnis)
Dabei besteht die Möglichkeit, Intervalle und Ausschlüsse festzulegen.</t>
  </si>
  <si>
    <t xml:space="preserve">Es kann auf Benutzerebenen und Admin Ebene eingestellt werden, dass die Workflow-Benachrichtiung pro Benutzer erfolgt. Es gibt folgende Einstellungsmöglichkeiten:
- bei jedem neuen WF + 1x täglich bei offenen WF 
- 1x täglich bei offenen WF 
- nie
Die Einstellungen gelten auch für Wiedervorlagemails.
Standardmäßig ist "bei jedem neuen WF + 1x täglich bei offenen WE" eingestellt
A) Anforderung kann zu 100% umgesetzt werden
B) Benachrichtigung ist nur generell möglich aber nicht benutzerspezifisch anpassbar
C) Benachrichtigungen ist nicht automatisiert möglich
</t>
  </si>
  <si>
    <t xml:space="preserve">Im Customizing kann die Anzeigemöglichkeit auf Benutzerebene eingestellt werden. Es gibt die Wahl zwischen Splittscreen (Rechnung und Bearbeitungsmaske werden auf einem Bildschirm dargestellt) oder in  2- Bildschirmlösung (Rechnung und Bearbeitungsmaske werden auf zwei physisch angeschlossenen Bildschirmen dargestellt).
Die Darstellung muss dabei automatisiert bzw. systemseitig so erfolgen können, dass die für die Bearbeitung erforderlichen Inhalte auf den beiden Bildschirmen parallel und ohne manuelles Öffnen eines zusätzlichen Browser-Tabs oder einer zusätzlichen Browser-Registerkarte angezeigt werden. Diese Einstellung kann auch jeder Benutzer für sich selbst anpassen. </t>
  </si>
  <si>
    <t>Es ist möglich, für Verarbeitung der Eingangsbelege (Ausnahme: E-Rechnung) Lerndaten manuell zu löschen oder anzupassen, damit die automatische Texterkennung das gewünschte Ergebnis herstellt. Um die neuen Daten zu testen, ist eine Neuverarbeitung des Belegs möglich.</t>
  </si>
  <si>
    <t>Es besteht die Möglichkeit, Belege im Eingangsbuch regelbasiert farblich hervorzuheben. Z.B. bei drohendem Skontoverlust oder Rechnungen aus dem Vorjahr.</t>
  </si>
  <si>
    <t>Softwareupdates, um das System (im SAP) auf dem neusten Stand zu halten, sind :
A) nur bei Anpassungen notwendig
B) 1x im Jahr notwendig
C) nur im Zusammenhang mit SAP Releasewechseln notwendig</t>
  </si>
  <si>
    <t>Störungen und Supportanfragen werden durch den Auftraggeber über die vereinbarten Kommunikationswege gemeldet und einer geeigneten Prioritätenklasse zugeordnet. Der Auftragnehmer erfasst die Meldung und klärt bei anderer Einschätzung die Prioritätsklasse mit dem Auftraggeber.
Bei unvollständigen oder unklaren Angaben kann der Auftragnehmer weitere Informationen vom Auftraggeber anfordern.
Dabei gibt es mindestens folgende Prioritätenklassen:
- kritisch: Die Software ist insgesamt oder für wesentliche Geschäftsprozesse nicht nutzbar
- hoch: Wesentliche Funktionen sind erheblich beeinträchtigt; ein regulärer Betrieb ist nur eingeschränkt möglich
- normal: Einschränkung einzelner Funktionen ohne wesentliche Beeinträchtigung des Gesamtbetriebs
- niedrig: Geringfügige Fehler oder allgemeine Supportanfragen ohne relevante Betriebsbeeinträchtigung</t>
  </si>
  <si>
    <t>Nach Feststellen eines Fehlers entwickelt der Auftragnehmer eine geeignete Korrektur. Der Auftragnehmer stellt dabei sicher, dass keine kundenindividuellen Anpassungen und Einstellungen des Auftraggebers durch die Updates überschrieben werden. 
Der Auftraggeber unterstützt den Auftragnehmer bei der Erbringung der Korrekturleistungen.
Hierzu gehören insbesondere:
- Bereitstellung erforderlicher Informationen und Unterlagen
- Bereitstellung von Testdaten, soweit erforderlich und datenschutzrechtlich zulässig
- Benennung geeigneter Ansprechpartner
- Ermöglichung des erforderlichen Zugangs zu Systemen und Umgebungen
- Unterstützung bei der Reproduktion von Fehlern
- zeitnahe Prüfung und Rückmeldung zu bereitgestellten Fehlerkorrekturen</t>
  </si>
  <si>
    <r>
      <t xml:space="preserve">Das Universitätsklinikum Würzburg zählt zu den wichtigsten medizinischen Zentren in Deutschland und nimmt als einziges Krankenhaus der Supramaximalversorgung in Unterfranken eine herausragende Stellung in der medizinischen Versorgung ein. </t>
    </r>
    <r>
      <rPr>
        <strike/>
        <sz val="11"/>
        <color rgb="FFFF0000"/>
        <rFont val="Aptos Narrow"/>
        <family val="2"/>
        <scheme val="minor"/>
      </rPr>
      <t xml:space="preserve"> </t>
    </r>
    <r>
      <rPr>
        <sz val="11"/>
        <color theme="1"/>
        <rFont val="Aptos Narrow"/>
        <family val="2"/>
        <scheme val="minor"/>
      </rPr>
      <t xml:space="preserve"> Jährlich profitieren rund 350.000 Patientinnen </t>
    </r>
    <r>
      <rPr>
        <sz val="8"/>
        <color theme="1"/>
        <rFont val="Aptos Narrow"/>
        <family val="2"/>
        <scheme val="minor"/>
      </rPr>
      <t> </t>
    </r>
    <r>
      <rPr>
        <sz val="11"/>
        <color theme="1"/>
        <rFont val="Aptos Narrow"/>
        <family val="2"/>
        <scheme val="minor"/>
      </rPr>
      <t>und Patienten von der intensiven interdisziplinären Zusammenarbeit in 19 Kliniken und mehr als 60 interdisziplinären Zentren. Das UKW steht für internationale Spitzenleistungen in Krankenversorgung, Forschung und Lehre sowie für innovative und sichere Diagnostik, Therapie und Prävention. Eine besondere Stärke der Universitätsmedizin Würzburg ist die enge und praxisorientierte Kombination von Klinik und Forschung zur sicheren Anwendung neuer Methoden. Gemeinsam mit der Medizinischen Fakultät ist das UKW eine der großen Ausbildungsstätten für Medizinerinnen und Mediziner in Deutschland.</t>
    </r>
  </si>
  <si>
    <t>Die verschickte E-Mail wird im Workflowprotokoll mit Datum, Uhrzeit und Absender protokolliert.</t>
  </si>
  <si>
    <t>Es ist möglich, aus der Belegübersicht ein Belegstorno in Massenverarbeitung vorzunehmen. Es muss ein Kommentar mitgegeben werden, der für alle stornierten Belege übernommen wird.</t>
  </si>
  <si>
    <r>
      <t xml:space="preserve">Der Workflow ermöglicht grundsätzlich folgende Aktionen:
Ablehnen = der Workflow geht zurück in eine definierte Workflowstufe oder zurück zur Buchhaltung. Ein Workflowkommentar ist hier verpflichtend anzugeben.
Freigeben = der Workflow geht in die nächste Freigabestufe. Befindet sich der Workflow in der letzten Freigabestufe, wird der Workflow beendet mit dem Ergebnis "Freigegeben". Ein Workflowkommentar ist möglich, aber kein Pflichtfeld.
Weiterleiten = der Workflow bleibt in der gleichen Freigabestufe und wird nur einem anderen Freigeberkreis zugeordnet. Alle Freigaberechte werden automatisch übertragen. Ein Workflowkommentar ist möglich, aber kein Pflichtfeld.
Rückfrage = der Workflow bleibt bei den aktuellen Freigebern stehen und wird als "in Rückfrage befindlich" markiert. Die Personen oder Gruppen erhalten einen reduzierten Workflow, in dem nur die gleichen Felder </t>
    </r>
    <r>
      <rPr>
        <sz val="11"/>
        <rFont val="Aptos Narrow"/>
        <family val="2"/>
        <scheme val="minor"/>
      </rPr>
      <t>bearbeitbar sind wie vom Rückfragesteller. D</t>
    </r>
    <r>
      <rPr>
        <sz val="11"/>
        <color theme="1"/>
        <rFont val="Aptos Narrow"/>
        <family val="2"/>
        <scheme val="minor"/>
      </rPr>
      <t>er Empfänger der Rückfrage hat nur die Möglichkeit, mit einer Workflowaktion "Antwort" die Rückfrage zu beenden. Ein Kommentar ist sowohl beim Rückfragensteller als auch bei der Antwort verpflichtend.
Workflow Wiedervorlage = der Workflow bleibt bei den aktuellen Freigebern stehen. Es kann ein Workflowkommentar eingetragen werden und ein Wiedervorlagedatum. Bei Ablauf des Datuma erhalten die Freigeber eine erneute Erinnerungsmail.</t>
    </r>
  </si>
  <si>
    <t>Statusmeldungen sind korrekt und nachvollziehbar in der Transaktion SOST sichtbar, inkl. Fehlererkennung, Logging, Retry-Mechanismus.</t>
  </si>
  <si>
    <t>Es gibt die Möglichkeit Dunkelbuchen für einzelne Kreditoren zu aktivieren. Dies ist nur unter bestimmten Vorraussetzungen, z.B. Saldo = 0 / WE gebucht / bei FI-Belegen nur nach genehmigten WF / max Betragsgrenze / kein SAP-Fehler möglich.</t>
  </si>
  <si>
    <t>A:) = 1.200 €
B:) = 1.800 €
C:) = 3.200 €</t>
  </si>
  <si>
    <t>Angabe bitte über Auswahltaste  wählen oder Anzahl eintragen</t>
  </si>
  <si>
    <t>Für die Betrachtung der Gesamtkosten sind auch die für die Anwendung benötigten Kosten beim Auftraggeber zu berücksichtigen. Mit den angegebenen Daten können alle im Leistungsverzeichnis geforderten und angegebenen Bestandteile gewährleistet werden.</t>
  </si>
  <si>
    <t>Für die Betrachtung der Gesamtkosten sind auch die benötigten Aufwendungen für Implemetierung und kundenindividuellen Einstellungen sowie Schulungen beim Auftraggeber zu berücksichtigen. Mit den angegebenen Daten können alle im Leistungsverzeichnis geforderten und angegebenen Bestandteile gewährleistet werden.</t>
  </si>
  <si>
    <t>Wartung und Support</t>
  </si>
  <si>
    <r>
      <t xml:space="preserve">Alle im Leistungsverzeichnis abgefragte </t>
    </r>
    <r>
      <rPr>
        <sz val="10"/>
        <color rgb="FFFF0000"/>
        <rFont val="Arial"/>
        <family val="2"/>
      </rPr>
      <t>und bestätigte</t>
    </r>
    <r>
      <rPr>
        <sz val="10"/>
        <rFont val="Arial"/>
        <family val="2"/>
      </rPr>
      <t xml:space="preserve"> Leistungen und Positionen sind im Endpreis enthalten und Pflichtbestandteil der Gebühren.</t>
    </r>
  </si>
  <si>
    <t xml:space="preserve"> = Bietereingabe gefordert (Zelle entsperrt…)</t>
  </si>
  <si>
    <t>Eigenerklärung zu:</t>
  </si>
  <si>
    <t xml:space="preserve">Das System verarbeitet E-Mails mit PDF-Rechnungen im Anhang. Zudem ist es möglich, dass auch mehrere PDF- Rechnungen in einer E-Mail verarbeitet werden können, wenn das System über bestimmte Parameter, z.B. Unterordner im E-Mail Postfach, die Information erhält, dass die Anhänge getrennt verarbeitet werden müssen. Zudem ist es möglich, weitere PDF-Anhänge in der E-Mail zur Rechnung mit zu verarbeiten. </t>
  </si>
  <si>
    <t>Das System unterstützt die Übernahme von Rechnungsbelegen aus definierten Netwerkverzeichnissen.</t>
  </si>
  <si>
    <r>
      <t xml:space="preserve">Es ist möglich, Rechnungen aus Netzwerken wie z.B. PEPPOL </t>
    </r>
    <r>
      <rPr>
        <sz val="11"/>
        <rFont val="Aptos Narrow"/>
        <family val="2"/>
        <scheme val="minor"/>
      </rPr>
      <t xml:space="preserve">oder vergleichbar </t>
    </r>
    <r>
      <rPr>
        <sz val="11"/>
        <color theme="1"/>
        <rFont val="Aptos Narrow"/>
        <family val="2"/>
        <scheme val="minor"/>
      </rPr>
      <t>zu verarbeiten und die Netzwerke entsprechend anzubinden.</t>
    </r>
  </si>
  <si>
    <t>Es besteht die Möglichkeit, sich die Belegliste insbesondere in XLSX, CSV, TXT oder PDF zu exportieren.</t>
  </si>
  <si>
    <r>
      <t>Das System verfügt über die Möglichkeit, Workflows kundenindividuell zu konstruieren. Im Rahmen der Implementierung werden die in</t>
    </r>
    <r>
      <rPr>
        <sz val="11"/>
        <color rgb="FFFF0000"/>
        <rFont val="Aptos Narrow"/>
        <family val="2"/>
        <scheme val="minor"/>
      </rPr>
      <t xml:space="preserve"> ANLAGE 1-4</t>
    </r>
    <r>
      <rPr>
        <sz val="11"/>
        <color theme="1"/>
        <rFont val="Aptos Narrow"/>
        <family val="2"/>
        <scheme val="minor"/>
      </rPr>
      <t xml:space="preserve"> definierten Workflows bereitgestellt.
A) Die Konstruktion der Workflows erfolgt durch Mitarbeiter des Auftragnehmers in Absprache mit Mitarbeitern des Auftraggebers. 
B) Die Konstruktion der Workflows kann durch geschulte und entsprechend berechtigte Mitarbeiter des Auftraggebers unter Anleitung von Experten des Auftragnehmers selbstständig erfolgen.
C) Die Konstruktion der Workflows erfolgt durch Mitarbeiter des Auftragnehmers auf Basis einer schriftlichen Prozessbeschreibung</t>
    </r>
  </si>
  <si>
    <t xml:space="preserve">max Stundenzahl für die laut Leistungsverzeichnis angegebenen Leistungen </t>
  </si>
  <si>
    <t>Wartung: In der Wartungspauschale sind alle Anpassungen auf gesetzliche Anforderungen sowie Anpassungen an das vorhandene SAP System enthalten, sowie die Fehlerbehebung und die Hotline.</t>
  </si>
  <si>
    <t>Support: In der Supportpauschale sind alle Fehlerbehebungen und die Hotline enthalten.</t>
  </si>
  <si>
    <t xml:space="preserve">Das UKW verarbeitet pro Jahr rund 150.000 Belege von etwa 9.500 unterschiedlichen Kreditoren. </t>
  </si>
  <si>
    <t>Preis in EUR netto</t>
  </si>
  <si>
    <t>max. Anzahl Fernzugänge für Implentierung inkl. Subunternehmer pro namentlichen Zugang</t>
  </si>
  <si>
    <t>max. Anzahl Fernzugänge für Wartung und Support inkl. Subunternehmer pro namentlichen Zugang</t>
  </si>
  <si>
    <t>Anzahl vom Auftraggeber bereitzustellender Server (Nur Nutzung von UKW eigener Hardware möglich):</t>
  </si>
  <si>
    <t>Bitte geben Sie die Klasse der benötigten Server beim Auftraggeber an:
A) Größe S: CPU = 2 Cores / RAM = 4 GB / Speicher = 200 GB
B) Größe M: CPU = 4 Cores / RAM = 8 GB / Speicher = 300 GB
C) Größe L: CPU = 8 Cores / RAM = 16 GB / Speicher = 500 GB</t>
  </si>
  <si>
    <t>Projektstart ist maximal 2 Monate nach Auftragserteilung</t>
  </si>
  <si>
    <t xml:space="preserve">Spätestens 2 Monate nach Projektbeginn ist das System betriebsbereit  für die ersten Tests. Das bedeutet, dass die Anbindung der Scanstrecke, die Anbindung der Cloudserver, die Installation der Software in SAP sowie die Implementierung der vorgegebenen Workflows und der FIORI Apps abgeschlossen ist.
</t>
  </si>
  <si>
    <t xml:space="preserve">Für den Zeitraum der Implementierung gibt es direkte Kommunikationswege (Mail / Telefon) und Erreichbarkeiten zu den Entwicklern und Projektleitern in den regluären Geschäftszeiten zwischen 08:00 Uhr bis 16:00 Uhr und es muss gewährleistet werden, dass kurzfristige Abstimmungstermine (spätestens am Folgetag) mit den erforderlichen Personen jederzeit möglich sind.
</t>
  </si>
  <si>
    <t>Im Anschluss an die Schulungen erfolgt eine Testphase inkl. Anpassung der während der Testphase festgestellten Fehler.  Für den Zeitraum der Testphase gibt es direkte Kommunikationswege (Mail / Telefon) und Erreichbarkeiten zu den Entwicklern und Projektleitern in den regluären Geschäftszeiten zwischen 08:00 Uhr bis 16:00 Uhr und es muss gewährleistet werden, dass kurzfristige Abstimmungstermine (spätestens am Folgetag) mit den erforderlichen Personen jederzeit möglich sind.</t>
  </si>
  <si>
    <t>Für die Implementierung, Schulungen und Testphase gibt es einen zentralen, deutschsprachigen (Niveau C2 bzw. Muttersprache)  Ansprechpartner (Projektleiter) mit Vertretung für die Abstimmung zwischen dem Auftraggeber und dem Auftragnehmer.</t>
  </si>
  <si>
    <t>Für die Workflowbenutzer werden Schulungsvideos zur Verfügung gestellt, in der die Funktionen und Darstellung der Workflows erklärt werden.</t>
  </si>
  <si>
    <t>Gesamtkosten:</t>
  </si>
  <si>
    <t>Wertung</t>
  </si>
  <si>
    <t>erreichte Punkte</t>
  </si>
  <si>
    <t>Gesamtpunkte</t>
  </si>
  <si>
    <t>Der Auftragnehmer erstellt jeweils ein Benutzerhandbuch für das Customizing, die FI-Bearbeitung sowie für die Workflowbearbeitung mit Berücksichtigung der kundenindividuellen Einstellungen und Vorgaben wie z.B. den Workflowtypen.</t>
  </si>
  <si>
    <t xml:space="preserve">Nach der erfolgreichen Implementierung erfolgen innerhalb von 2 Wochen die Schulungen für die Administrations-User. Dafür sind 3 Arbeitstage (8 Stunden) einzuplanen. Die Schulung umfasst mindestens die vom Kunden vorzunehmenden Systemeinstellungen für die Cloud, die Schnittstellen zum Mailserver und Scannpfad, die Customizing Einstellungen in SAP und die Workflowausprägungen und -Steuerungen, sowie die Anbindung an das Archivsystem. </t>
  </si>
  <si>
    <t xml:space="preserve">Nach der erfolgreichen Implementierung erfolgen innerhalb von 2 Wochen die Schulungen für die Key-User (Buchhalter). Dafür sind 3 Arbeitstage (8 Stunden) einzuplanen. Die Schulungen umfassen mindestens die Anwendung und Funktionen der Software, die Benutzung und Funktionen in den Workflows. </t>
  </si>
  <si>
    <t>A) = 8 Punkte
B) = 4 Punkte
C) = 0 Punkte</t>
  </si>
  <si>
    <t xml:space="preserve">A) = 12 Punkte
B) = 4 Punkte
</t>
  </si>
  <si>
    <t>A) = 10 Punkte
B) = 6 Punkte
C) = 0 Punkt</t>
  </si>
  <si>
    <t>14 Punkte</t>
  </si>
  <si>
    <t>12 Punkte</t>
  </si>
  <si>
    <t>A) = 14 Punkte
B) = 6 Punkte
C) = 0 Punkte</t>
  </si>
  <si>
    <t>A) = 6 Punkte
B) = 2 Punkte
C) = 0 Punkt</t>
  </si>
  <si>
    <t xml:space="preserve">A) = 12 Punkte
B) = 8 Punkte
C) = 4 Punkte
</t>
  </si>
  <si>
    <t>System - SAP-Kompetenz</t>
  </si>
  <si>
    <t>Der Auftragnehmer  ist aktueller SAP Partner
A) PartnerEdge Level Platinum
B) PartnerEdge Level Gold
C) PartnerEdge Level Silver
D) kein SAP Partner</t>
  </si>
  <si>
    <t>A) = 5 Punkte
B) = 3 Punkte
C) = 2 Punkte
D) = 0 Punkte</t>
  </si>
  <si>
    <t>5 Punkte</t>
  </si>
  <si>
    <t>% Anteil</t>
  </si>
  <si>
    <t>Als Anlage A bitte beifügen</t>
  </si>
  <si>
    <t>Das Sicherheitskonzept muss die für den Betrieb der Applikation relevanten Sicherheitsanforderungen vollständig beschreiben und den Vorgaben und Empfehlungen des Bundesamtes für Sicherheit in der Informationstechnik (BSI Grundschutz) entsprechen. Das Sicherheitskonzept ist vom Auftragnehmer bereitzustellen und als Anhang mit den Angebotsunterlagen einzureichen ca. 20 bis 40 Seiten.</t>
  </si>
  <si>
    <t>Es ist ein Sicherheitskonzept vorzulegen siehe dazu Reiter Systeminfrastruktur Zeile 17</t>
  </si>
  <si>
    <t>Als Anlage B bitte beifügen</t>
  </si>
  <si>
    <t xml:space="preserve">Das System verarbeitet E-Mails mit E-Rechnungen in den nach EN 16931 aktuell gültigen und künftig gesetzlich verlangten Versionen im Anhang. Zudem ist es möglich, dass auch mehrere E-Rechnungen in einer E-Mail verarbeitet werden  und weitere Rechnungsanhänge in der E-Mail zur Rechnung mit verarbeitet werden können. </t>
  </si>
  <si>
    <t>Als Anlage D bitte beifügen</t>
  </si>
  <si>
    <t>Als Anlage E bitte beifügen</t>
  </si>
  <si>
    <t>Bitte die ausgefüllten Benutzeranträge für den Fernzugang Benutzerantrag extern  aus Anlage 5 sind dem Angebot beizufügen</t>
  </si>
  <si>
    <t>Bitte die ausgefüllten Benutzeranträge für den Fernzugang Fernservice extern aus Anlage 6 sind dem Angebot beizufügen</t>
  </si>
  <si>
    <t>SAP-Qualifikation des Projektteams
Der Bieter weist für mindestens zwei der für die Leistungserbringung vorgesehenen Projektmitarbeiter einschlägige SAP-Qualifikationen nach.  
Mindestens ein Mitarbeiter muss über eine SAP-Zertifizierung bzw. einen gleichwertigen Qualifikationsnachweis im Bereich SAP S/4HANA Financial Accounting / Accounts Payable verfügen.  
Für mindestens einen weiteren Mitarbeiter ist eine einschlägige SAP-Qualifikation in den Bereichen SAP S/4HANA, SAP Workflow, SAP Integration oder SAP Erweiterungstechnologien nachzuweisen. (Bei Ausscheiden der qualifizierten MItarbeiterbenennungen ist umgehend der Qualifikationsnachweis für die neuen Mitarbeiter nachzureichen.)</t>
  </si>
  <si>
    <t>Das Universitätsklinikum Würzburg (UKW) setzt SAP S/4HANA als zentrales ERP-System und führende Systemplattform für die kaufmännischen Prozesse, insbesondere die Finanzbuchhaltung, ein. Im Rahmen der Rechnungsverarbeitung soll SAP S/4HANA grundsätzlich als führendes System dienen, in dem rechnungsbezogene Prozesse und Informationen – soweit fachlich und technisch möglich – zentral verarbeitet und revisionssicher nachvollziehbar abgebildet werden. Angeschlossene Systeme und Anwendungen sollen sich entsprechend in die bestehende SAP-Systemlandschaft integrieren und erforderliche Informationen an SAP S/4HANA übergeben bzw. daraus beziehen.</t>
  </si>
  <si>
    <t>Generell werden in unseren Unterlagen die unabtrennlichen Bestandsvorgaben ausgeschrieben, ohne den Zusatz "oder vergleichbar", der natürlich verwandt werden kann, wenn keine zusätzlichen Aufwände und Negativfolgen daraus resultieren.</t>
  </si>
  <si>
    <t>Die Verarbeitung und Interpretation der eingehenden Belege erfolgt in einer vom Auftragnehmer bereitgestellten Cloud-Lösung.  An diese Cloud Lösung können sowohl Ordner in Mailpostfächern als auch Scanpfade angebunden werden. Eine spätere Anbindung von Netzwerken wie Peppol ist ebenfalls möglich.</t>
  </si>
  <si>
    <t>Für die Supportanfragen gibt es beim Auftragnehmer deutschsprachige Ansprechpartner (Niveau C2 bzw. Muttersprache) mit Vertretung.</t>
  </si>
  <si>
    <t>Die Anwendung muss sicherheitsrelevante Aktionen lückenlos protokollieren. Dies umfasst mindestens Anmeldungen und Anmeldeversuche, Datenzugriffe sowie sicherheitsrelevante Konfigurationsänderungen. Die Protokolle müssen eine nachvollziehbare Zuordnung der Aktionen ermöglichen und gegen unberechtigte Veränderung und Löschung geschützt sein.</t>
  </si>
  <si>
    <t>Der Auftragnehmer muss Sicherheitsupdates und Patches für die Anwendung rechtzeitig bereitstellen und den Auftraggeber über sicherheitsrelevante Schwachstellen sowie Sicherheitsvorfälle, die die Anwendung betreffen oder deren sicheren Betrieb beeinträchtigen können, unverzüglich informieren.</t>
  </si>
  <si>
    <t>Der Auftragnehmer muss geeignete Maßnahmen zur Behebung bekannt gewordener Schwachstellen und zur Beseitigung von Sicherheitsrisiken bereitstellen und den Auftraggeber bei deren Umsetzung unterstützen.</t>
  </si>
  <si>
    <t>Bei einem Überhang von mehr als 10% Belegvolumen erfolgt eine abgestimmte Preisangleichung auf Basis der Angebotskalkulation.</t>
  </si>
  <si>
    <t>Bei Einbindung von Servern muss die Anwendung auf virtuellen Servern der vom Auftraggeber bereitgestellten Infrastruktur betrieben werden können. Sie muss mit der jeweils aktuellen sowie mindestens der unmittelbar vorherigen Version (max. -1) des eingesetzten Serverbetriebssystems kompatibel sein. Folgende SERVER Betriebssysteme sind am UKW vorhanden:
•	Windows Server: Aktuellste verfügbare Version zum Zeitpunkt der Installation (Projektbeginn), maximal eine Version darunter.
•	SUSE Linux Enterprise Server (SLES): Aktuellste verfügbare Version zum Zeitpunkt der Installation (Projektbeginn), maximal eine Version darunter.</t>
  </si>
  <si>
    <t>Für künftige Anpassungen, die nicht über den Wartungsvertrag abgedeckt sind werden die folgenden Stundensätze vereinbart.</t>
  </si>
  <si>
    <t>Bitte die ausgefüllte AVV aus Anlage 7 dem Angebot beifügen</t>
  </si>
  <si>
    <t>Ort, Datum</t>
  </si>
  <si>
    <t>_________________________________</t>
  </si>
  <si>
    <t>Am UKW gibt es 19 Kliniken und mehr als 60 interdisziplinären Zentren. Dazu kommen noch unterschiedliche Verwaltungsbereiche und Stabsstellen. Innerhalb dieser Bereiche sind die Freigabeprozesse individuell ausgeprägt und orientieren sich am verfügbaren Personal, so dass hier häufig verwaltungsfremde Personen in den Prozess eingebunden sind. Zusätzlich gelten am UKW unterschiedliche Dienstvereinbarungen und Vorgaben, die übergreifend umgesetzt werden müssen. Das stellt eine große Herausforderung an den Rechnungsfreigabeworkflow, dem in den untenstehenden Anforderungen Rechnung getragen wird.</t>
  </si>
  <si>
    <t>Lizenzgebühr für 160.000 Belege pro Jahr: In der Lizenzgebühr sind sämtliche Betriebskosten inkludiert. Hierzu gehören insbesondere Kosten für Rechenleistung (Compute), Speicher (Storage), OCR-Verarbeitung, KI-Dienste, Datenübertragung, Datenbankdienste, Schnittstellen sowie sonstige verbrauchsabhängige Cloud-Services. Ein Überhang von 10% bei der Beleganzahl ist einzukalkulieren.</t>
  </si>
  <si>
    <t>Vorhanden / nicht vorhanden (Pulldown)</t>
  </si>
  <si>
    <t>Als Anlage F bitte beifügen</t>
  </si>
  <si>
    <t>digitale Signatur</t>
  </si>
  <si>
    <t xml:space="preserve">Erfassung und Import von Rechnungen </t>
  </si>
  <si>
    <t>Zusatzkosten beim UKW</t>
  </si>
  <si>
    <t>Jährliche Gebühren</t>
  </si>
  <si>
    <t>Als Anlage C bitte beifügen</t>
  </si>
  <si>
    <t>Als Anlage G bitte beifügen</t>
  </si>
  <si>
    <t>Unterschrift (falls nicht digital signiert, bitte hier unterzeichnen und diese Seite scannen und als "Anlage G AB-Eignung"</t>
  </si>
  <si>
    <t>Das Ziel der Ausschreibung ist es eine zukunftsorientierte Lösung zur digitalen, medienbruchfreien Rechnungsverarbeitung und Workflowsteuerung in einer integrierten SAP-nahen Lösung zu erhalten, welche die bisherige Lösung Tangro IM (Invoice Management) und Tangro BWF (Business Workflow) bis spätestens 31.10.2027 vollumfänglich ablöst. Das System muss dabei sowohl einfache lineare Freigabeprozesse als auch komplexe, regelbasierte und mehrstufige Genehmigungsverfahren abbilden können.</t>
  </si>
  <si>
    <t>Projektende mit vollständiger Implementierung der Software und Übergang in den Echtbetrieb erfolgt bis zum 31.10.2027</t>
  </si>
  <si>
    <t>Das UKW muss die aktuelle Lösung zur Verarbeitung der Eingangsrechnungen bis spätestens 31.10.2027 ablösen. Die Umsetzung im Echtbetrieb muss dementsprechend bis zu diesem Zeitpunkt umgesetzt sein.</t>
  </si>
  <si>
    <r>
      <t xml:space="preserve">Die Lösung ist in einem hybriden Betriebsmodell bereitzustellen. Funktionen zur Erfassung, Digitalisierung und Interpretation von Rechnungsbelegen können in der Cloud des Auftragnehmers erbracht werden. Weitere Komponenten werden auf der vom UKW bereitgestellten Serverinfrastruktur betrieben.  Die weitere Verarbeitung einschließlich Prüfung, Kontierung, Genehmigungsworkflow und Buchung muss vollständig und integriert innerhalb des SAP-S/4HANA-Systems erfolgen. Die Lösung muss einen durchgängigen, medienbruchfreien Prozess gewährleisten und eine revisionssichere Nachvollziehbarkeit der rechnungsbezogenen Vorgänge ermöglichen. Die erforderlichen Schnittstellen und der Datenaustausch zwischen den Cloud-Komponenten, der lokalen Infrastruktur und SAP S/4HANA sind vom Auftragnehmer bereitzustellen und zu dokumentieren. 
</t>
    </r>
    <r>
      <rPr>
        <sz val="11"/>
        <color rgb="FFFF0000"/>
        <rFont val="Aptos Narrow"/>
        <family val="2"/>
        <scheme val="minor"/>
      </rPr>
      <t>2 EVB IT Verträge</t>
    </r>
    <r>
      <rPr>
        <sz val="11"/>
        <color theme="1"/>
        <rFont val="Aptos Narrow"/>
        <family val="2"/>
        <scheme val="minor"/>
      </rPr>
      <t xml:space="preserve"> (EVB IT Erstellung + EVB IT CLOUD)</t>
    </r>
  </si>
  <si>
    <t xml:space="preserve">Die Zahlungsbedingung wird bei MM-Rechnungen aus der SAP-Bestellung vorgeschlagen. Bei FI-Rechnungen erfolgt der Vorschlag der Zahlungsbedingung aus dem Kreditorenstammsatz. </t>
  </si>
  <si>
    <t>Bei der Zahlungsbedingung erfolgt ein automatischer Abgleich von den Angaben in der Rechnung gegen die Werte aus der Bestellung oder dem Kreditorenstammsatz. Bei Abweichungen wird ein Hinweis ausgegeben.</t>
  </si>
  <si>
    <t>Es gibt eine Feldhistorie als Vorschlag für die letzten verwendeten Werte.
Mindestens für die Felder:
·         Kreditor
·         Sachkonto
·         Steuerkennzeichen
·         Zahlungsbedingung
·         Buchungstext
·         Kopftext
·         Buchungsdatum
·         Belegdatum
·         Rechnungsnummer
·         Bestellnummer
·         Kostenstelle
·         Finanzstelle
·         Auftrag
·         Zuordnung
·         WF- Kommentar
·         WF- Empfänger
·         WF- Typ</t>
  </si>
  <si>
    <t>Das UKW kann definieren, welche Felder in welcher Workflowstufe bearbeitet werden können. Für wichtige Buchhaltungsfelder muss es eine Möglichkeit für die Buchhaltung geben, vor der Buchung einzugreifen, wenn diese Felder im Rahmen der Freigabe angepasst wurden.
Wichtige Felder sind:
·         Kreditor
·         Sachkonto
·         Steuerkennzeichen
·         Zahlungsbedingung
·         Buchungsdatum
·         Belegdatum
·         Rechnungsnummer
·         Bestellnummer
·         Kostenstelle
·         Finanzstelle
·         Auftrag</t>
  </si>
  <si>
    <t>Alle im Leistungsverzeichnis abgefragten Leistungen und Positionen sind im Endpreis enthalten und Pflichtbestandteil des Angebots. Preisangaben sind ab Zuschlag für mindestens 4 Jahre zu kalkulieren und gültig. Danach kann ein Angleich über Indizes oder bei gesetzlichen Änderungen zu Vorgaben verhandelt werden.</t>
  </si>
  <si>
    <t>Als Anlage H bitte beifügen</t>
  </si>
  <si>
    <t>Nachweis vollständige Verarbeitungskette einschließlich aller beteiligten Unternehmen und technischen Plattformen in geeigneter Form (z. B. Architekturdiagramm und Datenflussbeschreibung). (s. Systeminfrastruktur Zeile 15)</t>
  </si>
  <si>
    <t>Systemarchitekturen:
A) Verarbeitung und Interpretation auf der Cloud-Plattform des Auftragnehmers mit anschließender Übgergabe des Belegs und der Anhänge sowie die Ergebnisse der Interpretation an das SAP System (S4/Hana) des Auftraggebers
B) Verarbeitung der Rechnung auf der Cloud-Plattform des Auftragnehmers, Interpretation des Belegs auf einem Server des Auftraggebers mit anschließender Übgergabe des Belegs und der Anhänge, sowie die Ergebnisse der Interpretation an das SAP System (S4/Hana) des Auftraggebers</t>
  </si>
  <si>
    <t xml:space="preserve">Der Auftragnehmer garantiert die Erreichbarkeit einer Telefonhotline für Support und Wartungsanfragen in angegebenen Zeitfenstern.
A) 24/7 Notfallbereitschaft 
B) Werktags (Mo-Fr) zwischen 08:00 Uhr und 18:00 Uhr
C) Werktags (Mo-Fr) zwischen 10:00 Uhr und 16:00 Uhr
</t>
  </si>
  <si>
    <r>
      <t>Für die Behebung von Fehlern und Störungen in der Prioritätenklasse kritisch und hoch gewährleistet der Auftragnehmer mindestens Reaktionszeiten von:
A) innerhalb 1 Stunde innerhalb 24/7 Notfallbereitschaft 
B) innerhalb 1 Stunde Werktags (Mo-Fr) zwischen 08:00 Uhr und 18:00 Uhr
C) innerhalb 3 Stunden Werktags zwischen 08:00 Uhr und 16:00 Uhr
In einem Ticketsystem gilt die Empfangsbestätigung der Anfrage nicht als Reaktion. 
Bei Nichterfüllung erfolgt eine Konventionalstraf</t>
    </r>
    <r>
      <rPr>
        <sz val="11"/>
        <rFont val="Aptos Narrow"/>
        <family val="2"/>
        <scheme val="minor"/>
      </rPr>
      <t>e gemäß AGB der gewählten EVB-IT Verträge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</si>
</sst>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0\ &quot;€&quot;;[Red]\-#,##0\ &quot;€&quot;"/>
  </numFmts>
  <fonts count="13" x14ac:knownFonts="1">
    <font>
      <sz val="11"/>
      <color theme="1"/>
      <name val="Aptos Narrow"/>
      <family val="2"/>
      <scheme val="minor"/>
    </font>
    <font>
      <b/>
      <sz val="11"/>
      <color theme="1"/>
      <name val="Aptos Narrow"/>
      <family val="2"/>
      <scheme val="minor"/>
    </font>
    <font>
      <b/>
      <sz val="11"/>
      <color indexed="9"/>
      <name val="Calibri"/>
      <family val="2"/>
    </font>
    <font>
      <b/>
      <sz val="11"/>
      <color rgb="FFFF0000"/>
      <name val="Aptos Narrow"/>
      <family val="2"/>
      <scheme val="minor"/>
    </font>
    <font>
      <b/>
      <u/>
      <sz val="11"/>
      <color theme="1"/>
      <name val="Aptos Narrow"/>
      <family val="2"/>
      <scheme val="minor"/>
    </font>
    <font>
      <b/>
      <u/>
      <sz val="22"/>
      <color theme="1"/>
      <name val="Aptos Narrow"/>
      <family val="2"/>
      <scheme val="minor"/>
    </font>
    <font>
      <i/>
      <sz val="8"/>
      <color theme="9" tint="-0.249977111117893"/>
      <name val="Aptos Narrow"/>
      <family val="2"/>
      <scheme val="minor"/>
    </font>
    <font>
      <sz val="11"/>
      <color rgb="FFFF0000"/>
      <name val="Aptos Narrow"/>
      <family val="2"/>
      <scheme val="minor"/>
    </font>
    <font>
      <sz val="11"/>
      <name val="Aptos Narrow"/>
      <family val="2"/>
      <scheme val="minor"/>
    </font>
    <font>
      <sz val="10"/>
      <name val="Arial"/>
      <family val="2"/>
    </font>
    <font>
      <strike/>
      <sz val="11"/>
      <color rgb="FFFF0000"/>
      <name val="Aptos Narrow"/>
      <family val="2"/>
      <scheme val="minor"/>
    </font>
    <font>
      <sz val="8"/>
      <color theme="1"/>
      <name val="Aptos Narrow"/>
      <family val="2"/>
      <scheme val="minor"/>
    </font>
    <font>
      <sz val="10"/>
      <color rgb="FFFF0000"/>
      <name val="Arial"/>
      <family val="2"/>
    </font>
  </fonts>
  <fills count="8">
    <fill>
      <patternFill patternType="none"/>
    </fill>
    <fill>
      <patternFill patternType="gray125"/>
    </fill>
    <fill>
      <patternFill patternType="solid">
        <fgColor theme="0" tint="-0.499984740745262"/>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FFC000"/>
        <bgColor indexed="64"/>
      </patternFill>
    </fill>
    <fill>
      <patternFill patternType="solid">
        <fgColor theme="4" tint="0.79998168889431442"/>
        <bgColor indexed="64"/>
      </patternFill>
    </fill>
    <fill>
      <patternFill patternType="solid">
        <fgColor rgb="FF92D05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1">
    <xf numFmtId="0" fontId="0" fillId="0" borderId="0"/>
  </cellStyleXfs>
  <cellXfs count="112">
    <xf numFmtId="0" fontId="0" fillId="0" borderId="0" xfId="0"/>
    <xf numFmtId="0" fontId="2" fillId="2" borderId="1" xfId="0" applyFont="1" applyFill="1" applyBorder="1" applyAlignment="1">
      <alignment horizontal="center" vertical="center" wrapText="1"/>
    </xf>
    <xf numFmtId="0" fontId="0" fillId="0" borderId="0" xfId="0" applyAlignment="1">
      <alignment wrapText="1"/>
    </xf>
    <xf numFmtId="0" fontId="0" fillId="0" borderId="1" xfId="0" applyBorder="1" applyAlignment="1">
      <alignment wrapText="1"/>
    </xf>
    <xf numFmtId="0" fontId="0" fillId="0" borderId="1" xfId="0" applyBorder="1"/>
    <xf numFmtId="0" fontId="1" fillId="3" borderId="1" xfId="0" applyFont="1" applyFill="1" applyBorder="1" applyAlignment="1">
      <alignment wrapText="1"/>
    </xf>
    <xf numFmtId="0" fontId="1" fillId="3" borderId="1" xfId="0" applyFont="1" applyFill="1" applyBorder="1"/>
    <xf numFmtId="0" fontId="4" fillId="0" borderId="0" xfId="0" applyFont="1"/>
    <xf numFmtId="0" fontId="0" fillId="0" borderId="0" xfId="0" applyFill="1" applyBorder="1" applyAlignment="1">
      <alignment wrapText="1"/>
    </xf>
    <xf numFmtId="0" fontId="0" fillId="0" borderId="1" xfId="0" applyFill="1" applyBorder="1" applyAlignment="1">
      <alignment wrapText="1"/>
    </xf>
    <xf numFmtId="0" fontId="0" fillId="0" borderId="1" xfId="0" applyFill="1" applyBorder="1"/>
    <xf numFmtId="0" fontId="0" fillId="0" borderId="0" xfId="0" applyBorder="1"/>
    <xf numFmtId="0" fontId="4" fillId="0" borderId="0" xfId="0" applyFont="1" applyFill="1" applyBorder="1" applyAlignment="1">
      <alignment wrapText="1"/>
    </xf>
    <xf numFmtId="0" fontId="1" fillId="0" borderId="0" xfId="0" applyFont="1" applyFill="1" applyBorder="1" applyAlignment="1">
      <alignment wrapText="1"/>
    </xf>
    <xf numFmtId="0" fontId="9" fillId="0" borderId="1" xfId="0" applyFont="1" applyBorder="1" applyAlignment="1">
      <alignment horizontal="left" vertical="top" wrapText="1"/>
    </xf>
    <xf numFmtId="0" fontId="2" fillId="2" borderId="13" xfId="0" applyFont="1" applyFill="1" applyBorder="1" applyAlignment="1">
      <alignment horizontal="center" vertical="center" wrapText="1"/>
    </xf>
    <xf numFmtId="0" fontId="1" fillId="3" borderId="13" xfId="0" applyFont="1" applyFill="1" applyBorder="1"/>
    <xf numFmtId="0" fontId="8" fillId="0" borderId="1" xfId="0" applyFont="1" applyFill="1" applyBorder="1" applyAlignment="1">
      <alignment wrapText="1"/>
    </xf>
    <xf numFmtId="0" fontId="0" fillId="0" borderId="0" xfId="0" applyFill="1"/>
    <xf numFmtId="0" fontId="0" fillId="0" borderId="0" xfId="0" applyFont="1"/>
    <xf numFmtId="0" fontId="0" fillId="0" borderId="0" xfId="0" applyFont="1" applyFill="1" applyAlignment="1">
      <alignment horizontal="justify" vertical="center"/>
    </xf>
    <xf numFmtId="0" fontId="11" fillId="0" borderId="0" xfId="0" applyFont="1" applyFill="1" applyAlignment="1">
      <alignment horizontal="left" vertical="center"/>
    </xf>
    <xf numFmtId="0" fontId="0" fillId="0" borderId="0" xfId="0" applyFont="1" applyFill="1"/>
    <xf numFmtId="0" fontId="0" fillId="0" borderId="0" xfId="0" applyFont="1" applyFill="1" applyAlignment="1">
      <alignment vertical="center"/>
    </xf>
    <xf numFmtId="0" fontId="0" fillId="0" borderId="0" xfId="0" applyFont="1" applyFill="1" applyAlignment="1">
      <alignment vertical="center" wrapText="1"/>
    </xf>
    <xf numFmtId="6" fontId="0" fillId="0" borderId="1" xfId="0" applyNumberFormat="1" applyBorder="1"/>
    <xf numFmtId="0" fontId="7" fillId="0" borderId="0" xfId="0" applyFont="1"/>
    <xf numFmtId="0" fontId="0" fillId="7" borderId="0" xfId="0" applyFill="1"/>
    <xf numFmtId="0" fontId="7" fillId="0" borderId="1" xfId="0" applyFont="1" applyBorder="1"/>
    <xf numFmtId="0" fontId="8" fillId="0" borderId="0" xfId="0" applyFont="1"/>
    <xf numFmtId="0" fontId="1" fillId="0" borderId="0" xfId="0" applyFont="1"/>
    <xf numFmtId="6" fontId="0" fillId="0" borderId="0" xfId="0" applyNumberFormat="1"/>
    <xf numFmtId="0" fontId="0" fillId="0" borderId="0" xfId="0" applyFont="1" applyFill="1" applyBorder="1"/>
    <xf numFmtId="0" fontId="0" fillId="0" borderId="0" xfId="0" applyFont="1" applyFill="1" applyBorder="1" applyAlignment="1">
      <alignment horizontal="left" wrapText="1"/>
    </xf>
    <xf numFmtId="0" fontId="9" fillId="0" borderId="0" xfId="0" applyFont="1" applyBorder="1" applyAlignment="1">
      <alignment horizontal="left" vertical="top" wrapText="1"/>
    </xf>
    <xf numFmtId="0" fontId="5" fillId="0" borderId="0" xfId="0" applyFont="1" applyProtection="1"/>
    <xf numFmtId="0" fontId="0" fillId="0" borderId="0" xfId="0" applyProtection="1"/>
    <xf numFmtId="0" fontId="0" fillId="4" borderId="3" xfId="0" applyFill="1" applyBorder="1" applyProtection="1"/>
    <xf numFmtId="0" fontId="0" fillId="4" borderId="4" xfId="0" applyFill="1" applyBorder="1" applyProtection="1"/>
    <xf numFmtId="0" fontId="0" fillId="4" borderId="5" xfId="0" applyFill="1" applyBorder="1" applyProtection="1"/>
    <xf numFmtId="0" fontId="0" fillId="4" borderId="2" xfId="0" applyFill="1" applyBorder="1" applyProtection="1"/>
    <xf numFmtId="0" fontId="0" fillId="4" borderId="15" xfId="0" applyFill="1" applyBorder="1" applyProtection="1"/>
    <xf numFmtId="0" fontId="0" fillId="4" borderId="16" xfId="0" applyFill="1" applyBorder="1" applyProtection="1"/>
    <xf numFmtId="0" fontId="0" fillId="4" borderId="17" xfId="0" applyFill="1" applyBorder="1" applyProtection="1"/>
    <xf numFmtId="0" fontId="0" fillId="0" borderId="6" xfId="0" applyBorder="1" applyProtection="1"/>
    <xf numFmtId="0" fontId="1" fillId="5" borderId="7" xfId="0" applyFont="1" applyFill="1" applyBorder="1" applyAlignment="1" applyProtection="1">
      <alignment horizontal="center"/>
    </xf>
    <xf numFmtId="0" fontId="1" fillId="5" borderId="8" xfId="0" applyFont="1" applyFill="1" applyBorder="1" applyAlignment="1" applyProtection="1">
      <alignment horizontal="center"/>
    </xf>
    <xf numFmtId="9" fontId="1" fillId="5" borderId="0" xfId="0" applyNumberFormat="1" applyFont="1" applyFill="1" applyBorder="1" applyAlignment="1" applyProtection="1">
      <alignment horizontal="center"/>
    </xf>
    <xf numFmtId="0" fontId="1" fillId="0" borderId="9" xfId="0" applyFont="1" applyBorder="1" applyProtection="1"/>
    <xf numFmtId="0" fontId="1" fillId="0" borderId="1" xfId="0" applyFont="1" applyBorder="1" applyProtection="1"/>
    <xf numFmtId="0" fontId="1" fillId="0" borderId="10" xfId="0" applyFont="1" applyBorder="1" applyProtection="1"/>
    <xf numFmtId="0" fontId="7" fillId="0" borderId="0" xfId="0" applyFont="1" applyProtection="1"/>
    <xf numFmtId="0" fontId="6" fillId="0" borderId="11" xfId="0" applyFont="1" applyBorder="1" applyProtection="1"/>
    <xf numFmtId="0" fontId="1" fillId="5" borderId="0" xfId="0" applyFont="1" applyFill="1" applyBorder="1" applyAlignment="1" applyProtection="1">
      <alignment horizontal="center"/>
    </xf>
    <xf numFmtId="0" fontId="0" fillId="6" borderId="9" xfId="0" applyFill="1" applyBorder="1" applyProtection="1"/>
    <xf numFmtId="0" fontId="0" fillId="6" borderId="1" xfId="0" applyFill="1" applyBorder="1" applyProtection="1"/>
    <xf numFmtId="0" fontId="0" fillId="6" borderId="10" xfId="0" applyFill="1" applyBorder="1" applyProtection="1"/>
    <xf numFmtId="0" fontId="3" fillId="0" borderId="0" xfId="0" applyFont="1" applyProtection="1"/>
    <xf numFmtId="0" fontId="0" fillId="0" borderId="11" xfId="0" applyBorder="1" applyProtection="1"/>
    <xf numFmtId="0" fontId="1" fillId="4" borderId="3" xfId="0" applyFont="1" applyFill="1" applyBorder="1" applyProtection="1"/>
    <xf numFmtId="0" fontId="1" fillId="4" borderId="4" xfId="0" applyFont="1" applyFill="1" applyBorder="1" applyAlignment="1" applyProtection="1">
      <alignment horizontal="center"/>
    </xf>
    <xf numFmtId="0" fontId="1" fillId="4" borderId="12" xfId="0" applyFont="1" applyFill="1" applyBorder="1" applyAlignment="1" applyProtection="1">
      <alignment horizontal="center"/>
    </xf>
    <xf numFmtId="9" fontId="1" fillId="4" borderId="12" xfId="0" applyNumberFormat="1" applyFont="1" applyFill="1" applyBorder="1" applyAlignment="1" applyProtection="1">
      <alignment horizontal="center"/>
    </xf>
    <xf numFmtId="0" fontId="1" fillId="4" borderId="4" xfId="0" applyFont="1" applyFill="1" applyBorder="1" applyProtection="1"/>
    <xf numFmtId="0" fontId="0" fillId="7" borderId="0" xfId="0" applyFill="1" applyProtection="1">
      <protection locked="0"/>
    </xf>
    <xf numFmtId="0" fontId="0" fillId="7" borderId="1" xfId="0" applyFill="1" applyBorder="1" applyProtection="1">
      <protection locked="0"/>
    </xf>
    <xf numFmtId="0" fontId="0" fillId="7" borderId="3" xfId="0" applyFill="1" applyBorder="1"/>
    <xf numFmtId="0" fontId="3" fillId="0" borderId="12" xfId="0" applyFont="1" applyBorder="1"/>
    <xf numFmtId="0" fontId="0" fillId="0" borderId="12" xfId="0" applyBorder="1"/>
    <xf numFmtId="0" fontId="0" fillId="0" borderId="5" xfId="0" applyBorder="1"/>
    <xf numFmtId="0" fontId="0" fillId="0" borderId="1" xfId="0" applyFont="1" applyFill="1" applyBorder="1" applyAlignment="1">
      <alignment wrapText="1"/>
    </xf>
    <xf numFmtId="0" fontId="8" fillId="0" borderId="1" xfId="0" applyFont="1" applyFill="1" applyBorder="1" applyAlignment="1">
      <alignment horizontal="left" vertical="top" wrapText="1"/>
    </xf>
    <xf numFmtId="0" fontId="3" fillId="0" borderId="1" xfId="0" applyFont="1" applyBorder="1"/>
    <xf numFmtId="0" fontId="0" fillId="0" borderId="0" xfId="0" applyFill="1" applyProtection="1">
      <protection locked="0"/>
    </xf>
    <xf numFmtId="0" fontId="3" fillId="0" borderId="3" xfId="0" applyFont="1" applyBorder="1"/>
    <xf numFmtId="0" fontId="0" fillId="7" borderId="3" xfId="0" applyFill="1" applyBorder="1" applyProtection="1"/>
    <xf numFmtId="0" fontId="3" fillId="0" borderId="12" xfId="0" applyFont="1" applyBorder="1" applyProtection="1"/>
    <xf numFmtId="0" fontId="0" fillId="0" borderId="12" xfId="0" applyBorder="1" applyProtection="1"/>
    <xf numFmtId="0" fontId="0" fillId="0" borderId="5" xfId="0" applyBorder="1" applyProtection="1"/>
    <xf numFmtId="0" fontId="4" fillId="0" borderId="0" xfId="0" applyFont="1" applyProtection="1"/>
    <xf numFmtId="0" fontId="1" fillId="3" borderId="1" xfId="0" applyFont="1" applyFill="1" applyBorder="1" applyProtection="1"/>
    <xf numFmtId="0" fontId="2" fillId="2" borderId="1" xfId="0" applyFont="1" applyFill="1" applyBorder="1" applyAlignment="1" applyProtection="1">
      <alignment horizontal="center" vertical="center" wrapText="1"/>
    </xf>
    <xf numFmtId="0" fontId="1" fillId="3" borderId="1" xfId="0" applyFont="1" applyFill="1" applyBorder="1" applyAlignment="1" applyProtection="1">
      <alignment wrapText="1"/>
    </xf>
    <xf numFmtId="0" fontId="0" fillId="0" borderId="1" xfId="0" applyFill="1" applyBorder="1" applyAlignment="1" applyProtection="1">
      <alignment wrapText="1"/>
    </xf>
    <xf numFmtId="0" fontId="0" fillId="0" borderId="1" xfId="0" applyBorder="1" applyProtection="1"/>
    <xf numFmtId="0" fontId="0" fillId="0" borderId="1" xfId="0" applyBorder="1" applyAlignment="1" applyProtection="1">
      <alignment wrapText="1"/>
    </xf>
    <xf numFmtId="0" fontId="0" fillId="0" borderId="1" xfId="0" applyFill="1" applyBorder="1" applyProtection="1"/>
    <xf numFmtId="0" fontId="7" fillId="0" borderId="0" xfId="0" applyFont="1" applyAlignment="1" applyProtection="1">
      <alignment wrapText="1"/>
    </xf>
    <xf numFmtId="0" fontId="0" fillId="0" borderId="0" xfId="0" applyFill="1" applyAlignment="1" applyProtection="1">
      <alignment vertical="center" wrapText="1"/>
    </xf>
    <xf numFmtId="0" fontId="0" fillId="0" borderId="1" xfId="0" applyFill="1" applyBorder="1" applyAlignment="1" applyProtection="1">
      <alignment vertical="center" wrapText="1"/>
    </xf>
    <xf numFmtId="0" fontId="8" fillId="0" borderId="1" xfId="0" applyFont="1" applyFill="1" applyBorder="1" applyAlignment="1" applyProtection="1">
      <alignment vertical="center" wrapText="1"/>
    </xf>
    <xf numFmtId="0" fontId="0" fillId="0" borderId="13" xfId="0" applyFill="1" applyBorder="1" applyAlignment="1" applyProtection="1">
      <alignment wrapText="1"/>
    </xf>
    <xf numFmtId="0" fontId="0" fillId="0" borderId="13" xfId="0" applyBorder="1" applyProtection="1"/>
    <xf numFmtId="0" fontId="0" fillId="0" borderId="0" xfId="0" applyAlignment="1" applyProtection="1">
      <alignment vertical="center" wrapText="1"/>
    </xf>
    <xf numFmtId="0" fontId="0" fillId="0" borderId="13" xfId="0" applyFill="1" applyBorder="1" applyProtection="1"/>
    <xf numFmtId="0" fontId="0" fillId="0" borderId="1" xfId="0" applyFont="1" applyFill="1" applyBorder="1" applyProtection="1"/>
    <xf numFmtId="0" fontId="0" fillId="0" borderId="1" xfId="0" applyFont="1" applyFill="1" applyBorder="1" applyAlignment="1" applyProtection="1">
      <alignment wrapText="1"/>
    </xf>
    <xf numFmtId="0" fontId="4" fillId="0" borderId="0" xfId="0" applyFont="1" applyFill="1" applyBorder="1" applyAlignment="1" applyProtection="1">
      <alignment wrapText="1"/>
    </xf>
    <xf numFmtId="0" fontId="0" fillId="0" borderId="0" xfId="0" applyFill="1" applyBorder="1" applyAlignment="1" applyProtection="1">
      <alignment wrapText="1"/>
    </xf>
    <xf numFmtId="0" fontId="0" fillId="0" borderId="0" xfId="0" applyBorder="1" applyProtection="1"/>
    <xf numFmtId="0" fontId="1" fillId="0" borderId="0" xfId="0" applyFont="1" applyFill="1" applyBorder="1" applyAlignment="1" applyProtection="1">
      <alignment wrapText="1"/>
    </xf>
    <xf numFmtId="0" fontId="0" fillId="7" borderId="13" xfId="0" applyFill="1" applyBorder="1" applyProtection="1">
      <protection locked="0"/>
    </xf>
    <xf numFmtId="0" fontId="0" fillId="0" borderId="1" xfId="0" applyBorder="1" applyAlignment="1" applyProtection="1">
      <alignment horizontal="center"/>
    </xf>
    <xf numFmtId="0" fontId="0" fillId="0" borderId="0" xfId="0" applyFill="1" applyBorder="1" applyAlignment="1">
      <alignment horizontal="left" vertical="top" wrapText="1"/>
    </xf>
    <xf numFmtId="0" fontId="0" fillId="0" borderId="0" xfId="0" applyFont="1" applyFill="1" applyAlignment="1">
      <alignment horizontal="left" vertical="top" wrapText="1"/>
    </xf>
    <xf numFmtId="0" fontId="0" fillId="0" borderId="0" xfId="0" applyAlignment="1">
      <alignment horizontal="left" vertical="top" wrapText="1"/>
    </xf>
    <xf numFmtId="0" fontId="0" fillId="0" borderId="0" xfId="0" applyFill="1" applyAlignment="1">
      <alignment horizontal="left" vertical="top" wrapText="1"/>
    </xf>
    <xf numFmtId="0" fontId="9" fillId="0" borderId="14" xfId="0" applyFont="1" applyBorder="1" applyAlignment="1">
      <alignment horizontal="left" vertical="top" wrapText="1"/>
    </xf>
    <xf numFmtId="0" fontId="9" fillId="0" borderId="0" xfId="0" applyFont="1" applyBorder="1" applyAlignment="1">
      <alignment horizontal="left" vertical="top" wrapText="1"/>
    </xf>
    <xf numFmtId="0" fontId="1" fillId="0" borderId="0" xfId="0" applyFont="1" applyAlignment="1">
      <alignment horizontal="left" vertical="top" wrapText="1"/>
    </xf>
    <xf numFmtId="0" fontId="0" fillId="0" borderId="0" xfId="0" applyAlignment="1" applyProtection="1">
      <alignment horizontal="left" vertical="top" wrapText="1"/>
    </xf>
    <xf numFmtId="0" fontId="0" fillId="0" borderId="0" xfId="0" applyFill="1" applyBorder="1" applyAlignment="1" applyProtection="1">
      <alignment horizontal="left" vertical="top" wrapText="1"/>
    </xf>
  </cellXfs>
  <cellStyles count="1">
    <cellStyle name="Standard" xfId="0" builtinId="0"/>
  </cellStyles>
  <dxfs count="1">
    <dxf>
      <font>
        <b/>
        <i val="0"/>
        <color rgb="FF0099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7255F-FEE4-4757-A931-9162706837CC}">
  <sheetPr>
    <pageSetUpPr fitToPage="1"/>
  </sheetPr>
  <dimension ref="A2:A17"/>
  <sheetViews>
    <sheetView zoomScale="130" zoomScaleNormal="130" workbookViewId="0">
      <selection activeCell="A2" sqref="A2"/>
    </sheetView>
  </sheetViews>
  <sheetFormatPr baseColWidth="10" defaultRowHeight="14.35" x14ac:dyDescent="0.5"/>
  <cols>
    <col min="1" max="1" width="120" customWidth="1"/>
  </cols>
  <sheetData>
    <row r="2" spans="1:1" ht="100.35" x14ac:dyDescent="0.5">
      <c r="A2" s="20" t="s">
        <v>198</v>
      </c>
    </row>
    <row r="3" spans="1:1" x14ac:dyDescent="0.5">
      <c r="A3" s="21"/>
    </row>
    <row r="4" spans="1:1" ht="28.7" x14ac:dyDescent="0.5">
      <c r="A4" s="20" t="s">
        <v>84</v>
      </c>
    </row>
    <row r="5" spans="1:1" x14ac:dyDescent="0.5">
      <c r="A5" s="22"/>
    </row>
    <row r="6" spans="1:1" x14ac:dyDescent="0.5">
      <c r="A6" s="23" t="s">
        <v>220</v>
      </c>
    </row>
    <row r="7" spans="1:1" x14ac:dyDescent="0.5">
      <c r="A7" s="22"/>
    </row>
    <row r="8" spans="1:1" ht="57.35" x14ac:dyDescent="0.5">
      <c r="A8" s="20" t="s">
        <v>286</v>
      </c>
    </row>
    <row r="9" spans="1:1" x14ac:dyDescent="0.5">
      <c r="A9" s="22"/>
    </row>
    <row r="10" spans="1:1" ht="28.7" x14ac:dyDescent="0.5">
      <c r="A10" s="24" t="s">
        <v>85</v>
      </c>
    </row>
    <row r="12" spans="1:1" ht="71.7" x14ac:dyDescent="0.5">
      <c r="A12" s="24" t="s">
        <v>262</v>
      </c>
    </row>
    <row r="13" spans="1:1" x14ac:dyDescent="0.5">
      <c r="A13" s="24"/>
    </row>
    <row r="14" spans="1:1" ht="100.35" x14ac:dyDescent="0.5">
      <c r="A14" s="24" t="s">
        <v>289</v>
      </c>
    </row>
    <row r="15" spans="1:1" x14ac:dyDescent="0.5">
      <c r="A15" s="29"/>
    </row>
    <row r="16" spans="1:1" ht="28.7" x14ac:dyDescent="0.5">
      <c r="A16" s="24" t="s">
        <v>263</v>
      </c>
    </row>
    <row r="17" spans="1:1" x14ac:dyDescent="0.5">
      <c r="A17" s="29"/>
    </row>
  </sheetData>
  <sheetProtection algorithmName="SHA-512" hashValue="8NY3mC1yK1q6L7ZTYtxK6QOLItqx/am0CbqM4tiSqzL+tcoptn1pJyAtC6X16gPDSkKjFwZ/fD83/581Zdzp9w==" saltValue="7H5WTJcalWmjH8H6O3DqJQ==" spinCount="100000" sheet="1" objects="1" scenarios="1" selectLockedCells="1" selectUnlockedCells="1"/>
  <pageMargins left="0.7" right="0.7" top="0.78740157499999996" bottom="0.78740157499999996" header="0.3" footer="0.3"/>
  <pageSetup paperSize="9" scale="83"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FE6630-1925-4983-A26A-A6D41A58091E}">
  <sheetPr>
    <pageSetUpPr fitToPage="1"/>
  </sheetPr>
  <dimension ref="A5:O13"/>
  <sheetViews>
    <sheetView zoomScale="115" zoomScaleNormal="115" workbookViewId="0">
      <selection activeCell="F11" sqref="F11"/>
    </sheetView>
  </sheetViews>
  <sheetFormatPr baseColWidth="10" defaultColWidth="10.76171875" defaultRowHeight="14.35" x14ac:dyDescent="0.5"/>
  <cols>
    <col min="1" max="1" width="38.87890625" style="36" customWidth="1"/>
    <col min="2" max="2" width="6.52734375" style="36" bestFit="1" customWidth="1"/>
    <col min="3" max="3" width="11.64453125" style="36" bestFit="1" customWidth="1"/>
    <col min="4" max="4" width="11.64453125" style="36" customWidth="1"/>
    <col min="5" max="10" width="9.52734375" style="36" bestFit="1" customWidth="1"/>
    <col min="11" max="16384" width="10.76171875" style="36"/>
  </cols>
  <sheetData>
    <row r="5" spans="1:15" ht="29.35" thickBot="1" x14ac:dyDescent="1.05">
      <c r="A5" s="35" t="s">
        <v>17</v>
      </c>
      <c r="E5" s="102" t="s">
        <v>18</v>
      </c>
      <c r="F5" s="102"/>
      <c r="G5" s="102"/>
      <c r="H5" s="102"/>
      <c r="I5" s="102"/>
      <c r="J5" s="102"/>
    </row>
    <row r="6" spans="1:15" ht="14.7" thickBot="1" x14ac:dyDescent="0.55000000000000004">
      <c r="A6" s="37"/>
      <c r="B6" s="38" t="s">
        <v>19</v>
      </c>
      <c r="C6" s="39" t="s">
        <v>20</v>
      </c>
      <c r="D6" s="40" t="s">
        <v>251</v>
      </c>
      <c r="E6" s="41" t="s">
        <v>21</v>
      </c>
      <c r="F6" s="42" t="s">
        <v>22</v>
      </c>
      <c r="G6" s="42" t="s">
        <v>23</v>
      </c>
      <c r="H6" s="42" t="s">
        <v>24</v>
      </c>
      <c r="I6" s="42" t="s">
        <v>25</v>
      </c>
      <c r="J6" s="43" t="s">
        <v>26</v>
      </c>
    </row>
    <row r="7" spans="1:15" x14ac:dyDescent="0.5">
      <c r="A7" s="44" t="s">
        <v>27</v>
      </c>
      <c r="B7" s="45">
        <v>40</v>
      </c>
      <c r="C7" s="46">
        <v>250</v>
      </c>
      <c r="D7" s="47">
        <v>0.4</v>
      </c>
      <c r="E7" s="48"/>
      <c r="F7" s="49"/>
      <c r="G7" s="49"/>
      <c r="H7" s="49"/>
      <c r="I7" s="49"/>
      <c r="J7" s="50"/>
      <c r="L7" s="51"/>
    </row>
    <row r="8" spans="1:15" x14ac:dyDescent="0.5">
      <c r="A8" s="52" t="s">
        <v>28</v>
      </c>
      <c r="B8" s="45"/>
      <c r="C8" s="46"/>
      <c r="D8" s="53"/>
      <c r="E8" s="54"/>
      <c r="F8" s="55"/>
      <c r="G8" s="55"/>
      <c r="H8" s="55"/>
      <c r="I8" s="55"/>
      <c r="J8" s="56"/>
      <c r="L8" s="57"/>
      <c r="M8" s="51"/>
    </row>
    <row r="9" spans="1:15" x14ac:dyDescent="0.5">
      <c r="A9" s="58" t="s">
        <v>31</v>
      </c>
      <c r="B9" s="45">
        <v>40</v>
      </c>
      <c r="C9" s="46">
        <v>250</v>
      </c>
      <c r="D9" s="47">
        <v>0.4</v>
      </c>
      <c r="E9" s="48"/>
      <c r="F9" s="49"/>
      <c r="G9" s="49"/>
      <c r="H9" s="49"/>
      <c r="I9" s="49"/>
      <c r="J9" s="50"/>
      <c r="L9" s="51"/>
      <c r="M9" s="51"/>
      <c r="N9" s="51"/>
      <c r="O9" s="51"/>
    </row>
    <row r="10" spans="1:15" x14ac:dyDescent="0.5">
      <c r="A10" s="52" t="s">
        <v>28</v>
      </c>
      <c r="B10" s="45"/>
      <c r="C10" s="46"/>
      <c r="D10" s="53"/>
      <c r="E10" s="54"/>
      <c r="F10" s="55"/>
      <c r="G10" s="55"/>
      <c r="H10" s="55"/>
      <c r="I10" s="55"/>
      <c r="J10" s="56"/>
    </row>
    <row r="11" spans="1:15" x14ac:dyDescent="0.5">
      <c r="A11" s="58" t="s">
        <v>30</v>
      </c>
      <c r="B11" s="45">
        <v>25</v>
      </c>
      <c r="C11" s="46">
        <v>200</v>
      </c>
      <c r="D11" s="47">
        <v>0.2</v>
      </c>
      <c r="E11" s="48"/>
      <c r="F11" s="49"/>
      <c r="G11" s="49"/>
      <c r="H11" s="49"/>
      <c r="I11" s="49"/>
      <c r="J11" s="50"/>
    </row>
    <row r="12" spans="1:15" ht="14.7" thickBot="1" x14ac:dyDescent="0.55000000000000004">
      <c r="A12" s="52" t="s">
        <v>28</v>
      </c>
      <c r="B12" s="45"/>
      <c r="C12" s="46"/>
      <c r="D12" s="53"/>
      <c r="E12" s="54"/>
      <c r="F12" s="55"/>
      <c r="G12" s="55"/>
      <c r="H12" s="55"/>
      <c r="I12" s="55"/>
      <c r="J12" s="56"/>
    </row>
    <row r="13" spans="1:15" ht="14.7" thickBot="1" x14ac:dyDescent="0.55000000000000004">
      <c r="A13" s="59" t="s">
        <v>29</v>
      </c>
      <c r="B13" s="60"/>
      <c r="C13" s="61">
        <f>SUM(C7*B7)+(C9*B9)+(C11*B11)</f>
        <v>25000</v>
      </c>
      <c r="D13" s="62">
        <v>1</v>
      </c>
      <c r="E13" s="63"/>
      <c r="F13" s="63"/>
      <c r="G13" s="63"/>
      <c r="H13" s="63"/>
      <c r="I13" s="63"/>
      <c r="J13" s="63"/>
    </row>
  </sheetData>
  <sheetProtection algorithmName="SHA-512" hashValue="D6BREbWyaUlFpUIp99sU5J9++THFs1QghfRrhOjZ9yWOG65F9N5IvXjhvXDduVIdUYUUdpSjGtseJaymuxJeOg==" saltValue="Jhfg0Xx5TrOac2YUaCed+w==" spinCount="100000" sheet="1" objects="1" scenarios="1" selectLockedCells="1" selectUnlockedCells="1"/>
  <mergeCells count="1">
    <mergeCell ref="E5:J5"/>
  </mergeCells>
  <pageMargins left="0.7" right="0.7" top="0.78740157499999996" bottom="0.78740157499999996" header="0.3" footer="0.3"/>
  <pageSetup paperSize="9" orientation="landscape" horizontalDpi="90" verticalDpi="9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34A49-D4BE-4C22-A0B8-D29D5FC52B23}">
  <sheetPr>
    <tabColor rgb="FF92D050"/>
    <pageSetUpPr fitToPage="1"/>
  </sheetPr>
  <dimension ref="A2:E28"/>
  <sheetViews>
    <sheetView zoomScale="150" zoomScaleNormal="150" workbookViewId="0">
      <selection activeCell="A19" sqref="A19"/>
    </sheetView>
  </sheetViews>
  <sheetFormatPr baseColWidth="10" defaultRowHeight="14.35" x14ac:dyDescent="0.5"/>
  <cols>
    <col min="1" max="1" width="112" bestFit="1" customWidth="1"/>
    <col min="2" max="2" width="32.234375" bestFit="1" customWidth="1"/>
    <col min="3" max="3" width="22.3515625" bestFit="1" customWidth="1"/>
  </cols>
  <sheetData>
    <row r="2" spans="1:5" ht="14.7" thickBot="1" x14ac:dyDescent="0.55000000000000004"/>
    <row r="3" spans="1:5" ht="14.7" thickBot="1" x14ac:dyDescent="0.55000000000000004">
      <c r="B3" s="66"/>
      <c r="C3" s="67" t="s">
        <v>210</v>
      </c>
      <c r="D3" s="68"/>
      <c r="E3" s="69"/>
    </row>
    <row r="4" spans="1:5" x14ac:dyDescent="0.5">
      <c r="A4" s="19"/>
    </row>
    <row r="5" spans="1:5" x14ac:dyDescent="0.5">
      <c r="A5" s="7" t="s">
        <v>211</v>
      </c>
      <c r="B5" t="s">
        <v>277</v>
      </c>
    </row>
    <row r="6" spans="1:5" x14ac:dyDescent="0.5">
      <c r="A6" s="71" t="s">
        <v>60</v>
      </c>
      <c r="B6" s="65"/>
      <c r="C6" s="72" t="s">
        <v>252</v>
      </c>
    </row>
    <row r="7" spans="1:5" x14ac:dyDescent="0.5">
      <c r="A7" s="9" t="s">
        <v>254</v>
      </c>
      <c r="C7" s="72" t="s">
        <v>255</v>
      </c>
    </row>
    <row r="8" spans="1:5" x14ac:dyDescent="0.5">
      <c r="A8" s="33" t="s">
        <v>259</v>
      </c>
      <c r="C8" s="72" t="s">
        <v>283</v>
      </c>
    </row>
    <row r="9" spans="1:5" x14ac:dyDescent="0.5">
      <c r="A9" s="33" t="s">
        <v>260</v>
      </c>
      <c r="C9" s="72" t="s">
        <v>257</v>
      </c>
    </row>
    <row r="10" spans="1:5" x14ac:dyDescent="0.5">
      <c r="A10" s="32" t="s">
        <v>272</v>
      </c>
      <c r="C10" s="72" t="s">
        <v>258</v>
      </c>
    </row>
    <row r="11" spans="1:5" ht="100.35" x14ac:dyDescent="0.5">
      <c r="A11" s="70" t="s">
        <v>261</v>
      </c>
      <c r="C11" s="72" t="s">
        <v>278</v>
      </c>
    </row>
    <row r="12" spans="1:5" ht="28.7" x14ac:dyDescent="0.5">
      <c r="A12" s="70" t="s">
        <v>296</v>
      </c>
      <c r="C12" s="72" t="s">
        <v>284</v>
      </c>
    </row>
    <row r="14" spans="1:5" x14ac:dyDescent="0.5">
      <c r="A14" s="64" t="s">
        <v>274</v>
      </c>
    </row>
    <row r="15" spans="1:5" x14ac:dyDescent="0.5">
      <c r="A15" t="s">
        <v>273</v>
      </c>
    </row>
    <row r="19" spans="1:3" x14ac:dyDescent="0.5">
      <c r="A19" s="73" t="s">
        <v>274</v>
      </c>
    </row>
    <row r="20" spans="1:3" x14ac:dyDescent="0.5">
      <c r="A20" t="s">
        <v>285</v>
      </c>
      <c r="C20" s="72" t="s">
        <v>295</v>
      </c>
    </row>
    <row r="21" spans="1:3" x14ac:dyDescent="0.5">
      <c r="A21" s="27"/>
    </row>
    <row r="22" spans="1:3" x14ac:dyDescent="0.5">
      <c r="A22" s="27"/>
    </row>
    <row r="23" spans="1:3" x14ac:dyDescent="0.5">
      <c r="A23" s="27"/>
    </row>
    <row r="24" spans="1:3" x14ac:dyDescent="0.5">
      <c r="A24" s="27"/>
    </row>
    <row r="25" spans="1:3" x14ac:dyDescent="0.5">
      <c r="A25" s="27"/>
    </row>
    <row r="26" spans="1:3" x14ac:dyDescent="0.5">
      <c r="A26" s="27"/>
    </row>
    <row r="27" spans="1:3" x14ac:dyDescent="0.5">
      <c r="A27" s="27"/>
    </row>
    <row r="28" spans="1:3" x14ac:dyDescent="0.5">
      <c r="A28" s="27" t="s">
        <v>279</v>
      </c>
    </row>
  </sheetData>
  <sheetProtection algorithmName="SHA-512" hashValue="BBzqSt3QFLoSCyhBbIekJTUk8zXiWuLQtKbO6XIROQqmOBbPaukrzxMBbeconujcoVsLOZ4u+nY9IMT3QVyraQ==" saltValue="7Og8rIhuId6dQjRibrSfRA==" spinCount="100000" sheet="1" objects="1" scenarios="1" selectLockedCells="1"/>
  <conditionalFormatting sqref="A6">
    <cfRule type="expression" dxfId="0" priority="2">
      <formula>#REF!="X"</formula>
    </cfRule>
  </conditionalFormatting>
  <dataValidations count="1">
    <dataValidation type="list" allowBlank="1" showInputMessage="1" showErrorMessage="1" sqref="B6" xr:uid="{B7031DF4-F22E-4FFF-A40E-55FB57FB83D3}">
      <formula1>"erfüllt, nicht erfüllt"</formula1>
    </dataValidation>
  </dataValidations>
  <pageMargins left="0.7" right="0.7" top="0.78740157499999996" bottom="0.78740157499999996" header="0.3" footer="0.3"/>
  <pageSetup paperSize="9" scale="70" fitToHeight="0" orientation="landscape" horizontalDpi="90" verticalDpi="9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C50E7-EA17-428D-8457-598B51555FDE}">
  <sheetPr>
    <tabColor rgb="FF92D050"/>
    <pageSetUpPr fitToPage="1"/>
  </sheetPr>
  <dimension ref="A1:F154"/>
  <sheetViews>
    <sheetView zoomScale="120" zoomScaleNormal="120" workbookViewId="0">
      <selection activeCell="B10" sqref="B10"/>
    </sheetView>
  </sheetViews>
  <sheetFormatPr baseColWidth="10" defaultRowHeight="14.35" x14ac:dyDescent="0.5"/>
  <cols>
    <col min="1" max="1" width="95.3515625" bestFit="1" customWidth="1"/>
    <col min="2" max="2" width="13.41015625" customWidth="1"/>
    <col min="3" max="3" width="13" customWidth="1"/>
    <col min="4" max="4" width="13.3515625" bestFit="1" customWidth="1"/>
    <col min="5" max="5" width="16.1171875" bestFit="1" customWidth="1"/>
  </cols>
  <sheetData>
    <row r="1" spans="1:6" ht="14.7" thickBot="1" x14ac:dyDescent="0.55000000000000004"/>
    <row r="2" spans="1:6" ht="14.7" thickBot="1" x14ac:dyDescent="0.55000000000000004">
      <c r="B2" s="66"/>
      <c r="C2" s="67" t="s">
        <v>210</v>
      </c>
      <c r="D2" s="68"/>
      <c r="E2" s="69"/>
    </row>
    <row r="4" spans="1:6" x14ac:dyDescent="0.5">
      <c r="A4" s="7" t="s">
        <v>280</v>
      </c>
    </row>
    <row r="6" spans="1:6" ht="48.75" customHeight="1" x14ac:dyDescent="0.5">
      <c r="A6" s="104" t="s">
        <v>88</v>
      </c>
      <c r="B6" s="104"/>
      <c r="C6" s="104"/>
      <c r="D6" s="104"/>
      <c r="E6" s="104"/>
      <c r="F6" s="104"/>
    </row>
    <row r="8" spans="1:6" ht="57.35" x14ac:dyDescent="0.5">
      <c r="A8" s="6" t="s">
        <v>6</v>
      </c>
      <c r="B8" s="1" t="s">
        <v>83</v>
      </c>
      <c r="C8" s="5" t="s">
        <v>1</v>
      </c>
      <c r="D8" s="6" t="s">
        <v>233</v>
      </c>
      <c r="E8" s="6" t="s">
        <v>234</v>
      </c>
      <c r="F8" s="6" t="s">
        <v>3</v>
      </c>
    </row>
    <row r="9" spans="1:6" x14ac:dyDescent="0.5">
      <c r="A9" s="3" t="s">
        <v>52</v>
      </c>
      <c r="B9" s="65"/>
      <c r="C9" s="4" t="s">
        <v>2</v>
      </c>
      <c r="D9" s="4"/>
      <c r="E9" s="4"/>
      <c r="F9" s="4" t="s">
        <v>4</v>
      </c>
    </row>
    <row r="10" spans="1:6" ht="57.35" x14ac:dyDescent="0.5">
      <c r="A10" s="3" t="s">
        <v>212</v>
      </c>
      <c r="B10" s="65"/>
      <c r="C10" s="4" t="s">
        <v>2</v>
      </c>
      <c r="D10" s="4"/>
      <c r="E10" s="4"/>
      <c r="F10" s="4" t="s">
        <v>4</v>
      </c>
    </row>
    <row r="11" spans="1:6" ht="51.75" customHeight="1" x14ac:dyDescent="0.5">
      <c r="A11" s="3" t="s">
        <v>256</v>
      </c>
      <c r="B11" s="65"/>
      <c r="C11" s="4" t="s">
        <v>2</v>
      </c>
      <c r="D11" s="4"/>
      <c r="E11" s="4"/>
      <c r="F11" s="4" t="s">
        <v>4</v>
      </c>
    </row>
    <row r="12" spans="1:6" ht="71.7" x14ac:dyDescent="0.5">
      <c r="A12" s="3" t="s">
        <v>107</v>
      </c>
      <c r="B12" s="65"/>
      <c r="C12" s="4"/>
      <c r="D12" s="4" t="s">
        <v>152</v>
      </c>
      <c r="E12" s="4">
        <f>IF(B12="erfüllt",8,0)</f>
        <v>0</v>
      </c>
      <c r="F12" s="4" t="s">
        <v>4</v>
      </c>
    </row>
    <row r="13" spans="1:6" ht="43" x14ac:dyDescent="0.5">
      <c r="A13" s="3" t="s">
        <v>108</v>
      </c>
      <c r="B13" s="65"/>
      <c r="C13" s="4"/>
      <c r="D13" s="4" t="s">
        <v>152</v>
      </c>
      <c r="E13" s="4">
        <f>IF(B13="erfüllt",8,0)</f>
        <v>0</v>
      </c>
      <c r="F13" s="4" t="s">
        <v>4</v>
      </c>
    </row>
    <row r="14" spans="1:6" ht="43" x14ac:dyDescent="0.5">
      <c r="A14" s="9" t="s">
        <v>109</v>
      </c>
      <c r="B14" s="65"/>
      <c r="C14" s="10" t="s">
        <v>2</v>
      </c>
      <c r="D14" s="4"/>
      <c r="E14" s="4"/>
      <c r="F14" s="4" t="s">
        <v>4</v>
      </c>
    </row>
    <row r="15" spans="1:6" ht="28.7" x14ac:dyDescent="0.5">
      <c r="A15" s="3" t="s">
        <v>89</v>
      </c>
      <c r="B15" s="65"/>
      <c r="C15" s="4"/>
      <c r="D15" s="4" t="s">
        <v>152</v>
      </c>
      <c r="E15" s="4">
        <f>IF(B15="erfüllt",8,0)</f>
        <v>0</v>
      </c>
      <c r="F15" s="4" t="s">
        <v>4</v>
      </c>
    </row>
    <row r="16" spans="1:6" ht="28.7" x14ac:dyDescent="0.5">
      <c r="A16" s="3" t="s">
        <v>214</v>
      </c>
      <c r="B16" s="65"/>
      <c r="C16" s="4"/>
      <c r="D16" s="4" t="s">
        <v>141</v>
      </c>
      <c r="E16" s="4">
        <f>IF(B16="erfüllt",6,0)</f>
        <v>0</v>
      </c>
      <c r="F16" s="4" t="s">
        <v>4</v>
      </c>
    </row>
    <row r="17" spans="1:6" x14ac:dyDescent="0.5">
      <c r="A17" s="3" t="s">
        <v>213</v>
      </c>
      <c r="B17" s="65"/>
      <c r="C17" s="4"/>
      <c r="D17" s="4" t="s">
        <v>141</v>
      </c>
      <c r="E17" s="4">
        <f>IF(B17="erfüllt",6,0)</f>
        <v>0</v>
      </c>
      <c r="F17" s="4" t="s">
        <v>4</v>
      </c>
    </row>
    <row r="18" spans="1:6" x14ac:dyDescent="0.5">
      <c r="A18" s="2"/>
    </row>
    <row r="20" spans="1:6" x14ac:dyDescent="0.5">
      <c r="A20" s="12" t="s">
        <v>7</v>
      </c>
    </row>
    <row r="22" spans="1:6" ht="58.5" customHeight="1" x14ac:dyDescent="0.5">
      <c r="A22" s="105" t="s">
        <v>94</v>
      </c>
      <c r="B22" s="105"/>
      <c r="C22" s="105"/>
      <c r="D22" s="105"/>
      <c r="E22" s="105"/>
      <c r="F22" s="105"/>
    </row>
    <row r="23" spans="1:6" ht="57.35" x14ac:dyDescent="0.5">
      <c r="A23" s="6" t="s">
        <v>6</v>
      </c>
      <c r="B23" s="1" t="s">
        <v>83</v>
      </c>
      <c r="C23" s="5" t="s">
        <v>1</v>
      </c>
      <c r="D23" s="6" t="s">
        <v>233</v>
      </c>
      <c r="E23" s="6" t="s">
        <v>234</v>
      </c>
      <c r="F23" s="6" t="s">
        <v>3</v>
      </c>
    </row>
    <row r="24" spans="1:6" ht="28.7" x14ac:dyDescent="0.5">
      <c r="A24" s="3" t="s">
        <v>58</v>
      </c>
      <c r="B24" s="65"/>
      <c r="C24" s="4"/>
      <c r="D24" s="4" t="s">
        <v>141</v>
      </c>
      <c r="E24" s="4">
        <f>IF(B24="erfüllt",6,0)</f>
        <v>0</v>
      </c>
      <c r="F24" s="4" t="s">
        <v>4</v>
      </c>
    </row>
    <row r="25" spans="1:6" ht="28.7" x14ac:dyDescent="0.5">
      <c r="A25" s="3" t="s">
        <v>86</v>
      </c>
      <c r="B25" s="65"/>
      <c r="C25" s="4" t="s">
        <v>2</v>
      </c>
      <c r="D25" s="4"/>
      <c r="E25" s="4"/>
      <c r="F25" s="4" t="s">
        <v>4</v>
      </c>
    </row>
    <row r="26" spans="1:6" ht="102.75" customHeight="1" x14ac:dyDescent="0.5">
      <c r="A26" s="3" t="s">
        <v>90</v>
      </c>
      <c r="B26" s="65"/>
      <c r="C26" s="4" t="s">
        <v>2</v>
      </c>
      <c r="D26" s="4"/>
      <c r="E26" s="4"/>
      <c r="F26" s="4" t="s">
        <v>4</v>
      </c>
    </row>
    <row r="27" spans="1:6" ht="43" x14ac:dyDescent="0.5">
      <c r="A27" s="9" t="s">
        <v>97</v>
      </c>
      <c r="B27" s="65"/>
      <c r="C27" s="4" t="s">
        <v>2</v>
      </c>
      <c r="D27" s="4"/>
      <c r="E27" s="4"/>
      <c r="F27" s="4" t="s">
        <v>4</v>
      </c>
    </row>
    <row r="28" spans="1:6" ht="43" x14ac:dyDescent="0.5">
      <c r="A28" s="9" t="s">
        <v>91</v>
      </c>
      <c r="B28" s="65"/>
      <c r="C28" s="4"/>
      <c r="D28" s="4" t="s">
        <v>140</v>
      </c>
      <c r="E28" s="4">
        <f>IF(B28="erfüllt",2,0)</f>
        <v>0</v>
      </c>
      <c r="F28" s="4" t="s">
        <v>4</v>
      </c>
    </row>
    <row r="29" spans="1:6" x14ac:dyDescent="0.5">
      <c r="A29" s="9" t="s">
        <v>8</v>
      </c>
      <c r="B29" s="65"/>
      <c r="C29" s="4"/>
      <c r="D29" s="4" t="s">
        <v>140</v>
      </c>
      <c r="E29" s="4">
        <f>IF(B29="erfüllt",2,0)</f>
        <v>0</v>
      </c>
      <c r="F29" s="4" t="s">
        <v>4</v>
      </c>
    </row>
    <row r="30" spans="1:6" ht="57.35" x14ac:dyDescent="0.5">
      <c r="A30" s="9" t="s">
        <v>87</v>
      </c>
      <c r="B30" s="65"/>
      <c r="C30" s="4"/>
      <c r="D30" s="4" t="s">
        <v>140</v>
      </c>
      <c r="E30" s="4">
        <f>IF(B30="erfüllt",2,0)</f>
        <v>0</v>
      </c>
      <c r="F30" s="4"/>
    </row>
    <row r="31" spans="1:6" ht="57.35" x14ac:dyDescent="0.5">
      <c r="A31" s="9" t="s">
        <v>98</v>
      </c>
      <c r="B31" s="65"/>
      <c r="C31" s="4" t="s">
        <v>2</v>
      </c>
      <c r="D31" s="4"/>
      <c r="E31" s="4"/>
      <c r="F31" s="4" t="s">
        <v>4</v>
      </c>
    </row>
    <row r="32" spans="1:6" ht="28.7" x14ac:dyDescent="0.5">
      <c r="A32" s="9" t="s">
        <v>99</v>
      </c>
      <c r="B32" s="65"/>
      <c r="C32" s="4" t="s">
        <v>2</v>
      </c>
      <c r="D32" s="4"/>
      <c r="E32" s="4"/>
      <c r="F32" s="4"/>
    </row>
    <row r="33" spans="1:6" ht="43" x14ac:dyDescent="0.5">
      <c r="A33" s="9" t="s">
        <v>102</v>
      </c>
      <c r="B33" s="65"/>
      <c r="C33" s="4" t="s">
        <v>2</v>
      </c>
      <c r="D33" s="4"/>
      <c r="E33" s="4"/>
      <c r="F33" s="4"/>
    </row>
    <row r="34" spans="1:6" ht="28.7" x14ac:dyDescent="0.5">
      <c r="A34" s="9" t="s">
        <v>103</v>
      </c>
      <c r="B34" s="65"/>
      <c r="C34" s="4" t="s">
        <v>2</v>
      </c>
      <c r="D34" s="4"/>
      <c r="E34" s="4"/>
      <c r="F34" s="4"/>
    </row>
    <row r="35" spans="1:6" x14ac:dyDescent="0.5">
      <c r="A35" s="9" t="s">
        <v>104</v>
      </c>
      <c r="B35" s="65"/>
      <c r="C35" s="10"/>
      <c r="D35" s="4" t="s">
        <v>141</v>
      </c>
      <c r="E35" s="4">
        <f>IF(B35="erfüllt",6,0)</f>
        <v>0</v>
      </c>
      <c r="F35" s="4" t="s">
        <v>4</v>
      </c>
    </row>
    <row r="36" spans="1:6" x14ac:dyDescent="0.5">
      <c r="A36" s="9" t="s">
        <v>9</v>
      </c>
      <c r="B36" s="65"/>
      <c r="C36" s="10"/>
      <c r="D36" s="4" t="s">
        <v>140</v>
      </c>
      <c r="E36" s="4">
        <f>IF(B36="erfüllt",2,0)</f>
        <v>0</v>
      </c>
      <c r="F36" s="4" t="s">
        <v>4</v>
      </c>
    </row>
    <row r="37" spans="1:6" x14ac:dyDescent="0.5">
      <c r="A37" s="9" t="s">
        <v>105</v>
      </c>
      <c r="B37" s="65"/>
      <c r="C37" s="10" t="s">
        <v>2</v>
      </c>
      <c r="D37" s="4"/>
      <c r="E37" s="4"/>
      <c r="F37" s="4" t="s">
        <v>4</v>
      </c>
    </row>
    <row r="38" spans="1:6" ht="28.7" x14ac:dyDescent="0.5">
      <c r="A38" s="9" t="s">
        <v>290</v>
      </c>
      <c r="B38" s="65"/>
      <c r="C38" s="10" t="s">
        <v>2</v>
      </c>
      <c r="D38" s="4"/>
      <c r="E38" s="4"/>
      <c r="F38" s="4" t="s">
        <v>4</v>
      </c>
    </row>
    <row r="39" spans="1:6" ht="28.7" x14ac:dyDescent="0.5">
      <c r="A39" s="9" t="s">
        <v>291</v>
      </c>
      <c r="B39" s="65"/>
      <c r="C39" s="10"/>
      <c r="D39" s="4" t="s">
        <v>140</v>
      </c>
      <c r="E39" s="4">
        <f>IF(B39="erfüllt",2,0)</f>
        <v>0</v>
      </c>
      <c r="F39" s="4"/>
    </row>
    <row r="40" spans="1:6" ht="61.5" customHeight="1" x14ac:dyDescent="0.5">
      <c r="A40" s="9" t="s">
        <v>59</v>
      </c>
      <c r="B40" s="65"/>
      <c r="C40" s="10" t="s">
        <v>2</v>
      </c>
      <c r="D40" s="4"/>
      <c r="E40" s="4"/>
      <c r="F40" s="4" t="s">
        <v>4</v>
      </c>
    </row>
    <row r="41" spans="1:6" ht="86" x14ac:dyDescent="0.5">
      <c r="A41" s="9" t="s">
        <v>143</v>
      </c>
      <c r="B41" s="65"/>
      <c r="C41" s="10" t="s">
        <v>2</v>
      </c>
      <c r="D41" s="4"/>
      <c r="E41" s="4"/>
      <c r="F41" s="4" t="s">
        <v>4</v>
      </c>
    </row>
    <row r="42" spans="1:6" x14ac:dyDescent="0.5">
      <c r="A42" s="8"/>
      <c r="F42" s="11"/>
    </row>
    <row r="44" spans="1:6" x14ac:dyDescent="0.5">
      <c r="A44" s="12" t="s">
        <v>12</v>
      </c>
    </row>
    <row r="46" spans="1:6" ht="80.25" customHeight="1" x14ac:dyDescent="0.5">
      <c r="A46" s="106" t="s">
        <v>106</v>
      </c>
      <c r="B46" s="106"/>
      <c r="C46" s="106"/>
      <c r="D46" s="106"/>
      <c r="E46" s="106"/>
      <c r="F46" s="106"/>
    </row>
    <row r="48" spans="1:6" ht="57.35" x14ac:dyDescent="0.5">
      <c r="A48" s="6" t="s">
        <v>6</v>
      </c>
      <c r="B48" s="1" t="s">
        <v>83</v>
      </c>
      <c r="C48" s="5" t="s">
        <v>1</v>
      </c>
      <c r="D48" s="6" t="s">
        <v>233</v>
      </c>
      <c r="E48" s="6" t="s">
        <v>234</v>
      </c>
      <c r="F48" s="6" t="s">
        <v>3</v>
      </c>
    </row>
    <row r="49" spans="1:6" ht="71.7" x14ac:dyDescent="0.5">
      <c r="A49" s="3" t="s">
        <v>110</v>
      </c>
      <c r="B49" s="65"/>
      <c r="C49" s="4" t="s">
        <v>2</v>
      </c>
      <c r="D49" s="4"/>
      <c r="E49" s="4"/>
      <c r="F49" s="4" t="s">
        <v>4</v>
      </c>
    </row>
    <row r="50" spans="1:6" ht="43" x14ac:dyDescent="0.5">
      <c r="A50" s="3" t="s">
        <v>111</v>
      </c>
      <c r="B50" s="65"/>
      <c r="C50" s="4" t="s">
        <v>2</v>
      </c>
      <c r="D50" s="4"/>
      <c r="E50" s="4"/>
      <c r="F50" s="4" t="s">
        <v>4</v>
      </c>
    </row>
    <row r="51" spans="1:6" ht="28.7" x14ac:dyDescent="0.5">
      <c r="A51" s="9" t="s">
        <v>112</v>
      </c>
      <c r="B51" s="65"/>
      <c r="C51" s="4" t="s">
        <v>2</v>
      </c>
      <c r="D51" s="4"/>
      <c r="E51" s="4"/>
      <c r="F51" s="4" t="s">
        <v>4</v>
      </c>
    </row>
    <row r="52" spans="1:6" ht="28.7" x14ac:dyDescent="0.5">
      <c r="A52" s="3" t="s">
        <v>113</v>
      </c>
      <c r="B52" s="65"/>
      <c r="C52" s="4" t="s">
        <v>2</v>
      </c>
      <c r="D52" s="4"/>
      <c r="E52" s="4"/>
      <c r="F52" s="4" t="s">
        <v>4</v>
      </c>
    </row>
    <row r="53" spans="1:6" ht="28.7" x14ac:dyDescent="0.5">
      <c r="A53" s="3" t="s">
        <v>114</v>
      </c>
      <c r="B53" s="65"/>
      <c r="C53" s="4"/>
      <c r="D53" s="4" t="s">
        <v>142</v>
      </c>
      <c r="E53" s="4">
        <f>IF(B53="erfüllt",4,0)</f>
        <v>0</v>
      </c>
      <c r="F53" s="4" t="s">
        <v>4</v>
      </c>
    </row>
    <row r="54" spans="1:6" ht="28.7" x14ac:dyDescent="0.5">
      <c r="A54" s="9" t="s">
        <v>200</v>
      </c>
      <c r="B54" s="65"/>
      <c r="C54" s="4"/>
      <c r="D54" s="4" t="s">
        <v>142</v>
      </c>
      <c r="E54" s="4">
        <f>IF(B54="erfüllt",4,0)</f>
        <v>0</v>
      </c>
      <c r="F54" s="4" t="s">
        <v>4</v>
      </c>
    </row>
    <row r="55" spans="1:6" ht="28.7" x14ac:dyDescent="0.5">
      <c r="A55" s="3" t="s">
        <v>115</v>
      </c>
      <c r="B55" s="65"/>
      <c r="C55" s="4"/>
      <c r="D55" s="4" t="s">
        <v>141</v>
      </c>
      <c r="E55" s="4">
        <f>IF(B55="erfüllt",6,0)</f>
        <v>0</v>
      </c>
      <c r="F55" s="4" t="s">
        <v>4</v>
      </c>
    </row>
    <row r="56" spans="1:6" ht="28.7" x14ac:dyDescent="0.5">
      <c r="A56" s="3" t="s">
        <v>92</v>
      </c>
      <c r="B56" s="65"/>
      <c r="C56" s="4"/>
      <c r="D56" s="4" t="s">
        <v>142</v>
      </c>
      <c r="E56" s="4">
        <f>IF(B56="erfüllt",4,0)</f>
        <v>0</v>
      </c>
      <c r="F56" s="4" t="s">
        <v>4</v>
      </c>
    </row>
    <row r="57" spans="1:6" x14ac:dyDescent="0.5">
      <c r="A57" s="9" t="s">
        <v>116</v>
      </c>
      <c r="B57" s="65"/>
      <c r="C57" s="4" t="s">
        <v>2</v>
      </c>
      <c r="D57" s="4"/>
      <c r="E57" s="4"/>
      <c r="F57" s="4" t="s">
        <v>4</v>
      </c>
    </row>
    <row r="58" spans="1:6" ht="43" x14ac:dyDescent="0.5">
      <c r="A58" s="3" t="s">
        <v>117</v>
      </c>
      <c r="B58" s="65"/>
      <c r="C58" s="4" t="s">
        <v>2</v>
      </c>
      <c r="D58" s="4"/>
      <c r="E58" s="4"/>
      <c r="F58" s="4" t="s">
        <v>4</v>
      </c>
    </row>
    <row r="59" spans="1:6" x14ac:dyDescent="0.5">
      <c r="A59" s="3" t="s">
        <v>215</v>
      </c>
      <c r="B59" s="65"/>
      <c r="C59" s="4"/>
      <c r="D59" s="4" t="s">
        <v>142</v>
      </c>
      <c r="E59" s="4">
        <f>IF(B59="erfüllt",4,0)</f>
        <v>0</v>
      </c>
      <c r="F59" s="4" t="s">
        <v>4</v>
      </c>
    </row>
    <row r="60" spans="1:6" ht="28.7" x14ac:dyDescent="0.5">
      <c r="A60" s="9" t="s">
        <v>118</v>
      </c>
      <c r="B60" s="65"/>
      <c r="C60" s="4"/>
      <c r="D60" s="4" t="s">
        <v>142</v>
      </c>
      <c r="E60" s="4">
        <f>IF(B60="erfüllt",4,0)</f>
        <v>0</v>
      </c>
      <c r="F60" s="4" t="s">
        <v>4</v>
      </c>
    </row>
    <row r="61" spans="1:6" ht="28.7" x14ac:dyDescent="0.5">
      <c r="A61" s="3" t="s">
        <v>93</v>
      </c>
      <c r="B61" s="65"/>
      <c r="C61" s="4" t="s">
        <v>2</v>
      </c>
      <c r="D61" s="4"/>
      <c r="E61" s="4"/>
      <c r="F61" s="4" t="s">
        <v>4</v>
      </c>
    </row>
    <row r="62" spans="1:6" ht="28.7" x14ac:dyDescent="0.5">
      <c r="A62" s="3" t="s">
        <v>119</v>
      </c>
      <c r="B62" s="65"/>
      <c r="C62" s="10" t="s">
        <v>2</v>
      </c>
      <c r="D62" s="4"/>
      <c r="E62" s="4"/>
      <c r="F62" s="4" t="s">
        <v>4</v>
      </c>
    </row>
    <row r="63" spans="1:6" ht="28.7" x14ac:dyDescent="0.5">
      <c r="A63" s="3" t="s">
        <v>120</v>
      </c>
      <c r="B63" s="65"/>
      <c r="C63" s="4"/>
      <c r="D63" s="4" t="s">
        <v>141</v>
      </c>
      <c r="E63" s="4">
        <f>IF(B63="erfüllt",6,0)</f>
        <v>0</v>
      </c>
      <c r="F63" s="4" t="s">
        <v>4</v>
      </c>
    </row>
    <row r="64" spans="1:6" ht="28.7" x14ac:dyDescent="0.5">
      <c r="A64" s="3" t="s">
        <v>121</v>
      </c>
      <c r="B64" s="65"/>
      <c r="C64" s="4"/>
      <c r="D64" s="4" t="s">
        <v>140</v>
      </c>
      <c r="E64" s="4">
        <f>IF(B64="erfüllt",2,0)</f>
        <v>0</v>
      </c>
      <c r="F64" s="4" t="s">
        <v>4</v>
      </c>
    </row>
    <row r="65" spans="1:6" ht="57.35" x14ac:dyDescent="0.5">
      <c r="A65" s="9" t="s">
        <v>122</v>
      </c>
      <c r="B65" s="65"/>
      <c r="C65" s="4"/>
      <c r="D65" s="3" t="s">
        <v>72</v>
      </c>
      <c r="E65" s="3">
        <f>IF(B65="A",6,IF(B65="B",4,0))</f>
        <v>0</v>
      </c>
      <c r="F65" s="4" t="s">
        <v>4</v>
      </c>
    </row>
    <row r="66" spans="1:6" x14ac:dyDescent="0.5">
      <c r="A66" s="3" t="s">
        <v>123</v>
      </c>
      <c r="B66" s="65"/>
      <c r="C66" s="4" t="s">
        <v>2</v>
      </c>
      <c r="D66" s="4"/>
      <c r="E66" s="4"/>
      <c r="F66" s="4" t="s">
        <v>4</v>
      </c>
    </row>
    <row r="67" spans="1:6" ht="28.7" x14ac:dyDescent="0.5">
      <c r="A67" s="3" t="s">
        <v>124</v>
      </c>
      <c r="B67" s="65"/>
      <c r="C67" s="4" t="s">
        <v>2</v>
      </c>
      <c r="D67" s="4"/>
      <c r="E67" s="4"/>
      <c r="F67" s="4" t="s">
        <v>4</v>
      </c>
    </row>
    <row r="68" spans="1:6" ht="28.7" x14ac:dyDescent="0.5">
      <c r="A68" s="9" t="s">
        <v>125</v>
      </c>
      <c r="B68" s="65"/>
      <c r="C68" s="4"/>
      <c r="D68" s="4" t="s">
        <v>140</v>
      </c>
      <c r="E68" s="4">
        <f>IF(B68="erfüllt",2,0)</f>
        <v>0</v>
      </c>
      <c r="F68" s="4" t="s">
        <v>4</v>
      </c>
    </row>
    <row r="69" spans="1:6" ht="71.7" x14ac:dyDescent="0.5">
      <c r="A69" s="3" t="s">
        <v>126</v>
      </c>
      <c r="B69" s="65"/>
      <c r="C69" s="4" t="s">
        <v>2</v>
      </c>
      <c r="D69" s="4"/>
      <c r="E69" s="4"/>
      <c r="F69" s="4" t="s">
        <v>4</v>
      </c>
    </row>
    <row r="70" spans="1:6" ht="28.7" x14ac:dyDescent="0.5">
      <c r="A70" s="3" t="s">
        <v>127</v>
      </c>
      <c r="B70" s="65"/>
      <c r="C70" s="4" t="s">
        <v>2</v>
      </c>
      <c r="D70" s="4"/>
      <c r="E70" s="4"/>
      <c r="F70" s="4" t="s">
        <v>4</v>
      </c>
    </row>
    <row r="71" spans="1:6" ht="43" x14ac:dyDescent="0.5">
      <c r="A71" s="9" t="s">
        <v>128</v>
      </c>
      <c r="B71" s="65"/>
      <c r="C71" s="4"/>
      <c r="D71" s="4" t="s">
        <v>141</v>
      </c>
      <c r="E71" s="4">
        <f>IF(B71="erfüllt",6,0)</f>
        <v>0</v>
      </c>
      <c r="F71" s="4" t="s">
        <v>4</v>
      </c>
    </row>
    <row r="72" spans="1:6" ht="28.7" x14ac:dyDescent="0.5">
      <c r="A72" s="9" t="s">
        <v>129</v>
      </c>
      <c r="B72" s="65"/>
      <c r="C72" s="4"/>
      <c r="D72" s="4" t="s">
        <v>141</v>
      </c>
      <c r="E72" s="4">
        <f>IF(B72="erfüllt",6,0)</f>
        <v>0</v>
      </c>
      <c r="F72" s="4" t="s">
        <v>4</v>
      </c>
    </row>
    <row r="73" spans="1:6" x14ac:dyDescent="0.5">
      <c r="A73" s="3" t="s">
        <v>95</v>
      </c>
      <c r="B73" s="65"/>
      <c r="C73" s="4"/>
      <c r="D73" s="4" t="s">
        <v>141</v>
      </c>
      <c r="E73" s="4">
        <f>IF(B73="erfüllt",6,0)</f>
        <v>0</v>
      </c>
      <c r="F73" s="4" t="s">
        <v>4</v>
      </c>
    </row>
    <row r="74" spans="1:6" ht="57.35" x14ac:dyDescent="0.5">
      <c r="A74" s="3" t="s">
        <v>130</v>
      </c>
      <c r="B74" s="65"/>
      <c r="C74" s="4" t="s">
        <v>2</v>
      </c>
      <c r="D74" s="4"/>
      <c r="E74" s="4"/>
      <c r="F74" s="4" t="s">
        <v>4</v>
      </c>
    </row>
    <row r="75" spans="1:6" ht="86" x14ac:dyDescent="0.5">
      <c r="A75" s="9" t="s">
        <v>144</v>
      </c>
      <c r="B75" s="65"/>
      <c r="C75" s="10"/>
      <c r="D75" s="4" t="s">
        <v>140</v>
      </c>
      <c r="E75" s="4">
        <f>IF(B75="erfüllt",2,0)</f>
        <v>0</v>
      </c>
      <c r="F75" s="10" t="s">
        <v>4</v>
      </c>
    </row>
    <row r="76" spans="1:6" x14ac:dyDescent="0.5">
      <c r="A76" s="3" t="s">
        <v>131</v>
      </c>
      <c r="B76" s="65"/>
      <c r="C76" s="4" t="s">
        <v>2</v>
      </c>
      <c r="D76" s="4"/>
      <c r="E76" s="4"/>
      <c r="F76" s="4" t="s">
        <v>4</v>
      </c>
    </row>
    <row r="77" spans="1:6" ht="28.7" x14ac:dyDescent="0.5">
      <c r="A77" s="3" t="s">
        <v>132</v>
      </c>
      <c r="B77" s="65"/>
      <c r="C77" s="4" t="s">
        <v>2</v>
      </c>
      <c r="D77" s="4"/>
      <c r="E77" s="4"/>
      <c r="F77" s="4" t="s">
        <v>4</v>
      </c>
    </row>
    <row r="78" spans="1:6" ht="272.35000000000002" x14ac:dyDescent="0.5">
      <c r="A78" s="3" t="s">
        <v>292</v>
      </c>
      <c r="B78" s="65"/>
      <c r="C78" s="4" t="s">
        <v>2</v>
      </c>
      <c r="D78" s="4"/>
      <c r="E78" s="4"/>
      <c r="F78" s="4" t="s">
        <v>4</v>
      </c>
    </row>
    <row r="79" spans="1:6" x14ac:dyDescent="0.5">
      <c r="A79" s="9" t="s">
        <v>133</v>
      </c>
      <c r="B79" s="65"/>
      <c r="C79" s="4"/>
      <c r="D79" s="4" t="s">
        <v>140</v>
      </c>
      <c r="E79" s="4">
        <f>IF(B79="erfüllt",2,0)</f>
        <v>0</v>
      </c>
      <c r="F79" s="4" t="s">
        <v>4</v>
      </c>
    </row>
    <row r="80" spans="1:6" ht="28.7" x14ac:dyDescent="0.5">
      <c r="A80" s="9" t="s">
        <v>134</v>
      </c>
      <c r="B80" s="65"/>
      <c r="C80" s="4"/>
      <c r="D80" s="4" t="s">
        <v>142</v>
      </c>
      <c r="E80" s="4">
        <f>IF(B80="erfüllt",4,0)</f>
        <v>0</v>
      </c>
      <c r="F80" s="4" t="s">
        <v>4</v>
      </c>
    </row>
    <row r="81" spans="1:6" x14ac:dyDescent="0.5">
      <c r="A81" s="9" t="s">
        <v>135</v>
      </c>
      <c r="B81" s="65"/>
      <c r="C81" s="4" t="s">
        <v>2</v>
      </c>
      <c r="D81" s="4"/>
      <c r="E81" s="4"/>
      <c r="F81" s="4"/>
    </row>
    <row r="82" spans="1:6" ht="43" x14ac:dyDescent="0.5">
      <c r="A82" s="3" t="s">
        <v>136</v>
      </c>
      <c r="B82" s="65"/>
      <c r="C82" s="4"/>
      <c r="D82" s="4" t="s">
        <v>142</v>
      </c>
      <c r="E82" s="4">
        <f>IF(B82="erfüllt",4,0)</f>
        <v>0</v>
      </c>
      <c r="F82" s="4" t="s">
        <v>4</v>
      </c>
    </row>
    <row r="83" spans="1:6" ht="28.7" x14ac:dyDescent="0.5">
      <c r="A83" s="3" t="s">
        <v>137</v>
      </c>
      <c r="B83" s="65"/>
      <c r="C83" s="4"/>
      <c r="D83" s="4" t="s">
        <v>141</v>
      </c>
      <c r="E83" s="4">
        <f>IF(B83="erfüllt",6,0)</f>
        <v>0</v>
      </c>
      <c r="F83" s="4"/>
    </row>
    <row r="84" spans="1:6" ht="28.7" x14ac:dyDescent="0.5">
      <c r="A84" s="9" t="s">
        <v>138</v>
      </c>
      <c r="B84" s="65"/>
      <c r="C84" s="4"/>
      <c r="D84" s="4" t="s">
        <v>142</v>
      </c>
      <c r="E84" s="4">
        <f>IF(B84="erfüllt",4,0)</f>
        <v>0</v>
      </c>
      <c r="F84" s="4" t="s">
        <v>4</v>
      </c>
    </row>
    <row r="85" spans="1:6" ht="28.7" x14ac:dyDescent="0.5">
      <c r="A85" s="17" t="s">
        <v>139</v>
      </c>
      <c r="B85" s="65"/>
      <c r="C85" s="4"/>
      <c r="D85" s="4" t="s">
        <v>142</v>
      </c>
      <c r="E85" s="4">
        <f>IF(B85="erfüllt",4,0)</f>
        <v>0</v>
      </c>
      <c r="F85" s="4" t="s">
        <v>4</v>
      </c>
    </row>
    <row r="86" spans="1:6" ht="86" x14ac:dyDescent="0.5">
      <c r="A86" s="9" t="s">
        <v>147</v>
      </c>
      <c r="B86" s="65"/>
      <c r="C86" s="4"/>
      <c r="D86" s="4" t="s">
        <v>141</v>
      </c>
      <c r="E86" s="4">
        <f>IF(B86="erfüllt",6,0)</f>
        <v>0</v>
      </c>
      <c r="F86" s="4" t="s">
        <v>4</v>
      </c>
    </row>
    <row r="87" spans="1:6" ht="43" x14ac:dyDescent="0.5">
      <c r="A87" s="3" t="s">
        <v>148</v>
      </c>
      <c r="B87" s="65"/>
      <c r="C87" s="4" t="s">
        <v>2</v>
      </c>
      <c r="D87" s="4"/>
      <c r="E87" s="4"/>
      <c r="F87" s="4" t="s">
        <v>4</v>
      </c>
    </row>
    <row r="88" spans="1:6" ht="86" x14ac:dyDescent="0.5">
      <c r="A88" s="3" t="s">
        <v>149</v>
      </c>
      <c r="B88" s="65"/>
      <c r="C88" s="4" t="s">
        <v>2</v>
      </c>
      <c r="D88" s="4"/>
      <c r="E88" s="4"/>
      <c r="F88" s="4" t="s">
        <v>4</v>
      </c>
    </row>
    <row r="89" spans="1:6" ht="28.7" x14ac:dyDescent="0.5">
      <c r="A89" s="9" t="s">
        <v>13</v>
      </c>
      <c r="B89" s="65"/>
      <c r="C89" s="4"/>
      <c r="D89" s="4" t="s">
        <v>141</v>
      </c>
      <c r="E89" s="4">
        <f>IF(B89="erfüllt",6,0)</f>
        <v>0</v>
      </c>
      <c r="F89" s="4" t="s">
        <v>4</v>
      </c>
    </row>
    <row r="90" spans="1:6" x14ac:dyDescent="0.5">
      <c r="A90" s="9" t="s">
        <v>14</v>
      </c>
      <c r="B90" s="65"/>
      <c r="C90" s="4"/>
      <c r="D90" s="4" t="s">
        <v>142</v>
      </c>
      <c r="E90" s="4">
        <f>IF(B90="erfüllt",4,0)</f>
        <v>0</v>
      </c>
      <c r="F90" s="4" t="s">
        <v>4</v>
      </c>
    </row>
    <row r="91" spans="1:6" x14ac:dyDescent="0.5">
      <c r="A91" s="9" t="s">
        <v>150</v>
      </c>
      <c r="B91" s="65"/>
      <c r="C91" s="4"/>
      <c r="D91" s="4" t="s">
        <v>140</v>
      </c>
      <c r="E91" s="4">
        <f>IF(B91="erfüllt",2,0)</f>
        <v>0</v>
      </c>
      <c r="F91" s="4" t="s">
        <v>4</v>
      </c>
    </row>
    <row r="92" spans="1:6" x14ac:dyDescent="0.5">
      <c r="A92" s="11"/>
      <c r="B92" s="11"/>
      <c r="C92" s="11"/>
      <c r="D92" s="11"/>
      <c r="E92" s="11"/>
      <c r="F92" s="11"/>
    </row>
    <row r="93" spans="1:6" x14ac:dyDescent="0.5">
      <c r="A93" s="12" t="s">
        <v>61</v>
      </c>
    </row>
    <row r="95" spans="1:6" ht="39.6" customHeight="1" x14ac:dyDescent="0.5">
      <c r="A95" s="105" t="s">
        <v>151</v>
      </c>
      <c r="B95" s="105"/>
      <c r="C95" s="105"/>
      <c r="D95" s="105"/>
      <c r="E95" s="105"/>
      <c r="F95" s="105"/>
    </row>
    <row r="97" spans="1:6" ht="57.35" x14ac:dyDescent="0.5">
      <c r="A97" s="6" t="s">
        <v>6</v>
      </c>
      <c r="B97" s="1" t="s">
        <v>83</v>
      </c>
      <c r="C97" s="5" t="s">
        <v>1</v>
      </c>
      <c r="D97" s="6" t="s">
        <v>233</v>
      </c>
      <c r="E97" s="6" t="s">
        <v>234</v>
      </c>
      <c r="F97" s="6" t="s">
        <v>3</v>
      </c>
    </row>
    <row r="98" spans="1:6" ht="129" x14ac:dyDescent="0.5">
      <c r="A98" s="9" t="s">
        <v>216</v>
      </c>
      <c r="B98" s="65"/>
      <c r="C98" s="4"/>
      <c r="D98" s="3" t="s">
        <v>73</v>
      </c>
      <c r="E98" s="3">
        <f>IF(B98="A",10,IF(B98="B",6,0))</f>
        <v>0</v>
      </c>
      <c r="F98" s="4"/>
    </row>
    <row r="99" spans="1:6" ht="129" x14ac:dyDescent="0.5">
      <c r="A99" s="3" t="s">
        <v>153</v>
      </c>
      <c r="B99" s="65"/>
      <c r="C99" s="4"/>
      <c r="D99" s="3" t="s">
        <v>145</v>
      </c>
      <c r="E99" s="3">
        <f>IF(B99="A",12,IF(B99="B",6,0))</f>
        <v>0</v>
      </c>
      <c r="F99" s="4"/>
    </row>
    <row r="100" spans="1:6" ht="329.7" x14ac:dyDescent="0.5">
      <c r="A100" s="3" t="s">
        <v>63</v>
      </c>
      <c r="B100" s="65"/>
      <c r="C100" s="4" t="s">
        <v>2</v>
      </c>
      <c r="D100" s="4"/>
      <c r="E100" s="4"/>
      <c r="F100" s="4"/>
    </row>
    <row r="101" spans="1:6" ht="86" x14ac:dyDescent="0.5">
      <c r="A101" s="9" t="s">
        <v>154</v>
      </c>
      <c r="B101" s="65"/>
      <c r="C101" s="4"/>
      <c r="D101" s="3" t="s">
        <v>145</v>
      </c>
      <c r="E101" s="3">
        <f>IF(B101="A",12,IF(B101="B",6,0))</f>
        <v>0</v>
      </c>
      <c r="F101" s="4" t="s">
        <v>4</v>
      </c>
    </row>
    <row r="102" spans="1:6" ht="200.7" x14ac:dyDescent="0.5">
      <c r="A102" s="9" t="s">
        <v>100</v>
      </c>
      <c r="B102" s="65"/>
      <c r="C102" s="4" t="s">
        <v>2</v>
      </c>
      <c r="D102" s="4"/>
      <c r="E102" s="4"/>
      <c r="F102" s="4"/>
    </row>
    <row r="103" spans="1:6" ht="129" x14ac:dyDescent="0.5">
      <c r="A103" s="9" t="s">
        <v>62</v>
      </c>
      <c r="B103" s="65"/>
      <c r="C103" s="4" t="s">
        <v>2</v>
      </c>
      <c r="D103" s="4"/>
      <c r="E103" s="4"/>
      <c r="F103" s="4"/>
    </row>
    <row r="104" spans="1:6" ht="43" x14ac:dyDescent="0.5">
      <c r="A104" s="3" t="s">
        <v>155</v>
      </c>
      <c r="B104" s="65"/>
      <c r="C104" s="4" t="s">
        <v>2</v>
      </c>
      <c r="D104" s="4"/>
      <c r="E104" s="4"/>
      <c r="F104" s="4"/>
    </row>
    <row r="105" spans="1:6" ht="43" x14ac:dyDescent="0.5">
      <c r="A105" s="3" t="s">
        <v>156</v>
      </c>
      <c r="B105" s="65"/>
      <c r="C105" s="4" t="s">
        <v>2</v>
      </c>
      <c r="D105" s="4"/>
      <c r="E105" s="4"/>
      <c r="F105" s="4" t="s">
        <v>4</v>
      </c>
    </row>
    <row r="106" spans="1:6" ht="43" x14ac:dyDescent="0.5">
      <c r="A106" s="3" t="s">
        <v>157</v>
      </c>
      <c r="B106" s="65"/>
      <c r="C106" s="4"/>
      <c r="D106" s="4" t="s">
        <v>141</v>
      </c>
      <c r="E106" s="4">
        <f>IF(B106="erfüllt",6,0)</f>
        <v>0</v>
      </c>
      <c r="F106" s="4" t="s">
        <v>4</v>
      </c>
    </row>
    <row r="107" spans="1:6" ht="215" x14ac:dyDescent="0.5">
      <c r="A107" s="9" t="s">
        <v>293</v>
      </c>
      <c r="B107" s="65"/>
      <c r="C107" s="4" t="s">
        <v>2</v>
      </c>
      <c r="D107" s="4"/>
      <c r="E107" s="4"/>
      <c r="F107" s="4" t="s">
        <v>4</v>
      </c>
    </row>
    <row r="108" spans="1:6" ht="28.7" x14ac:dyDescent="0.5">
      <c r="A108" s="3" t="s">
        <v>101</v>
      </c>
      <c r="B108" s="65"/>
      <c r="C108" s="4" t="s">
        <v>2</v>
      </c>
      <c r="D108" s="4"/>
      <c r="E108" s="4"/>
      <c r="F108" s="4" t="s">
        <v>4</v>
      </c>
    </row>
    <row r="109" spans="1:6" ht="43" x14ac:dyDescent="0.5">
      <c r="A109" s="9" t="s">
        <v>158</v>
      </c>
      <c r="B109" s="65"/>
      <c r="C109" s="4"/>
      <c r="D109" s="4" t="s">
        <v>140</v>
      </c>
      <c r="E109" s="4">
        <f>IF(B109="erfüllt",2,0)</f>
        <v>0</v>
      </c>
      <c r="F109" s="4" t="s">
        <v>4</v>
      </c>
    </row>
    <row r="110" spans="1:6" ht="272.35000000000002" x14ac:dyDescent="0.5">
      <c r="A110" s="9" t="s">
        <v>201</v>
      </c>
      <c r="B110" s="65"/>
      <c r="C110" s="4" t="s">
        <v>2</v>
      </c>
      <c r="D110" s="4"/>
      <c r="E110" s="4"/>
      <c r="F110" s="4" t="s">
        <v>4</v>
      </c>
    </row>
    <row r="111" spans="1:6" ht="43" x14ac:dyDescent="0.5">
      <c r="A111" s="3" t="s">
        <v>159</v>
      </c>
      <c r="B111" s="65"/>
      <c r="C111" s="4" t="s">
        <v>2</v>
      </c>
      <c r="D111" s="4"/>
      <c r="E111" s="4"/>
      <c r="F111" s="4"/>
    </row>
    <row r="112" spans="1:6" ht="129" x14ac:dyDescent="0.5">
      <c r="A112" s="3" t="s">
        <v>71</v>
      </c>
      <c r="B112" s="65"/>
      <c r="C112" s="4" t="s">
        <v>2</v>
      </c>
      <c r="D112" s="4"/>
      <c r="E112" s="4"/>
      <c r="F112" s="4"/>
    </row>
    <row r="115" spans="1:6" x14ac:dyDescent="0.5">
      <c r="A115" s="13" t="s">
        <v>64</v>
      </c>
      <c r="B115" s="18"/>
      <c r="C115" s="18"/>
      <c r="D115" s="18"/>
      <c r="E115" s="18"/>
      <c r="F115" s="18"/>
    </row>
    <row r="116" spans="1:6" ht="62.25" customHeight="1" x14ac:dyDescent="0.5">
      <c r="A116" s="103" t="s">
        <v>275</v>
      </c>
      <c r="B116" s="103"/>
      <c r="C116" s="103"/>
      <c r="D116" s="103"/>
      <c r="E116" s="103"/>
      <c r="F116" s="103"/>
    </row>
    <row r="118" spans="1:6" ht="57.35" x14ac:dyDescent="0.5">
      <c r="A118" s="6" t="s">
        <v>6</v>
      </c>
      <c r="B118" s="1" t="s">
        <v>83</v>
      </c>
      <c r="C118" s="5" t="s">
        <v>1</v>
      </c>
      <c r="D118" s="6" t="s">
        <v>233</v>
      </c>
      <c r="E118" s="6" t="s">
        <v>234</v>
      </c>
      <c r="F118" s="6" t="s">
        <v>3</v>
      </c>
    </row>
    <row r="119" spans="1:6" ht="43" x14ac:dyDescent="0.5">
      <c r="A119" s="9" t="s">
        <v>160</v>
      </c>
      <c r="B119" s="65"/>
      <c r="C119" s="4" t="s">
        <v>2</v>
      </c>
      <c r="D119" s="4"/>
      <c r="E119" s="4"/>
      <c r="F119" s="4" t="s">
        <v>4</v>
      </c>
    </row>
    <row r="120" spans="1:6" ht="86" x14ac:dyDescent="0.5">
      <c r="A120" s="9" t="s">
        <v>161</v>
      </c>
      <c r="B120" s="65"/>
      <c r="C120" s="4" t="s">
        <v>2</v>
      </c>
      <c r="D120" s="4"/>
      <c r="E120" s="4"/>
      <c r="F120" s="4" t="s">
        <v>4</v>
      </c>
    </row>
    <row r="121" spans="1:6" x14ac:dyDescent="0.5">
      <c r="A121" s="3" t="s">
        <v>162</v>
      </c>
      <c r="B121" s="65"/>
      <c r="C121" s="4"/>
      <c r="D121" s="4" t="s">
        <v>140</v>
      </c>
      <c r="E121" s="4">
        <f>IF(B121="erfüllt",2,0)</f>
        <v>0</v>
      </c>
      <c r="F121" s="4" t="s">
        <v>4</v>
      </c>
    </row>
    <row r="122" spans="1:6" ht="71.7" x14ac:dyDescent="0.5">
      <c r="A122" s="9" t="s">
        <v>163</v>
      </c>
      <c r="B122" s="65"/>
      <c r="C122" s="4"/>
      <c r="D122" s="3" t="s">
        <v>74</v>
      </c>
      <c r="E122" s="3">
        <f>IF(B122="A",6,IF(B122="B",4,0))</f>
        <v>0</v>
      </c>
      <c r="F122" s="4" t="s">
        <v>4</v>
      </c>
    </row>
    <row r="123" spans="1:6" ht="28.7" x14ac:dyDescent="0.5">
      <c r="A123" s="9" t="s">
        <v>164</v>
      </c>
      <c r="B123" s="65"/>
      <c r="C123" s="4"/>
      <c r="D123" s="4" t="s">
        <v>140</v>
      </c>
      <c r="E123" s="4">
        <f>IF(B123="erfüllt",2,0)</f>
        <v>0</v>
      </c>
      <c r="F123" s="4" t="s">
        <v>4</v>
      </c>
    </row>
    <row r="124" spans="1:6" ht="43" x14ac:dyDescent="0.5">
      <c r="A124" s="3" t="s">
        <v>165</v>
      </c>
      <c r="B124" s="65"/>
      <c r="C124" s="4" t="s">
        <v>2</v>
      </c>
      <c r="D124" s="4"/>
      <c r="E124" s="4"/>
      <c r="F124" s="4" t="s">
        <v>4</v>
      </c>
    </row>
    <row r="125" spans="1:6" x14ac:dyDescent="0.5">
      <c r="A125" s="3" t="s">
        <v>15</v>
      </c>
      <c r="B125" s="65"/>
      <c r="C125" s="4" t="s">
        <v>2</v>
      </c>
      <c r="D125" s="4"/>
      <c r="E125" s="4"/>
      <c r="F125" s="4" t="s">
        <v>4</v>
      </c>
    </row>
    <row r="126" spans="1:6" x14ac:dyDescent="0.5">
      <c r="A126" s="4" t="s">
        <v>166</v>
      </c>
      <c r="B126" s="65"/>
      <c r="C126" s="4"/>
      <c r="D126" s="4" t="s">
        <v>142</v>
      </c>
      <c r="E126" s="4">
        <f>IF(B126="erfüllt",4,0)</f>
        <v>0</v>
      </c>
      <c r="F126" s="4" t="s">
        <v>4</v>
      </c>
    </row>
    <row r="127" spans="1:6" x14ac:dyDescent="0.5">
      <c r="A127" s="9" t="s">
        <v>16</v>
      </c>
      <c r="B127" s="65"/>
      <c r="C127" s="4" t="s">
        <v>2</v>
      </c>
      <c r="D127" s="4"/>
      <c r="E127" s="4"/>
      <c r="F127" s="4" t="s">
        <v>4</v>
      </c>
    </row>
    <row r="128" spans="1:6" ht="71.7" x14ac:dyDescent="0.5">
      <c r="A128" s="3" t="s">
        <v>167</v>
      </c>
      <c r="B128" s="65"/>
      <c r="C128" s="4"/>
      <c r="D128" s="4" t="s">
        <v>140</v>
      </c>
      <c r="E128" s="4">
        <f>IF(B128="erfüllt",2,0)</f>
        <v>0</v>
      </c>
      <c r="F128" s="4" t="s">
        <v>4</v>
      </c>
    </row>
    <row r="129" spans="1:6" x14ac:dyDescent="0.5">
      <c r="A129" s="9" t="s">
        <v>199</v>
      </c>
      <c r="B129" s="65"/>
      <c r="C129" s="4"/>
      <c r="D129" s="4" t="s">
        <v>140</v>
      </c>
      <c r="E129" s="4">
        <f>IF(B129="erfüllt",2,0)</f>
        <v>0</v>
      </c>
      <c r="F129" s="4" t="s">
        <v>4</v>
      </c>
    </row>
    <row r="130" spans="1:6" ht="28.7" x14ac:dyDescent="0.5">
      <c r="A130" s="3" t="s">
        <v>168</v>
      </c>
      <c r="B130" s="65"/>
      <c r="C130" s="4" t="s">
        <v>2</v>
      </c>
      <c r="D130" s="4"/>
      <c r="E130" s="4"/>
      <c r="F130" s="4" t="s">
        <v>4</v>
      </c>
    </row>
    <row r="131" spans="1:6" x14ac:dyDescent="0.5">
      <c r="A131" s="3" t="s">
        <v>123</v>
      </c>
      <c r="B131" s="65"/>
      <c r="C131" s="4" t="s">
        <v>2</v>
      </c>
      <c r="D131" s="4"/>
      <c r="E131" s="4"/>
      <c r="F131" s="4" t="s">
        <v>4</v>
      </c>
    </row>
    <row r="132" spans="1:6" ht="28.7" x14ac:dyDescent="0.5">
      <c r="A132" s="3" t="s">
        <v>169</v>
      </c>
      <c r="B132" s="65"/>
      <c r="C132" s="4" t="s">
        <v>2</v>
      </c>
      <c r="D132" s="4"/>
      <c r="E132" s="4"/>
      <c r="F132" s="4" t="s">
        <v>4</v>
      </c>
    </row>
    <row r="133" spans="1:6" ht="43" x14ac:dyDescent="0.5">
      <c r="A133" s="9" t="s">
        <v>170</v>
      </c>
      <c r="B133" s="65"/>
      <c r="C133" s="4" t="s">
        <v>2</v>
      </c>
      <c r="D133" s="4"/>
      <c r="E133" s="4"/>
      <c r="F133" s="4" t="s">
        <v>4</v>
      </c>
    </row>
    <row r="134" spans="1:6" x14ac:dyDescent="0.5">
      <c r="A134" s="3" t="s">
        <v>10</v>
      </c>
      <c r="B134" s="65"/>
      <c r="C134" s="4" t="s">
        <v>2</v>
      </c>
      <c r="D134" s="4"/>
      <c r="E134" s="4"/>
      <c r="F134" s="4" t="s">
        <v>4</v>
      </c>
    </row>
    <row r="135" spans="1:6" ht="28.7" x14ac:dyDescent="0.5">
      <c r="A135" s="3" t="s">
        <v>171</v>
      </c>
      <c r="B135" s="65"/>
      <c r="C135" s="4" t="s">
        <v>2</v>
      </c>
      <c r="D135" s="4"/>
      <c r="E135" s="4"/>
      <c r="F135" s="4" t="s">
        <v>4</v>
      </c>
    </row>
    <row r="136" spans="1:6" x14ac:dyDescent="0.5">
      <c r="A136" s="3" t="s">
        <v>11</v>
      </c>
      <c r="B136" s="65"/>
      <c r="C136" s="4"/>
      <c r="D136" s="4" t="s">
        <v>141</v>
      </c>
      <c r="E136" s="4">
        <f>IF(B136="erfüllt",6,0)</f>
        <v>0</v>
      </c>
      <c r="F136" s="4" t="s">
        <v>4</v>
      </c>
    </row>
    <row r="137" spans="1:6" ht="28.7" x14ac:dyDescent="0.5">
      <c r="A137" s="3" t="s">
        <v>172</v>
      </c>
      <c r="B137" s="65"/>
      <c r="C137" s="10" t="s">
        <v>2</v>
      </c>
      <c r="D137" s="4"/>
      <c r="E137" s="4"/>
      <c r="F137" s="4" t="s">
        <v>4</v>
      </c>
    </row>
    <row r="138" spans="1:6" x14ac:dyDescent="0.5">
      <c r="A138" s="3" t="s">
        <v>173</v>
      </c>
      <c r="B138" s="65"/>
      <c r="C138" s="10" t="s">
        <v>2</v>
      </c>
      <c r="D138" s="4"/>
      <c r="E138" s="4"/>
      <c r="F138" s="4"/>
    </row>
    <row r="139" spans="1:6" x14ac:dyDescent="0.5">
      <c r="A139" s="3" t="s">
        <v>96</v>
      </c>
      <c r="B139" s="65"/>
      <c r="C139" s="10" t="s">
        <v>2</v>
      </c>
      <c r="D139" s="4"/>
      <c r="E139" s="4"/>
      <c r="F139" s="4"/>
    </row>
    <row r="141" spans="1:6" x14ac:dyDescent="0.5">
      <c r="A141" s="13" t="s">
        <v>65</v>
      </c>
    </row>
    <row r="142" spans="1:6" ht="31.5" customHeight="1" x14ac:dyDescent="0.5">
      <c r="A142" s="103" t="s">
        <v>174</v>
      </c>
      <c r="B142" s="103"/>
      <c r="C142" s="103"/>
      <c r="D142" s="103"/>
      <c r="E142" s="103"/>
      <c r="F142" s="103"/>
    </row>
    <row r="144" spans="1:6" ht="57.35" x14ac:dyDescent="0.5">
      <c r="A144" s="6" t="s">
        <v>6</v>
      </c>
      <c r="B144" s="1" t="s">
        <v>83</v>
      </c>
      <c r="C144" s="5" t="s">
        <v>1</v>
      </c>
      <c r="D144" s="6" t="s">
        <v>233</v>
      </c>
      <c r="E144" s="6" t="s">
        <v>234</v>
      </c>
      <c r="F144" s="6" t="s">
        <v>3</v>
      </c>
    </row>
    <row r="145" spans="1:6" ht="28.7" x14ac:dyDescent="0.5">
      <c r="A145" s="3" t="s">
        <v>175</v>
      </c>
      <c r="B145" s="65"/>
      <c r="C145" s="4"/>
      <c r="D145" s="4" t="s">
        <v>142</v>
      </c>
      <c r="E145" s="4">
        <f>IF(B145="erfüllt",4,0)</f>
        <v>0</v>
      </c>
      <c r="F145" s="4"/>
    </row>
    <row r="146" spans="1:6" x14ac:dyDescent="0.5">
      <c r="A146" s="3" t="s">
        <v>66</v>
      </c>
      <c r="B146" s="65"/>
      <c r="C146" s="4"/>
      <c r="D146" s="4" t="s">
        <v>140</v>
      </c>
      <c r="E146" s="4">
        <f>IF(B146="erfüllt",2,0)</f>
        <v>0</v>
      </c>
      <c r="F146" s="4"/>
    </row>
    <row r="147" spans="1:6" x14ac:dyDescent="0.5">
      <c r="A147" s="3" t="s">
        <v>176</v>
      </c>
      <c r="B147" s="65"/>
      <c r="C147" s="4"/>
      <c r="D147" s="4" t="s">
        <v>140</v>
      </c>
      <c r="E147" s="4">
        <f>IF(B147="erfüllt",2,0)</f>
        <v>0</v>
      </c>
      <c r="F147" s="4"/>
    </row>
    <row r="148" spans="1:6" x14ac:dyDescent="0.5">
      <c r="A148" s="3" t="s">
        <v>67</v>
      </c>
      <c r="B148" s="65"/>
      <c r="C148" s="4"/>
      <c r="D148" s="4" t="s">
        <v>142</v>
      </c>
      <c r="E148" s="4">
        <f>IF(B148="erfüllt",4,0)</f>
        <v>0</v>
      </c>
      <c r="F148" s="4"/>
    </row>
    <row r="149" spans="1:6" x14ac:dyDescent="0.5">
      <c r="A149" s="3" t="s">
        <v>68</v>
      </c>
      <c r="B149" s="65"/>
      <c r="C149" s="4"/>
      <c r="D149" s="4" t="s">
        <v>140</v>
      </c>
      <c r="E149" s="4">
        <f>IF(B149="erfüllt",2,0)</f>
        <v>0</v>
      </c>
      <c r="F149" s="4"/>
    </row>
    <row r="150" spans="1:6" x14ac:dyDescent="0.5">
      <c r="A150" s="3" t="s">
        <v>177</v>
      </c>
      <c r="B150" s="65"/>
      <c r="C150" s="4"/>
      <c r="D150" s="4" t="s">
        <v>142</v>
      </c>
      <c r="E150" s="4">
        <f>IF(B150="erfüllt",4,0)</f>
        <v>0</v>
      </c>
      <c r="F150" s="4"/>
    </row>
    <row r="151" spans="1:6" x14ac:dyDescent="0.5">
      <c r="A151" s="3" t="s">
        <v>69</v>
      </c>
      <c r="B151" s="65"/>
      <c r="C151" s="4"/>
      <c r="D151" s="4" t="s">
        <v>140</v>
      </c>
      <c r="E151" s="4">
        <f>IF(B151="erfüllt",2,0)</f>
        <v>0</v>
      </c>
      <c r="F151" s="4"/>
    </row>
    <row r="152" spans="1:6" x14ac:dyDescent="0.5">
      <c r="A152" s="3" t="s">
        <v>70</v>
      </c>
      <c r="B152" s="65"/>
      <c r="C152" s="4"/>
      <c r="D152" s="4" t="s">
        <v>142</v>
      </c>
      <c r="E152" s="4">
        <f>IF(B152="erfüllt",4,0)</f>
        <v>0</v>
      </c>
      <c r="F152" s="4"/>
    </row>
    <row r="154" spans="1:6" x14ac:dyDescent="0.5">
      <c r="A154" s="13"/>
      <c r="B154" s="30"/>
      <c r="C154" s="30"/>
      <c r="D154" s="30" t="s">
        <v>235</v>
      </c>
      <c r="E154" s="30">
        <f>SUM(E145:E152)+SUM(E119:E139)+SUM(E98:E112)+SUM(E49:E91)+SUM(E24:E41)+SUM(E9:E17)</f>
        <v>0</v>
      </c>
      <c r="F154" s="30"/>
    </row>
  </sheetData>
  <sheetProtection algorithmName="SHA-512" hashValue="WMeVTg8vIlr1eAg7OeUBunaEOJ3LqdcIhvmK1wElrT+DciW0Qokq0f7zbSFJXQEcopPOuHaEBtQeX9M3Iqxpsw==" saltValue="8DkxBfxri/1CqDlAY1RAgQ==" spinCount="100000" sheet="1" objects="1" scenarios="1" selectLockedCells="1"/>
  <mergeCells count="6">
    <mergeCell ref="A142:F142"/>
    <mergeCell ref="A6:F6"/>
    <mergeCell ref="A22:F22"/>
    <mergeCell ref="A46:F46"/>
    <mergeCell ref="A116:F116"/>
    <mergeCell ref="A95:F95"/>
  </mergeCells>
  <dataValidations count="2">
    <dataValidation type="list" allowBlank="1" showInputMessage="1" showErrorMessage="1" sqref="B9:B17 B24:B41 B100 B123:B139 B145:B152 B119:B121 B102:B112 B49:B64 B66:B92" xr:uid="{81B40603-D74A-4227-83B1-A19A4FFB4985}">
      <formula1>"erfüllt, nicht erfüllt"</formula1>
    </dataValidation>
    <dataValidation type="list" allowBlank="1" showInputMessage="1" showErrorMessage="1" sqref="B122 B101 B98:B99 B65" xr:uid="{888A105D-3A4C-4D8D-89EE-B420FC5A5418}">
      <formula1>"A, B, C"</formula1>
    </dataValidation>
  </dataValidations>
  <pageMargins left="0.7" right="0.7" top="0.78740157499999996" bottom="0.78740157499999996" header="0.3" footer="0.3"/>
  <pageSetup paperSize="9" scale="54" fitToHeight="0"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BD239-8FA8-408B-8AE2-091CE58976E6}">
  <sheetPr>
    <tabColor rgb="FF92D050"/>
    <pageSetUpPr fitToPage="1"/>
  </sheetPr>
  <dimension ref="A2:H45"/>
  <sheetViews>
    <sheetView zoomScale="130" zoomScaleNormal="130" workbookViewId="0">
      <selection activeCell="B9" sqref="B9"/>
    </sheetView>
  </sheetViews>
  <sheetFormatPr baseColWidth="10" defaultRowHeight="14.35" x14ac:dyDescent="0.5"/>
  <cols>
    <col min="1" max="1" width="88.87890625" customWidth="1"/>
    <col min="2" max="2" width="18" bestFit="1" customWidth="1"/>
    <col min="3" max="3" width="12.52734375" bestFit="1" customWidth="1"/>
    <col min="4" max="4" width="17.64453125" customWidth="1"/>
  </cols>
  <sheetData>
    <row r="2" spans="1:8" ht="51" thickBot="1" x14ac:dyDescent="0.55000000000000004">
      <c r="A2" s="14" t="s">
        <v>294</v>
      </c>
    </row>
    <row r="3" spans="1:8" ht="14.7" thickBot="1" x14ac:dyDescent="0.55000000000000004">
      <c r="A3" s="34"/>
      <c r="B3" s="66"/>
      <c r="C3" s="67" t="s">
        <v>210</v>
      </c>
      <c r="D3" s="68"/>
      <c r="E3" s="69"/>
      <c r="H3" s="26"/>
    </row>
    <row r="4" spans="1:8" x14ac:dyDescent="0.5">
      <c r="A4" s="7" t="s">
        <v>282</v>
      </c>
      <c r="H4" s="26"/>
    </row>
    <row r="5" spans="1:8" x14ac:dyDescent="0.5">
      <c r="A5" s="7"/>
    </row>
    <row r="6" spans="1:8" ht="25.5" customHeight="1" x14ac:dyDescent="0.5">
      <c r="A6" s="107" t="s">
        <v>209</v>
      </c>
      <c r="B6" s="108"/>
      <c r="C6" s="108"/>
      <c r="D6" s="108"/>
      <c r="E6" s="108"/>
      <c r="H6" s="26"/>
    </row>
    <row r="7" spans="1:8" x14ac:dyDescent="0.5">
      <c r="A7" s="34"/>
    </row>
    <row r="8" spans="1:8" ht="28.7" x14ac:dyDescent="0.5">
      <c r="A8" s="6" t="s">
        <v>6</v>
      </c>
      <c r="B8" s="1" t="s">
        <v>221</v>
      </c>
      <c r="C8" s="5" t="s">
        <v>1</v>
      </c>
      <c r="D8" s="6" t="s">
        <v>5</v>
      </c>
      <c r="E8" s="6" t="s">
        <v>3</v>
      </c>
      <c r="H8" s="26"/>
    </row>
    <row r="9" spans="1:8" ht="72.75" customHeight="1" x14ac:dyDescent="0.5">
      <c r="A9" s="9" t="s">
        <v>276</v>
      </c>
      <c r="B9" s="65"/>
      <c r="C9" s="4"/>
      <c r="D9" s="4"/>
      <c r="E9" s="4"/>
      <c r="H9" s="26"/>
    </row>
    <row r="10" spans="1:8" ht="28.7" x14ac:dyDescent="0.5">
      <c r="A10" s="3" t="s">
        <v>218</v>
      </c>
      <c r="B10" s="65"/>
      <c r="C10" s="4"/>
      <c r="D10" s="4"/>
      <c r="E10" s="28"/>
      <c r="H10" s="26"/>
    </row>
    <row r="11" spans="1:8" x14ac:dyDescent="0.5">
      <c r="A11" s="3" t="s">
        <v>219</v>
      </c>
      <c r="B11" s="65"/>
      <c r="C11" s="4"/>
      <c r="D11" s="4"/>
      <c r="E11" s="28"/>
      <c r="H11" s="26"/>
    </row>
    <row r="12" spans="1:8" ht="28.7" x14ac:dyDescent="0.5">
      <c r="A12" s="9" t="s">
        <v>269</v>
      </c>
      <c r="B12" s="10"/>
      <c r="C12" s="10"/>
      <c r="D12" s="10"/>
      <c r="E12" s="10"/>
      <c r="H12" s="26"/>
    </row>
    <row r="13" spans="1:8" x14ac:dyDescent="0.5">
      <c r="A13" s="9"/>
      <c r="B13" s="10"/>
      <c r="C13" s="10"/>
      <c r="D13" s="10"/>
      <c r="E13" s="10"/>
      <c r="H13" s="26"/>
    </row>
    <row r="17" spans="1:8" x14ac:dyDescent="0.5">
      <c r="A17" s="7" t="s">
        <v>281</v>
      </c>
    </row>
    <row r="18" spans="1:8" x14ac:dyDescent="0.5">
      <c r="A18" s="7"/>
    </row>
    <row r="19" spans="1:8" ht="28.5" customHeight="1" x14ac:dyDescent="0.5">
      <c r="A19" s="107" t="s">
        <v>206</v>
      </c>
      <c r="B19" s="108"/>
      <c r="C19" s="108"/>
      <c r="D19" s="108"/>
      <c r="E19" s="108"/>
    </row>
    <row r="20" spans="1:8" x14ac:dyDescent="0.5">
      <c r="A20" s="7"/>
    </row>
    <row r="21" spans="1:8" ht="57.35" x14ac:dyDescent="0.5">
      <c r="A21" s="6" t="s">
        <v>6</v>
      </c>
      <c r="B21" s="1" t="s">
        <v>205</v>
      </c>
      <c r="C21" s="6" t="s">
        <v>33</v>
      </c>
      <c r="D21" s="6" t="s">
        <v>81</v>
      </c>
      <c r="E21" s="6" t="s">
        <v>3</v>
      </c>
    </row>
    <row r="22" spans="1:8" x14ac:dyDescent="0.5">
      <c r="A22" s="4" t="s">
        <v>222</v>
      </c>
      <c r="B22" s="65"/>
      <c r="C22" s="25">
        <v>1500</v>
      </c>
      <c r="D22" s="25">
        <f>B22*C22</f>
        <v>0</v>
      </c>
      <c r="E22" s="4"/>
      <c r="H22" s="26"/>
    </row>
    <row r="23" spans="1:8" x14ac:dyDescent="0.5">
      <c r="A23" s="4" t="s">
        <v>223</v>
      </c>
      <c r="B23" s="65"/>
      <c r="C23" s="25">
        <v>1500</v>
      </c>
      <c r="D23" s="25">
        <f>B23*C23</f>
        <v>0</v>
      </c>
      <c r="E23" s="4"/>
      <c r="H23" s="26"/>
    </row>
    <row r="24" spans="1:8" x14ac:dyDescent="0.5">
      <c r="A24" s="9" t="s">
        <v>224</v>
      </c>
      <c r="B24" s="65"/>
      <c r="C24" s="4"/>
      <c r="D24" s="4"/>
      <c r="E24" s="4"/>
      <c r="H24" s="26"/>
    </row>
    <row r="25" spans="1:8" ht="57.35" x14ac:dyDescent="0.5">
      <c r="A25" s="9" t="s">
        <v>225</v>
      </c>
      <c r="B25" s="65"/>
      <c r="C25" s="3" t="s">
        <v>204</v>
      </c>
      <c r="D25" s="4">
        <f>IF(B25="A",1200*B24,IF(B25="B",1800*B24,IF(B25="C",3200*B24,0)))</f>
        <v>0</v>
      </c>
      <c r="E25" s="4"/>
      <c r="H25" s="26"/>
    </row>
    <row r="28" spans="1:8" x14ac:dyDescent="0.5">
      <c r="A28" s="7" t="s">
        <v>50</v>
      </c>
    </row>
    <row r="29" spans="1:8" ht="36" customHeight="1" x14ac:dyDescent="0.5">
      <c r="A29" s="107" t="s">
        <v>207</v>
      </c>
      <c r="B29" s="108"/>
      <c r="C29" s="108"/>
      <c r="D29" s="108"/>
      <c r="E29" s="108"/>
      <c r="H29" s="26"/>
    </row>
    <row r="30" spans="1:8" x14ac:dyDescent="0.5">
      <c r="A30" s="7"/>
    </row>
    <row r="31" spans="1:8" ht="71.7" x14ac:dyDescent="0.5">
      <c r="A31" s="6" t="s">
        <v>6</v>
      </c>
      <c r="B31" s="15" t="s">
        <v>217</v>
      </c>
      <c r="C31" s="15" t="s">
        <v>80</v>
      </c>
      <c r="D31" s="16" t="s">
        <v>81</v>
      </c>
      <c r="E31" s="6" t="s">
        <v>3</v>
      </c>
      <c r="H31" s="26"/>
    </row>
    <row r="32" spans="1:8" x14ac:dyDescent="0.5">
      <c r="A32" s="4" t="s">
        <v>77</v>
      </c>
      <c r="B32" s="65"/>
      <c r="C32" s="65"/>
      <c r="D32" s="4">
        <f>B32*C32</f>
        <v>0</v>
      </c>
      <c r="E32" s="4"/>
    </row>
    <row r="33" spans="1:8" x14ac:dyDescent="0.5">
      <c r="A33" s="4" t="s">
        <v>78</v>
      </c>
      <c r="B33" s="65"/>
      <c r="C33" s="65"/>
      <c r="D33" s="4">
        <f>B33*C33</f>
        <v>0</v>
      </c>
      <c r="E33" s="4"/>
    </row>
    <row r="34" spans="1:8" x14ac:dyDescent="0.5">
      <c r="A34" s="4" t="s">
        <v>79</v>
      </c>
      <c r="B34" s="65"/>
      <c r="C34" s="65"/>
      <c r="D34" s="4">
        <f>B34*C34</f>
        <v>0</v>
      </c>
      <c r="E34" s="4"/>
    </row>
    <row r="36" spans="1:8" x14ac:dyDescent="0.5">
      <c r="A36" s="30" t="s">
        <v>232</v>
      </c>
      <c r="D36" s="31">
        <f>B9+B10+B11+D22+D23+D25+D32+D33+D34</f>
        <v>0</v>
      </c>
    </row>
    <row r="38" spans="1:8" x14ac:dyDescent="0.5">
      <c r="A38" s="7" t="s">
        <v>82</v>
      </c>
    </row>
    <row r="39" spans="1:8" x14ac:dyDescent="0.5">
      <c r="A39" s="7"/>
    </row>
    <row r="40" spans="1:8" x14ac:dyDescent="0.5">
      <c r="A40" s="107" t="s">
        <v>271</v>
      </c>
      <c r="B40" s="108"/>
      <c r="C40" s="108"/>
      <c r="D40" s="108"/>
      <c r="E40" s="108"/>
      <c r="H40" s="26"/>
    </row>
    <row r="41" spans="1:8" x14ac:dyDescent="0.5">
      <c r="A41" s="7"/>
    </row>
    <row r="42" spans="1:8" x14ac:dyDescent="0.5">
      <c r="A42" s="6" t="s">
        <v>6</v>
      </c>
      <c r="B42" s="15" t="s">
        <v>80</v>
      </c>
    </row>
    <row r="43" spans="1:8" x14ac:dyDescent="0.5">
      <c r="A43" s="4" t="s">
        <v>77</v>
      </c>
      <c r="B43" s="4">
        <f>C32</f>
        <v>0</v>
      </c>
    </row>
    <row r="44" spans="1:8" x14ac:dyDescent="0.5">
      <c r="A44" s="4" t="s">
        <v>78</v>
      </c>
      <c r="B44" s="4">
        <f t="shared" ref="B44:B45" si="0">C33</f>
        <v>0</v>
      </c>
    </row>
    <row r="45" spans="1:8" x14ac:dyDescent="0.5">
      <c r="A45" s="4" t="s">
        <v>79</v>
      </c>
      <c r="B45" s="4">
        <f t="shared" si="0"/>
        <v>0</v>
      </c>
    </row>
  </sheetData>
  <sheetProtection algorithmName="SHA-512" hashValue="hwLjkAcjYh+Nof3DMeXjTWiaH26pcdJ+xHtcwxgQG7GKd3U0Gmn3TyQzLLiHDTYPC/8blsxfycsm4GzrdkbPzA==" saltValue="+eZtcCWripScO1ECHfAAIA==" spinCount="100000" sheet="1" objects="1" scenarios="1" selectLockedCells="1"/>
  <mergeCells count="4">
    <mergeCell ref="A6:E6"/>
    <mergeCell ref="A19:E19"/>
    <mergeCell ref="A29:E29"/>
    <mergeCell ref="A40:E40"/>
  </mergeCells>
  <dataValidations count="1">
    <dataValidation type="list" allowBlank="1" showInputMessage="1" showErrorMessage="1" sqref="B25" xr:uid="{998240FA-4957-40B7-AB81-C562A2808F73}">
      <formula1>"A, B, C"</formula1>
    </dataValidation>
  </dataValidations>
  <pageMargins left="0.7" right="0.7" top="0.78740157499999996" bottom="0.78740157499999996" header="0.3" footer="0.3"/>
  <pageSetup paperSize="9" scale="48" orientation="landscape"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50F6F1-96DC-45E1-B143-42C51654F8D2}">
  <sheetPr>
    <tabColor rgb="FF92D050"/>
    <pageSetUpPr fitToPage="1"/>
  </sheetPr>
  <dimension ref="A2:E16"/>
  <sheetViews>
    <sheetView zoomScale="150" zoomScaleNormal="150" workbookViewId="0">
      <selection activeCell="B10" sqref="B10"/>
    </sheetView>
  </sheetViews>
  <sheetFormatPr baseColWidth="10" defaultRowHeight="14.35" x14ac:dyDescent="0.5"/>
  <cols>
    <col min="1" max="1" width="66.87890625" customWidth="1"/>
    <col min="3" max="3" width="15.1171875" customWidth="1"/>
  </cols>
  <sheetData>
    <row r="2" spans="1:5" ht="14.7" thickBot="1" x14ac:dyDescent="0.55000000000000004"/>
    <row r="3" spans="1:5" ht="14.7" thickBot="1" x14ac:dyDescent="0.55000000000000004">
      <c r="A3" s="7"/>
      <c r="B3" s="66"/>
      <c r="C3" s="74" t="s">
        <v>210</v>
      </c>
      <c r="D3" s="69"/>
      <c r="E3" s="69"/>
    </row>
    <row r="5" spans="1:5" ht="36.75" customHeight="1" x14ac:dyDescent="0.5">
      <c r="A5" s="109" t="s">
        <v>288</v>
      </c>
      <c r="B5" s="109"/>
      <c r="C5" s="109"/>
      <c r="D5" s="109"/>
    </row>
    <row r="7" spans="1:5" ht="100.35" x14ac:dyDescent="0.5">
      <c r="A7" s="6" t="s">
        <v>6</v>
      </c>
      <c r="B7" s="1" t="s">
        <v>0</v>
      </c>
      <c r="C7" s="5" t="s">
        <v>1</v>
      </c>
      <c r="D7" s="6" t="s">
        <v>3</v>
      </c>
    </row>
    <row r="8" spans="1:5" ht="28.7" x14ac:dyDescent="0.5">
      <c r="A8" s="3" t="s">
        <v>287</v>
      </c>
      <c r="B8" s="65"/>
      <c r="C8" s="4" t="s">
        <v>2</v>
      </c>
      <c r="D8" s="4"/>
    </row>
    <row r="9" spans="1:5" x14ac:dyDescent="0.5">
      <c r="A9" s="3" t="s">
        <v>226</v>
      </c>
      <c r="B9" s="65"/>
      <c r="C9" s="3" t="s">
        <v>2</v>
      </c>
      <c r="D9" s="4" t="s">
        <v>32</v>
      </c>
    </row>
    <row r="10" spans="1:5" ht="71.7" x14ac:dyDescent="0.5">
      <c r="A10" s="3" t="s">
        <v>227</v>
      </c>
      <c r="B10" s="65"/>
      <c r="C10" s="3" t="s">
        <v>2</v>
      </c>
      <c r="D10" s="4"/>
    </row>
    <row r="11" spans="1:5" ht="86" x14ac:dyDescent="0.5">
      <c r="A11" s="9" t="s">
        <v>228</v>
      </c>
      <c r="B11" s="65"/>
      <c r="C11" s="3" t="s">
        <v>2</v>
      </c>
      <c r="D11" s="4"/>
    </row>
    <row r="12" spans="1:5" ht="86" x14ac:dyDescent="0.5">
      <c r="A12" s="9" t="s">
        <v>237</v>
      </c>
      <c r="B12" s="65"/>
      <c r="C12" s="3" t="s">
        <v>2</v>
      </c>
      <c r="D12" s="4"/>
    </row>
    <row r="13" spans="1:5" ht="57.35" x14ac:dyDescent="0.5">
      <c r="A13" s="9" t="s">
        <v>238</v>
      </c>
      <c r="B13" s="65"/>
      <c r="C13" s="3" t="s">
        <v>2</v>
      </c>
      <c r="D13" s="4"/>
    </row>
    <row r="14" spans="1:5" ht="86" x14ac:dyDescent="0.5">
      <c r="A14" s="9" t="s">
        <v>229</v>
      </c>
      <c r="B14" s="65"/>
      <c r="C14" s="3" t="s">
        <v>2</v>
      </c>
      <c r="D14" s="4"/>
    </row>
    <row r="15" spans="1:5" ht="57.35" x14ac:dyDescent="0.5">
      <c r="A15" s="9" t="s">
        <v>230</v>
      </c>
      <c r="B15" s="65"/>
      <c r="C15" s="3" t="s">
        <v>2</v>
      </c>
      <c r="D15" s="4"/>
    </row>
    <row r="16" spans="1:5" ht="28.7" x14ac:dyDescent="0.5">
      <c r="A16" s="9" t="s">
        <v>231</v>
      </c>
      <c r="B16" s="65"/>
      <c r="C16" s="3" t="s">
        <v>2</v>
      </c>
      <c r="D16" s="4"/>
    </row>
  </sheetData>
  <sheetProtection algorithmName="SHA-512" hashValue="T7UJZX4HJdYRgGSBssLj6z8Gj+YcP/pqF4Yq9cEOYsFHqJrP/FyXU6mqovELQmTtmgkgDxy3l1My/CcXrEOIlA==" saltValue="jc7PIxmuMSLVWx1lvMhbwQ==" spinCount="100000" sheet="1" objects="1" scenarios="1" selectLockedCells="1"/>
  <mergeCells count="1">
    <mergeCell ref="A5:D5"/>
  </mergeCells>
  <dataValidations count="1">
    <dataValidation type="list" allowBlank="1" showInputMessage="1" showErrorMessage="1" sqref="B8:B16" xr:uid="{1A7E062D-2F5E-4C5C-A66C-7A8DDF9B08D8}">
      <formula1>"erfüllt, nicht erfüllt"</formula1>
    </dataValidation>
  </dataValidations>
  <pageMargins left="0.7" right="0.7" top="0.78740157499999996" bottom="0.78740157499999996" header="0.3" footer="0.3"/>
  <pageSetup paperSize="9" scale="76"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08D41-8CA0-4A66-B039-17A9BF06A6FD}">
  <sheetPr>
    <tabColor rgb="FF92D050"/>
    <pageSetUpPr fitToPage="1"/>
  </sheetPr>
  <dimension ref="A1:I73"/>
  <sheetViews>
    <sheetView tabSelected="1" topLeftCell="A6" zoomScale="150" zoomScaleNormal="150" workbookViewId="0">
      <selection activeCell="B11" sqref="B11"/>
    </sheetView>
  </sheetViews>
  <sheetFormatPr baseColWidth="10" defaultColWidth="11.52734375" defaultRowHeight="14.35" x14ac:dyDescent="0.5"/>
  <cols>
    <col min="1" max="1" width="85.87890625" style="36" customWidth="1"/>
    <col min="2" max="2" width="11.64453125" style="36" customWidth="1"/>
    <col min="3" max="3" width="11.52734375" style="36" customWidth="1"/>
    <col min="4" max="4" width="13.3515625" style="36" bestFit="1" customWidth="1"/>
    <col min="5" max="5" width="16.1171875" style="36" bestFit="1" customWidth="1"/>
    <col min="6" max="6" width="22.64453125" style="36" bestFit="1" customWidth="1"/>
    <col min="7" max="7" width="54.3515625" style="36" bestFit="1" customWidth="1"/>
    <col min="8" max="8" width="11.52734375" style="36"/>
    <col min="9" max="9" width="35.87890625" style="36" customWidth="1"/>
    <col min="10" max="16384" width="11.52734375" style="36"/>
  </cols>
  <sheetData>
    <row r="1" spans="1:9" ht="14.7" thickBot="1" x14ac:dyDescent="0.55000000000000004"/>
    <row r="2" spans="1:9" ht="14.7" thickBot="1" x14ac:dyDescent="0.55000000000000004">
      <c r="B2" s="75"/>
      <c r="C2" s="76" t="s">
        <v>210</v>
      </c>
      <c r="D2" s="77"/>
      <c r="E2" s="78"/>
    </row>
    <row r="6" spans="1:9" x14ac:dyDescent="0.5">
      <c r="A6" s="79" t="s">
        <v>40</v>
      </c>
    </row>
    <row r="8" spans="1:9" x14ac:dyDescent="0.5">
      <c r="A8" s="110" t="s">
        <v>34</v>
      </c>
      <c r="B8" s="110"/>
      <c r="C8" s="110"/>
      <c r="D8" s="110"/>
      <c r="E8" s="110"/>
      <c r="F8" s="110"/>
    </row>
    <row r="10" spans="1:9" ht="57.35" x14ac:dyDescent="0.5">
      <c r="A10" s="80" t="s">
        <v>6</v>
      </c>
      <c r="B10" s="81" t="s">
        <v>83</v>
      </c>
      <c r="C10" s="82" t="s">
        <v>1</v>
      </c>
      <c r="D10" s="80" t="s">
        <v>233</v>
      </c>
      <c r="E10" s="80" t="s">
        <v>234</v>
      </c>
      <c r="F10" s="80" t="s">
        <v>3</v>
      </c>
    </row>
    <row r="11" spans="1:9" ht="43" x14ac:dyDescent="0.5">
      <c r="A11" s="83" t="s">
        <v>264</v>
      </c>
      <c r="B11" s="65"/>
      <c r="C11" s="84" t="s">
        <v>2</v>
      </c>
      <c r="D11" s="84"/>
      <c r="E11" s="84"/>
      <c r="F11" s="84" t="s">
        <v>45</v>
      </c>
    </row>
    <row r="12" spans="1:9" ht="57.35" x14ac:dyDescent="0.5">
      <c r="A12" s="85" t="s">
        <v>179</v>
      </c>
      <c r="B12" s="65"/>
      <c r="C12" s="84" t="s">
        <v>2</v>
      </c>
      <c r="D12" s="84"/>
      <c r="E12" s="84"/>
      <c r="F12" s="84" t="s">
        <v>45</v>
      </c>
    </row>
    <row r="13" spans="1:9" ht="57.35" x14ac:dyDescent="0.5">
      <c r="A13" s="83" t="s">
        <v>180</v>
      </c>
      <c r="B13" s="65"/>
      <c r="C13" s="84"/>
      <c r="D13" s="85" t="s">
        <v>239</v>
      </c>
      <c r="E13" s="85">
        <f>IF(B13="A",8,IF(B13="B",4,0))</f>
        <v>0</v>
      </c>
      <c r="F13" s="84" t="s">
        <v>45</v>
      </c>
    </row>
    <row r="14" spans="1:9" ht="114.7" x14ac:dyDescent="0.5">
      <c r="A14" s="85" t="s">
        <v>39</v>
      </c>
      <c r="B14" s="65"/>
      <c r="C14" s="84" t="s">
        <v>2</v>
      </c>
      <c r="D14" s="84"/>
      <c r="E14" s="84"/>
      <c r="F14" s="84" t="s">
        <v>45</v>
      </c>
    </row>
    <row r="15" spans="1:9" ht="100.35" x14ac:dyDescent="0.5">
      <c r="A15" s="85" t="s">
        <v>297</v>
      </c>
      <c r="B15" s="65"/>
      <c r="C15" s="84"/>
      <c r="D15" s="85" t="s">
        <v>240</v>
      </c>
      <c r="E15" s="85">
        <f>IF(B15="A",12,IF(B15="B",4,0))</f>
        <v>0</v>
      </c>
      <c r="F15" s="84" t="s">
        <v>45</v>
      </c>
    </row>
    <row r="16" spans="1:9" ht="141.75" customHeight="1" x14ac:dyDescent="0.5">
      <c r="A16" s="83" t="s">
        <v>270</v>
      </c>
      <c r="B16" s="65"/>
      <c r="C16" s="86" t="s">
        <v>2</v>
      </c>
      <c r="D16" s="83"/>
      <c r="E16" s="83"/>
      <c r="F16" s="86" t="s">
        <v>45</v>
      </c>
      <c r="I16" s="87"/>
    </row>
    <row r="17" spans="1:9" ht="57.35" x14ac:dyDescent="0.5">
      <c r="A17" s="83" t="s">
        <v>266</v>
      </c>
      <c r="B17" s="65"/>
      <c r="C17" s="86" t="s">
        <v>2</v>
      </c>
      <c r="D17" s="83"/>
      <c r="E17" s="83"/>
      <c r="F17" s="86" t="s">
        <v>45</v>
      </c>
      <c r="I17" s="87"/>
    </row>
    <row r="18" spans="1:9" ht="43" x14ac:dyDescent="0.5">
      <c r="A18" s="83" t="s">
        <v>267</v>
      </c>
      <c r="B18" s="65"/>
      <c r="C18" s="86" t="s">
        <v>2</v>
      </c>
      <c r="D18" s="83"/>
      <c r="E18" s="83"/>
      <c r="F18" s="86" t="s">
        <v>45</v>
      </c>
      <c r="I18" s="87"/>
    </row>
    <row r="19" spans="1:9" ht="28.7" x14ac:dyDescent="0.5">
      <c r="A19" s="83" t="s">
        <v>268</v>
      </c>
      <c r="B19" s="65"/>
      <c r="C19" s="86" t="s">
        <v>2</v>
      </c>
      <c r="D19" s="83"/>
      <c r="E19" s="83"/>
      <c r="F19" s="86" t="s">
        <v>45</v>
      </c>
      <c r="I19" s="87"/>
    </row>
    <row r="20" spans="1:9" ht="57.35" x14ac:dyDescent="0.5">
      <c r="A20" s="83" t="s">
        <v>253</v>
      </c>
      <c r="B20" s="65"/>
      <c r="C20" s="86" t="s">
        <v>2</v>
      </c>
      <c r="D20" s="83"/>
      <c r="E20" s="83"/>
      <c r="F20" s="86" t="s">
        <v>45</v>
      </c>
      <c r="I20" s="87"/>
    </row>
    <row r="21" spans="1:9" x14ac:dyDescent="0.5">
      <c r="A21" s="85" t="s">
        <v>181</v>
      </c>
      <c r="B21" s="65"/>
      <c r="C21" s="84" t="s">
        <v>2</v>
      </c>
      <c r="D21" s="85"/>
      <c r="E21" s="85"/>
      <c r="F21" s="84" t="s">
        <v>45</v>
      </c>
    </row>
    <row r="22" spans="1:9" ht="71.7" x14ac:dyDescent="0.5">
      <c r="A22" s="88" t="s">
        <v>53</v>
      </c>
      <c r="B22" s="65"/>
      <c r="C22" s="84" t="s">
        <v>2</v>
      </c>
      <c r="D22" s="84"/>
      <c r="E22" s="84"/>
      <c r="F22" s="84" t="s">
        <v>45</v>
      </c>
    </row>
    <row r="23" spans="1:9" ht="28.7" x14ac:dyDescent="0.5">
      <c r="A23" s="89" t="s">
        <v>54</v>
      </c>
      <c r="B23" s="65"/>
      <c r="C23" s="84"/>
      <c r="D23" s="84" t="s">
        <v>142</v>
      </c>
      <c r="E23" s="84">
        <f>IF(B23="erfüllt",4,0)</f>
        <v>0</v>
      </c>
      <c r="F23" s="84" t="s">
        <v>45</v>
      </c>
      <c r="I23" s="51"/>
    </row>
    <row r="24" spans="1:9" ht="129" x14ac:dyDescent="0.5">
      <c r="A24" s="89" t="s">
        <v>55</v>
      </c>
      <c r="B24" s="65"/>
      <c r="C24" s="84" t="s">
        <v>2</v>
      </c>
      <c r="D24" s="84"/>
      <c r="E24" s="84"/>
      <c r="F24" s="84" t="s">
        <v>45</v>
      </c>
    </row>
    <row r="25" spans="1:9" ht="57.35" x14ac:dyDescent="0.5">
      <c r="A25" s="83" t="s">
        <v>35</v>
      </c>
      <c r="B25" s="65"/>
      <c r="C25" s="84"/>
      <c r="D25" s="85" t="s">
        <v>76</v>
      </c>
      <c r="E25" s="85">
        <f>IF(B25="A",4,IF(B25="B",2,0))</f>
        <v>0</v>
      </c>
      <c r="F25" s="84" t="s">
        <v>45</v>
      </c>
    </row>
    <row r="26" spans="1:9" ht="57.35" x14ac:dyDescent="0.5">
      <c r="A26" s="89" t="s">
        <v>182</v>
      </c>
      <c r="B26" s="65"/>
      <c r="C26" s="84" t="s">
        <v>2</v>
      </c>
      <c r="D26" s="85"/>
      <c r="E26" s="85"/>
      <c r="F26" s="84"/>
    </row>
    <row r="27" spans="1:9" ht="71.7" x14ac:dyDescent="0.5">
      <c r="A27" s="89" t="s">
        <v>183</v>
      </c>
      <c r="B27" s="65"/>
      <c r="C27" s="84"/>
      <c r="D27" s="85" t="s">
        <v>75</v>
      </c>
      <c r="E27" s="85">
        <f>IF(B27="A",8,IF(B27="B",6,0))</f>
        <v>0</v>
      </c>
      <c r="F27" s="84" t="s">
        <v>45</v>
      </c>
    </row>
    <row r="28" spans="1:9" ht="100.35" x14ac:dyDescent="0.5">
      <c r="A28" s="89" t="s">
        <v>184</v>
      </c>
      <c r="B28" s="65"/>
      <c r="C28" s="84"/>
      <c r="D28" s="85" t="s">
        <v>241</v>
      </c>
      <c r="E28" s="85">
        <f>IF(B28="A",10,IF(B28="B",6,0))</f>
        <v>0</v>
      </c>
      <c r="F28" s="84" t="s">
        <v>45</v>
      </c>
    </row>
    <row r="29" spans="1:9" ht="71.7" x14ac:dyDescent="0.5">
      <c r="A29" s="88" t="s">
        <v>56</v>
      </c>
      <c r="B29" s="65"/>
      <c r="C29" s="84" t="s">
        <v>2</v>
      </c>
      <c r="D29" s="84"/>
      <c r="E29" s="84"/>
      <c r="F29" s="84" t="s">
        <v>45</v>
      </c>
    </row>
    <row r="30" spans="1:9" x14ac:dyDescent="0.5">
      <c r="A30" s="89" t="s">
        <v>57</v>
      </c>
      <c r="B30" s="65"/>
      <c r="C30" s="84" t="s">
        <v>2</v>
      </c>
      <c r="D30" s="84"/>
      <c r="E30" s="84"/>
      <c r="F30" s="84" t="s">
        <v>45</v>
      </c>
    </row>
    <row r="31" spans="1:9" ht="60" customHeight="1" x14ac:dyDescent="0.5">
      <c r="A31" s="83" t="s">
        <v>37</v>
      </c>
      <c r="B31" s="65"/>
      <c r="C31" s="84" t="s">
        <v>2</v>
      </c>
      <c r="D31" s="85"/>
      <c r="E31" s="85"/>
      <c r="F31" s="84" t="s">
        <v>45</v>
      </c>
    </row>
    <row r="32" spans="1:9" ht="80.25" customHeight="1" x14ac:dyDescent="0.5">
      <c r="A32" s="83" t="s">
        <v>185</v>
      </c>
      <c r="B32" s="65"/>
      <c r="C32" s="84" t="s">
        <v>2</v>
      </c>
      <c r="D32" s="84"/>
      <c r="E32" s="84"/>
      <c r="F32" s="84" t="s">
        <v>45</v>
      </c>
    </row>
    <row r="33" spans="1:6" ht="42.75" customHeight="1" x14ac:dyDescent="0.5">
      <c r="A33" s="83" t="s">
        <v>202</v>
      </c>
      <c r="B33" s="65"/>
      <c r="C33" s="84" t="s">
        <v>2</v>
      </c>
      <c r="D33" s="84"/>
      <c r="E33" s="84"/>
      <c r="F33" s="84" t="s">
        <v>45</v>
      </c>
    </row>
    <row r="34" spans="1:6" ht="86" x14ac:dyDescent="0.5">
      <c r="A34" s="90" t="s">
        <v>146</v>
      </c>
      <c r="B34" s="65"/>
      <c r="C34" s="84" t="s">
        <v>2</v>
      </c>
      <c r="D34" s="84"/>
      <c r="E34" s="84"/>
      <c r="F34" s="84" t="s">
        <v>45</v>
      </c>
    </row>
    <row r="35" spans="1:6" x14ac:dyDescent="0.5">
      <c r="A35" s="85" t="s">
        <v>186</v>
      </c>
      <c r="B35" s="65"/>
      <c r="C35" s="84" t="s">
        <v>2</v>
      </c>
      <c r="D35" s="84"/>
      <c r="E35" s="84"/>
      <c r="F35" s="84" t="s">
        <v>45</v>
      </c>
    </row>
    <row r="36" spans="1:6" ht="86" x14ac:dyDescent="0.5">
      <c r="A36" s="91" t="s">
        <v>187</v>
      </c>
      <c r="B36" s="101"/>
      <c r="C36" s="92" t="s">
        <v>2</v>
      </c>
      <c r="D36" s="92"/>
      <c r="E36" s="93"/>
      <c r="F36" s="92" t="s">
        <v>46</v>
      </c>
    </row>
    <row r="37" spans="1:6" ht="71.7" x14ac:dyDescent="0.5">
      <c r="A37" s="91" t="s">
        <v>248</v>
      </c>
      <c r="B37" s="65"/>
      <c r="C37" s="94"/>
      <c r="D37" s="83" t="s">
        <v>249</v>
      </c>
      <c r="E37" s="83">
        <f>IF(B37="A",5,IF(B37="B",3,IF(B37="C",2,0)))</f>
        <v>0</v>
      </c>
      <c r="F37" s="95" t="s">
        <v>247</v>
      </c>
    </row>
    <row r="38" spans="1:6" ht="129" x14ac:dyDescent="0.5">
      <c r="A38" s="96" t="s">
        <v>261</v>
      </c>
      <c r="B38" s="65"/>
      <c r="C38" s="95"/>
      <c r="D38" s="95" t="s">
        <v>250</v>
      </c>
      <c r="E38" s="86">
        <f>IF(B38="erfüllt",5,0)</f>
        <v>0</v>
      </c>
      <c r="F38" s="95" t="s">
        <v>247</v>
      </c>
    </row>
    <row r="40" spans="1:6" x14ac:dyDescent="0.5">
      <c r="A40" s="97" t="s">
        <v>51</v>
      </c>
    </row>
    <row r="42" spans="1:6" ht="57.35" x14ac:dyDescent="0.5">
      <c r="A42" s="80" t="s">
        <v>6</v>
      </c>
      <c r="B42" s="81" t="s">
        <v>83</v>
      </c>
      <c r="C42" s="82" t="s">
        <v>1</v>
      </c>
      <c r="D42" s="80" t="s">
        <v>233</v>
      </c>
      <c r="E42" s="80" t="s">
        <v>234</v>
      </c>
      <c r="F42" s="80" t="s">
        <v>3</v>
      </c>
    </row>
    <row r="43" spans="1:6" ht="86" x14ac:dyDescent="0.5">
      <c r="A43" s="85" t="s">
        <v>188</v>
      </c>
      <c r="B43" s="65"/>
      <c r="C43" s="84"/>
      <c r="D43" s="84" t="s">
        <v>152</v>
      </c>
      <c r="E43" s="84">
        <f>IF(B43="erfüllt",8,0)</f>
        <v>0</v>
      </c>
      <c r="F43" s="84" t="s">
        <v>48</v>
      </c>
    </row>
    <row r="44" spans="1:6" x14ac:dyDescent="0.5">
      <c r="A44" s="85" t="s">
        <v>49</v>
      </c>
      <c r="B44" s="65"/>
      <c r="C44" s="84"/>
      <c r="D44" s="84" t="s">
        <v>142</v>
      </c>
      <c r="E44" s="84">
        <f>IF(B44="erfüllt",4,0)</f>
        <v>0</v>
      </c>
      <c r="F44" s="84" t="s">
        <v>48</v>
      </c>
    </row>
    <row r="45" spans="1:6" x14ac:dyDescent="0.5">
      <c r="A45" s="85" t="s">
        <v>36</v>
      </c>
      <c r="B45" s="65"/>
      <c r="C45" s="84"/>
      <c r="D45" s="84" t="s">
        <v>141</v>
      </c>
      <c r="E45" s="84">
        <f>IF(B45="erfüllt",6,0)</f>
        <v>0</v>
      </c>
      <c r="F45" s="84" t="s">
        <v>48</v>
      </c>
    </row>
    <row r="46" spans="1:6" ht="42.75" customHeight="1" x14ac:dyDescent="0.5">
      <c r="A46" s="85" t="s">
        <v>189</v>
      </c>
      <c r="B46" s="65"/>
      <c r="C46" s="84"/>
      <c r="D46" s="84" t="s">
        <v>141</v>
      </c>
      <c r="E46" s="84">
        <f>IF(B46="erfüllt",6,0)</f>
        <v>0</v>
      </c>
      <c r="F46" s="84" t="s">
        <v>48</v>
      </c>
    </row>
    <row r="47" spans="1:6" ht="42.75" customHeight="1" x14ac:dyDescent="0.5">
      <c r="A47" s="85" t="s">
        <v>47</v>
      </c>
      <c r="B47" s="65"/>
      <c r="C47" s="84"/>
      <c r="D47" s="84" t="s">
        <v>141</v>
      </c>
      <c r="E47" s="84">
        <f>IF(B47="erfüllt",6,0)</f>
        <v>0</v>
      </c>
      <c r="F47" s="84" t="s">
        <v>48</v>
      </c>
    </row>
    <row r="48" spans="1:6" ht="72.75" customHeight="1" x14ac:dyDescent="0.5">
      <c r="A48" s="83" t="s">
        <v>178</v>
      </c>
      <c r="B48" s="65"/>
      <c r="C48" s="84"/>
      <c r="D48" s="84" t="s">
        <v>242</v>
      </c>
      <c r="E48" s="84">
        <f>IF(B48="erfüllt",14,0)</f>
        <v>0</v>
      </c>
      <c r="F48" s="84" t="s">
        <v>48</v>
      </c>
    </row>
    <row r="49" spans="1:6" ht="59.25" customHeight="1" x14ac:dyDescent="0.5">
      <c r="A49" s="83" t="s">
        <v>236</v>
      </c>
      <c r="B49" s="65"/>
      <c r="C49" s="84"/>
      <c r="D49" s="84" t="s">
        <v>243</v>
      </c>
      <c r="E49" s="84">
        <f>IF(B49="erfüllt",12,0)</f>
        <v>0</v>
      </c>
      <c r="F49" s="84" t="s">
        <v>48</v>
      </c>
    </row>
    <row r="50" spans="1:6" ht="143.35" x14ac:dyDescent="0.5">
      <c r="A50" s="85" t="s">
        <v>190</v>
      </c>
      <c r="B50" s="65"/>
      <c r="C50" s="84"/>
      <c r="D50" s="84" t="s">
        <v>141</v>
      </c>
      <c r="E50" s="84">
        <f>IF(B50="erfüllt",6,0)</f>
        <v>0</v>
      </c>
      <c r="F50" s="84" t="s">
        <v>48</v>
      </c>
    </row>
    <row r="51" spans="1:6" ht="157.69999999999999" x14ac:dyDescent="0.5">
      <c r="A51" s="85" t="s">
        <v>191</v>
      </c>
      <c r="B51" s="65"/>
      <c r="C51" s="84"/>
      <c r="D51" s="85" t="s">
        <v>244</v>
      </c>
      <c r="E51" s="85">
        <f>IF(B51="A",14,IF(B51="B",4,0))</f>
        <v>0</v>
      </c>
      <c r="F51" s="84" t="s">
        <v>48</v>
      </c>
    </row>
    <row r="52" spans="1:6" ht="114.7" x14ac:dyDescent="0.5">
      <c r="A52" s="83" t="s">
        <v>192</v>
      </c>
      <c r="B52" s="65"/>
      <c r="C52" s="84" t="s">
        <v>2</v>
      </c>
      <c r="D52" s="84"/>
      <c r="E52" s="84"/>
      <c r="F52" s="84" t="s">
        <v>48</v>
      </c>
    </row>
    <row r="53" spans="1:6" ht="43" x14ac:dyDescent="0.5">
      <c r="A53" s="85" t="s">
        <v>193</v>
      </c>
      <c r="B53" s="65"/>
      <c r="C53" s="84"/>
      <c r="D53" s="84" t="s">
        <v>141</v>
      </c>
      <c r="E53" s="84">
        <f>IF(B53="erfüllt",6,0)</f>
        <v>0</v>
      </c>
      <c r="F53" s="84" t="s">
        <v>48</v>
      </c>
    </row>
    <row r="54" spans="1:6" ht="71.7" x14ac:dyDescent="0.5">
      <c r="A54" s="85" t="s">
        <v>38</v>
      </c>
      <c r="B54" s="65"/>
      <c r="C54" s="84"/>
      <c r="D54" s="85" t="s">
        <v>239</v>
      </c>
      <c r="E54" s="85">
        <f>IF(B54="A",8,IF(B54="B",4,0))</f>
        <v>0</v>
      </c>
      <c r="F54" s="84" t="s">
        <v>48</v>
      </c>
    </row>
    <row r="55" spans="1:6" ht="43" x14ac:dyDescent="0.5">
      <c r="A55" s="83" t="s">
        <v>203</v>
      </c>
      <c r="B55" s="65"/>
      <c r="C55" s="84"/>
      <c r="D55" s="84" t="s">
        <v>243</v>
      </c>
      <c r="E55" s="84">
        <f>IF(B55="erfüllt",12,0)</f>
        <v>0</v>
      </c>
      <c r="F55" s="84" t="s">
        <v>48</v>
      </c>
    </row>
    <row r="56" spans="1:6" ht="28.7" x14ac:dyDescent="0.5">
      <c r="A56" s="83" t="s">
        <v>194</v>
      </c>
      <c r="B56" s="65"/>
      <c r="C56" s="84"/>
      <c r="D56" s="84" t="s">
        <v>142</v>
      </c>
      <c r="E56" s="84">
        <f>IF(B56="erfüllt",4,0)</f>
        <v>0</v>
      </c>
      <c r="F56" s="84" t="s">
        <v>48</v>
      </c>
    </row>
    <row r="57" spans="1:6" x14ac:dyDescent="0.5">
      <c r="A57" s="98"/>
      <c r="B57" s="99"/>
      <c r="C57" s="99"/>
      <c r="D57" s="99"/>
      <c r="E57" s="99"/>
      <c r="F57" s="99"/>
    </row>
    <row r="59" spans="1:6" x14ac:dyDescent="0.5">
      <c r="A59" s="97" t="s">
        <v>41</v>
      </c>
    </row>
    <row r="60" spans="1:6" ht="14.45" customHeight="1" x14ac:dyDescent="0.5">
      <c r="A60" s="111"/>
      <c r="B60" s="111"/>
      <c r="C60" s="111"/>
      <c r="D60" s="111"/>
      <c r="E60" s="111"/>
      <c r="F60" s="111"/>
    </row>
    <row r="62" spans="1:6" ht="57.35" x14ac:dyDescent="0.5">
      <c r="A62" s="80" t="s">
        <v>6</v>
      </c>
      <c r="B62" s="81" t="s">
        <v>83</v>
      </c>
      <c r="C62" s="82" t="s">
        <v>1</v>
      </c>
      <c r="D62" s="80" t="s">
        <v>233</v>
      </c>
      <c r="E62" s="80" t="s">
        <v>234</v>
      </c>
      <c r="F62" s="80" t="s">
        <v>3</v>
      </c>
    </row>
    <row r="63" spans="1:6" ht="28.7" x14ac:dyDescent="0.5">
      <c r="A63" s="83" t="s">
        <v>265</v>
      </c>
      <c r="B63" s="65"/>
      <c r="C63" s="84" t="s">
        <v>2</v>
      </c>
      <c r="D63" s="84"/>
      <c r="E63" s="84"/>
      <c r="F63" s="84" t="s">
        <v>208</v>
      </c>
    </row>
    <row r="64" spans="1:6" ht="57.35" x14ac:dyDescent="0.5">
      <c r="A64" s="83" t="s">
        <v>195</v>
      </c>
      <c r="B64" s="65"/>
      <c r="C64" s="84"/>
      <c r="D64" s="85" t="s">
        <v>239</v>
      </c>
      <c r="E64" s="85">
        <f>IF(B64="A",8,IF(B64="B",4,0))</f>
        <v>0</v>
      </c>
      <c r="F64" s="84" t="s">
        <v>208</v>
      </c>
    </row>
    <row r="65" spans="1:9" ht="186.35" x14ac:dyDescent="0.5">
      <c r="A65" s="83" t="s">
        <v>43</v>
      </c>
      <c r="B65" s="65"/>
      <c r="C65" s="84" t="s">
        <v>2</v>
      </c>
      <c r="D65" s="84"/>
      <c r="E65" s="84"/>
      <c r="F65" s="84" t="s">
        <v>208</v>
      </c>
    </row>
    <row r="66" spans="1:9" ht="172" x14ac:dyDescent="0.5">
      <c r="A66" s="83" t="s">
        <v>42</v>
      </c>
      <c r="B66" s="65"/>
      <c r="C66" s="84" t="s">
        <v>2</v>
      </c>
      <c r="D66" s="84"/>
      <c r="E66" s="84"/>
      <c r="F66" s="84" t="s">
        <v>208</v>
      </c>
    </row>
    <row r="67" spans="1:9" ht="172" x14ac:dyDescent="0.5">
      <c r="A67" s="83" t="s">
        <v>196</v>
      </c>
      <c r="B67" s="65"/>
      <c r="C67" s="84" t="s">
        <v>2</v>
      </c>
      <c r="D67" s="84"/>
      <c r="E67" s="84"/>
      <c r="F67" s="84" t="s">
        <v>208</v>
      </c>
      <c r="G67" s="51"/>
    </row>
    <row r="68" spans="1:9" ht="100.35" x14ac:dyDescent="0.5">
      <c r="A68" s="83" t="s">
        <v>44</v>
      </c>
      <c r="B68" s="65"/>
      <c r="C68" s="84"/>
      <c r="D68" s="85" t="s">
        <v>245</v>
      </c>
      <c r="E68" s="85">
        <f>IF(B68="A",6,IF(B68="B",2,0))</f>
        <v>0</v>
      </c>
      <c r="F68" s="84" t="s">
        <v>208</v>
      </c>
    </row>
    <row r="69" spans="1:9" ht="100.35" x14ac:dyDescent="0.5">
      <c r="A69" s="83" t="s">
        <v>298</v>
      </c>
      <c r="B69" s="65"/>
      <c r="C69" s="84"/>
      <c r="D69" s="85" t="s">
        <v>246</v>
      </c>
      <c r="E69" s="85">
        <f>IF(B69="A",12,IF(B69="B",8,IF(B69="C",4,0)))</f>
        <v>0</v>
      </c>
      <c r="F69" s="84" t="s">
        <v>208</v>
      </c>
      <c r="I69" s="51"/>
    </row>
    <row r="70" spans="1:9" ht="143.35" x14ac:dyDescent="0.5">
      <c r="A70" s="83" t="s">
        <v>299</v>
      </c>
      <c r="B70" s="65"/>
      <c r="C70" s="84"/>
      <c r="D70" s="85" t="s">
        <v>246</v>
      </c>
      <c r="E70" s="85">
        <f>IF(B70="A",12,IF(B70="B",8,IF(B70="C",4,0)))</f>
        <v>0</v>
      </c>
      <c r="F70" s="84" t="s">
        <v>208</v>
      </c>
      <c r="I70" s="51"/>
    </row>
    <row r="71" spans="1:9" ht="186.35" x14ac:dyDescent="0.5">
      <c r="A71" s="83" t="s">
        <v>197</v>
      </c>
      <c r="B71" s="65"/>
      <c r="C71" s="84" t="s">
        <v>2</v>
      </c>
      <c r="D71" s="84"/>
      <c r="E71" s="84"/>
      <c r="F71" s="84" t="s">
        <v>208</v>
      </c>
    </row>
    <row r="73" spans="1:9" x14ac:dyDescent="0.5">
      <c r="A73" s="100" t="s">
        <v>235</v>
      </c>
      <c r="E73" s="36">
        <f>SUM(E11:E38)+SUM(E43:E56)+SUM(E63:E71)</f>
        <v>0</v>
      </c>
    </row>
  </sheetData>
  <sheetProtection algorithmName="SHA-512" hashValue="98O9rQZbVlxnvpoTFmOP+aRq6bG/nWBURTH01Db92e6L7JwvexOuRiRVQwIPnB1Uf+yn8pb3XKKSRvCrTbTD7A==" saltValue="xf1BiQLtisUot85ZgJ8+Tg==" spinCount="100000" sheet="1" objects="1" scenarios="1" selectLockedCells="1"/>
  <mergeCells count="2">
    <mergeCell ref="A8:F8"/>
    <mergeCell ref="A60:F60"/>
  </mergeCells>
  <dataValidations count="4">
    <dataValidation type="list" allowBlank="1" showInputMessage="1" showErrorMessage="1" sqref="B55:B56 B11:B12 B14 B16:B24 B26 B43:B50 B52:B53 B63 B65:B67 B71 B29:B36 B38" xr:uid="{BC099FB2-DE89-49CA-A8BB-D5B4BE264D3D}">
      <formula1>"erfüllt, nicht erfüllt"</formula1>
    </dataValidation>
    <dataValidation type="list" allowBlank="1" showInputMessage="1" showErrorMessage="1" sqref="B13 B68:B70 B25 B27:B28 B51 B54 B64" xr:uid="{4C419FD9-C419-4DE3-A257-AAB873C666BF}">
      <formula1>"A, B, C"</formula1>
    </dataValidation>
    <dataValidation type="list" allowBlank="1" showInputMessage="1" showErrorMessage="1" sqref="B37" xr:uid="{E2548AED-2176-4C46-8FA4-70242A09C14E}">
      <formula1>"A, B, C, D"</formula1>
    </dataValidation>
    <dataValidation type="list" allowBlank="1" showInputMessage="1" showErrorMessage="1" sqref="B15" xr:uid="{D74418C4-7132-482E-A7F3-532B5719F7E9}">
      <formula1>"A, B"</formula1>
    </dataValidation>
  </dataValidations>
  <pageMargins left="0.7" right="0.7" top="0.78740157499999996" bottom="0.78740157499999996" header="0.3" footer="0.3"/>
  <pageSetup scale="56"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Vortext</vt:lpstr>
      <vt:lpstr>Wertungsmatrix</vt:lpstr>
      <vt:lpstr>Auftragsbezogene Eignung</vt:lpstr>
      <vt:lpstr>Funktion und Qualität</vt:lpstr>
      <vt:lpstr>Preis</vt:lpstr>
      <vt:lpstr>Zeitplan</vt:lpstr>
      <vt:lpstr>Systeminfrastruktur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Halbig, Andreas</dc:creator>
  <cp:lastModifiedBy>Krein, Elisabeth</cp:lastModifiedBy>
  <cp:lastPrinted>2026-10-21T07:44:24Z</cp:lastPrinted>
  <dcterms:created xsi:type="dcterms:W3CDTF">2026-07-29T10:33:21Z</dcterms:created>
  <dcterms:modified xsi:type="dcterms:W3CDTF">2026-10-28T07:50:11Z</dcterms:modified>
</cp:coreProperties>
</file>