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Vergaben\St.-Antonius Hospital gGmbH (Vergabe Bewegungsbad) PR-Nr. 1055-26\"/>
    </mc:Choice>
  </mc:AlternateContent>
  <xr:revisionPtr revIDLastSave="0" documentId="8_{F4494F46-66B5-43BD-8A34-559C714FD0EC}" xr6:coauthVersionLast="47" xr6:coauthVersionMax="47" xr10:uidLastSave="{00000000-0000-0000-0000-000000000000}"/>
  <bookViews>
    <workbookView xWindow="-28920" yWindow="-120" windowWidth="29040" windowHeight="15720" activeTab="2" xr2:uid="{00000000-000D-0000-FFFF-FFFF00000000}"/>
  </bookViews>
  <sheets>
    <sheet name="Wertungsmatrix Bewegungsbad" sheetId="1" r:id="rId1"/>
    <sheet name="Bewertungsskala Zuschlagskrit." sheetId="2" r:id="rId2"/>
    <sheet name="Angebotswertung"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7" i="3" l="1"/>
  <c r="H15" i="3"/>
  <c r="C15" i="3"/>
  <c r="H14" i="3"/>
  <c r="C14" i="3"/>
  <c r="H13" i="3"/>
  <c r="C13" i="3"/>
  <c r="H12" i="3"/>
  <c r="C12" i="3"/>
  <c r="H11" i="3"/>
  <c r="C11" i="3"/>
  <c r="H10" i="3"/>
  <c r="I10" i="3" s="1"/>
  <c r="J10" i="3" s="1"/>
  <c r="K10" i="3" s="1"/>
  <c r="C10" i="3"/>
  <c r="H9" i="3"/>
  <c r="C9" i="3"/>
  <c r="H8" i="3"/>
  <c r="C8" i="3"/>
  <c r="H7" i="3"/>
  <c r="C7" i="3"/>
  <c r="H6" i="3"/>
  <c r="C6" i="3"/>
  <c r="G21" i="2"/>
  <c r="G28" i="2" s="1"/>
  <c r="D24" i="1"/>
  <c r="H22" i="1"/>
  <c r="H21" i="1"/>
  <c r="E21" i="1"/>
  <c r="E22" i="1" s="1"/>
  <c r="D22" i="1" s="1"/>
  <c r="I11" i="3" l="1"/>
  <c r="J11" i="3" s="1"/>
  <c r="K11" i="3" s="1"/>
  <c r="I12" i="3"/>
  <c r="J12" i="3" s="1"/>
  <c r="K12" i="3" s="1"/>
  <c r="I13" i="3"/>
  <c r="J13" i="3" s="1"/>
  <c r="K13" i="3" s="1"/>
  <c r="I8" i="3"/>
  <c r="J8" i="3" s="1"/>
  <c r="K8" i="3" s="1"/>
  <c r="I14" i="3"/>
  <c r="I9" i="3"/>
  <c r="J9" i="3" s="1"/>
  <c r="K9" i="3" s="1"/>
  <c r="H20" i="1"/>
  <c r="I15" i="3"/>
  <c r="J15" i="3" s="1"/>
  <c r="K15" i="3" s="1"/>
  <c r="J14" i="3"/>
  <c r="K14" i="3" s="1"/>
  <c r="I7" i="3"/>
  <c r="J7" i="3" s="1"/>
  <c r="K7" i="3" s="1"/>
  <c r="E25" i="1"/>
  <c r="D21" i="1"/>
  <c r="I6" i="3"/>
  <c r="J6" i="3" s="1"/>
  <c r="K6" i="3" s="1"/>
  <c r="B30" i="3" l="1"/>
  <c r="B27" i="3"/>
  <c r="B24" i="3"/>
  <c r="B21" i="3"/>
  <c r="B23" i="3"/>
  <c r="B26" i="3"/>
  <c r="B29" i="3"/>
  <c r="B28" i="3"/>
  <c r="B25" i="3"/>
  <c r="B22" i="3"/>
  <c r="E22" i="3" l="1"/>
  <c r="D22" i="3"/>
  <c r="C22" i="3"/>
  <c r="E28" i="3"/>
  <c r="D28" i="3"/>
  <c r="C28" i="3"/>
  <c r="E29" i="3"/>
  <c r="D29" i="3"/>
  <c r="C29" i="3"/>
  <c r="E23" i="3"/>
  <c r="C23" i="3"/>
  <c r="D23" i="3"/>
  <c r="E21" i="3"/>
  <c r="D21" i="3"/>
  <c r="C21" i="3"/>
  <c r="E24" i="3"/>
  <c r="D24" i="3"/>
  <c r="C24" i="3"/>
  <c r="E25" i="3"/>
  <c r="D25" i="3"/>
  <c r="C25" i="3"/>
  <c r="E26" i="3"/>
  <c r="C26" i="3"/>
  <c r="D26" i="3"/>
  <c r="E27" i="3"/>
  <c r="D27" i="3"/>
  <c r="C27" i="3"/>
  <c r="E30" i="3"/>
  <c r="D30" i="3"/>
  <c r="C30" i="3"/>
</calcChain>
</file>

<file path=xl/sharedStrings.xml><?xml version="1.0" encoding="utf-8"?>
<sst xmlns="http://schemas.openxmlformats.org/spreadsheetml/2006/main" count="85" uniqueCount="65">
  <si>
    <t>Wertungsmatrix Bewegungsbad</t>
  </si>
  <si>
    <t>Die Wertung der Angebote erfolgt nach Bestangebots-Quotienten-Methode: Der sich aus den Preisblättern ergebende jährliche Gesamtbruttopreis wird mit 70 % gewichtet. Die Qualität des Angebotes fließt mit 30 % in die Wertung ein. Dabei wird die sich aus der Bewertung der Leistungskriterien ergebende Punktzahl berücksichtigt. Der Angebotspreis wird relativ gewichtet in die Wertung einbezogen: Er wird in das Verhältnis zum niedrigsten Angebotspreis gesetzt. Ebenso wird das Angebot ins Verhältnis zu der Qualität der anderen Angebote durch Berücksichtigung der besten vorhandenen Leistungspunktzahl gesetzt. Es resultiert eine Wertungskennzahl. Das Angebot mit der höchsten Wertungskennzahl erhält den Zuschlag. Die Berechnung der Wertungskennzahl erfolgt wie folgt:</t>
  </si>
  <si>
    <t>Wertungszahl = 30 % ∗ ((Leistungspunktzahl des Angebots) / (beste vorhandene Leistungspunktzahl))
+ 70 % ∗ ((niedrigster Angebotspreis) / (Preis des Angebots))</t>
  </si>
  <si>
    <t>ZUSCHLAGSKRITERIEN UND GEWICHTUNG</t>
  </si>
  <si>
    <t>Punkt</t>
  </si>
  <si>
    <t>Kriterium</t>
  </si>
  <si>
    <t>Definition / Bewertungsmaßstab</t>
  </si>
  <si>
    <t>Anteil Gesamtwertung</t>
  </si>
  <si>
    <t>Anteil innerhalb Leistung</t>
  </si>
  <si>
    <t>Max. Punkte</t>
  </si>
  <si>
    <t>Gewichtungspunkte</t>
  </si>
  <si>
    <t>Gesamtpunkte</t>
  </si>
  <si>
    <t>1</t>
  </si>
  <si>
    <t>Preis</t>
  </si>
  <si>
    <t>Jährlicher Gesamtbruttopreis gemäß Preisblättern</t>
  </si>
  <si>
    <t>2</t>
  </si>
  <si>
    <t>Leistung</t>
  </si>
  <si>
    <t>Qualität des Angebotes</t>
  </si>
  <si>
    <t>2.1</t>
  </si>
  <si>
    <t>Bauzeit</t>
  </si>
  <si>
    <t>schnellere Fertigstellung als der festgesetzte Termin am 31.12.2028</t>
  </si>
  <si>
    <t>2.2</t>
  </si>
  <si>
    <t>Qualifikation der Bau- oder Projektleitung</t>
  </si>
  <si>
    <t>Berufserfahrung der Bau- oder Projektleitung in Jahren</t>
  </si>
  <si>
    <t>Kontrolle Gesamtgewichtung</t>
  </si>
  <si>
    <t>Kontrolle der Anteile innerhalb der Leistung</t>
  </si>
  <si>
    <t>Bewertungsskala Zuschlagskriterien</t>
  </si>
  <si>
    <t>BEWERTUNGSSKALA DER ZUSCHLAGSKRITERIEN</t>
  </si>
  <si>
    <t>Bewertungsart</t>
  </si>
  <si>
    <t>Punktzahl</t>
  </si>
  <si>
    <t>Beschreibung der Bewertung</t>
  </si>
  <si>
    <t>Bestangebots-Quotient</t>
  </si>
  <si>
    <t>Qualität des Angebotes aus den Kriterien 2.1 und 2.2</t>
  </si>
  <si>
    <t>Gesamtbewertung</t>
  </si>
  <si>
    <t>Punktebewertung</t>
  </si>
  <si>
    <t>bis zum festgesetzten termin am 31.12.2028</t>
  </si>
  <si>
    <t>1 Monat schneller</t>
  </si>
  <si>
    <t>2 Monate schneller</t>
  </si>
  <si>
    <t>3 Monate schneller</t>
  </si>
  <si>
    <t>4 Monate schneller</t>
  </si>
  <si>
    <t>5 Monate schneller</t>
  </si>
  <si>
    <t>0 bis 6 Jahre Berufserfahrung</t>
  </si>
  <si>
    <t>6 bis 7 Jahre</t>
  </si>
  <si>
    <t>7 bis 8 Jahre</t>
  </si>
  <si>
    <t>8 bis 9 Jahre</t>
  </si>
  <si>
    <t>9 bis 10 Jahre</t>
  </si>
  <si>
    <t>10 Jahre oder mehr</t>
  </si>
  <si>
    <t>Angebotswertung</t>
  </si>
  <si>
    <t>Gelbe Felder ausfüllen: Angebot/Anbieter, jährlicher Gesamtbruttopreis, Punkte für Bauzeit und Qualifikation (jeweils 0–5) sowie die zugehörigen Angaben des Bieters. Die Freitextangaben werden nicht in die Berechnung einbezogen.</t>
  </si>
  <si>
    <t>Angebot / Anbieter</t>
  </si>
  <si>
    <t>Jährlicher Gesamtbruttopreis</t>
  </si>
  <si>
    <t>Preisbeitrag (70 %)</t>
  </si>
  <si>
    <t>Bauzeit (0–5)</t>
  </si>
  <si>
    <t>Angabe des Bieters zur Bauzeit</t>
  </si>
  <si>
    <t>Qualifikation Bau-/Projektleitung (0–5)</t>
  </si>
  <si>
    <t>Angabe des Bieters zur Qualifikation</t>
  </si>
  <si>
    <t>Leistungspunktzahl</t>
  </si>
  <si>
    <t>Leistungsbeitrag (30 %)</t>
  </si>
  <si>
    <t>Wertungszahl</t>
  </si>
  <si>
    <t>Rang</t>
  </si>
  <si>
    <t>Maximal erreichbare Wertungszahl</t>
  </si>
  <si>
    <t>RANGLISTE DER ANGEBOTE</t>
  </si>
  <si>
    <t>Platz</t>
  </si>
  <si>
    <t>Preis brutto</t>
  </si>
  <si>
    <t>Leistungspunkte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</si>
</sst>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407]"/>
    <numFmt numFmtId="165" formatCode="0.000"/>
    <numFmt numFmtId="166" formatCode="0.0"/>
  </numFmts>
  <fonts count="11">
    <font>
      <sz val="11"/>
      <name val="Carlito"/>
    </font>
    <font>
      <sz val="10"/>
      <color rgb="FF322D32"/>
      <name val="Arial"/>
    </font>
    <font>
      <b/>
      <sz val="23"/>
      <color rgb="FFA6A65F"/>
      <name val="Georgia"/>
    </font>
    <font>
      <b/>
      <sz val="14"/>
      <color rgb="FF322D32"/>
      <name val="Georgia"/>
    </font>
    <font>
      <b/>
      <sz val="11"/>
      <color rgb="FFFFFFFF"/>
      <name val="Arial"/>
    </font>
    <font>
      <b/>
      <sz val="10"/>
      <color rgb="FFFFFFFF"/>
      <name val="Arial"/>
    </font>
    <font>
      <b/>
      <sz val="10"/>
      <color rgb="FF322D32"/>
      <name val="Arial"/>
    </font>
    <font>
      <b/>
      <sz val="10"/>
      <color rgb="FF858548"/>
      <name val="Arial"/>
    </font>
    <font>
      <sz val="12"/>
      <color rgb="FF322D32"/>
      <name val="Arial"/>
    </font>
    <font>
      <i/>
      <sz val="10"/>
      <color rgb="FF322D32"/>
      <name val="Arial"/>
    </font>
    <font>
      <sz val="11"/>
      <name val="Carlito"/>
    </font>
  </fonts>
  <fills count="25">
    <fill>
      <patternFill patternType="none"/>
    </fill>
    <fill>
      <patternFill patternType="gray125"/>
    </fill>
    <fill>
      <patternFill patternType="solid">
        <fgColor rgb="FFFCFBF8"/>
      </patternFill>
    </fill>
    <fill>
      <patternFill patternType="solid">
        <fgColor rgb="FFA6A65F"/>
      </patternFill>
    </fill>
    <fill>
      <patternFill patternType="solid">
        <fgColor rgb="FFFFFFFF"/>
      </patternFill>
    </fill>
    <fill>
      <patternFill patternType="solid">
        <fgColor rgb="FFF1F0E4"/>
      </patternFill>
    </fill>
    <fill>
      <patternFill patternType="solid">
        <fgColor rgb="FF322D32"/>
      </patternFill>
    </fill>
    <fill>
      <patternFill patternType="solid">
        <fgColor rgb="FFF7F6EE"/>
      </patternFill>
    </fill>
    <fill>
      <patternFill patternType="solid">
        <fgColor rgb="FFA6A65F"/>
      </patternFill>
    </fill>
    <fill>
      <patternFill patternType="solid">
        <fgColor rgb="FFFFFFFF"/>
      </patternFill>
    </fill>
    <fill>
      <patternFill patternType="solid">
        <fgColor rgb="FFF1F0E4"/>
      </patternFill>
    </fill>
    <fill>
      <patternFill patternType="solid">
        <fgColor rgb="FFFCFBF8"/>
      </patternFill>
    </fill>
    <fill>
      <patternFill patternType="solid">
        <fgColor rgb="FFFCFBF8"/>
      </patternFill>
    </fill>
    <fill>
      <patternFill patternType="solid">
        <fgColor rgb="FFA6A65F"/>
      </patternFill>
    </fill>
    <fill>
      <patternFill patternType="solid">
        <fgColor rgb="FFF7F6EE"/>
      </patternFill>
    </fill>
    <fill>
      <patternFill patternType="solid">
        <fgColor rgb="FFF1F0E4"/>
      </patternFill>
    </fill>
    <fill>
      <patternFill patternType="solid">
        <fgColor rgb="FF322D32"/>
      </patternFill>
    </fill>
    <fill>
      <patternFill patternType="solid">
        <fgColor rgb="FFFFFFFF"/>
      </patternFill>
    </fill>
    <fill>
      <patternFill patternType="solid">
        <fgColor rgb="FFFCFBF8"/>
      </patternFill>
    </fill>
    <fill>
      <patternFill patternType="solid">
        <fgColor rgb="FFA6A65F"/>
      </patternFill>
    </fill>
    <fill>
      <patternFill patternType="solid">
        <fgColor rgb="FFF1F0E4"/>
      </patternFill>
    </fill>
    <fill>
      <patternFill patternType="solid">
        <fgColor rgb="FF322D32"/>
      </patternFill>
    </fill>
    <fill>
      <patternFill patternType="solid">
        <fgColor rgb="FFFFFFFF"/>
      </patternFill>
    </fill>
    <fill>
      <patternFill patternType="solid">
        <fgColor rgb="FFFFF4D6"/>
      </patternFill>
    </fill>
    <fill>
      <patternFill patternType="solid">
        <fgColor rgb="FFFFF4D6"/>
      </patternFill>
    </fill>
  </fills>
  <borders count="18">
    <border>
      <left/>
      <right/>
      <top/>
      <bottom/>
      <diagonal/>
    </border>
    <border>
      <left/>
      <right/>
      <top/>
      <bottom style="thin">
        <color rgb="FFA6A65F"/>
      </bottom>
      <diagonal/>
    </border>
    <border>
      <left/>
      <right/>
      <top/>
      <bottom style="thin">
        <color rgb="FFD8D6C5"/>
      </bottom>
      <diagonal/>
    </border>
    <border>
      <left style="medium">
        <color rgb="FFA6A65F"/>
      </left>
      <right/>
      <top/>
      <bottom/>
      <diagonal/>
    </border>
    <border>
      <left style="medium">
        <color rgb="FFA6A65F"/>
      </left>
      <right/>
      <top/>
      <bottom style="thin">
        <color rgb="FFA6A65F"/>
      </bottom>
      <diagonal/>
    </border>
    <border>
      <left/>
      <right/>
      <top/>
      <bottom style="thin">
        <color rgb="FF858548"/>
      </bottom>
      <diagonal/>
    </border>
    <border>
      <left/>
      <right/>
      <top style="thin">
        <color rgb="FFD8D6C5"/>
      </top>
      <bottom style="thin">
        <color rgb="FFD8D6C5"/>
      </bottom>
      <diagonal/>
    </border>
    <border>
      <left/>
      <right/>
      <top style="thin">
        <color rgb="FFA6A65F"/>
      </top>
      <bottom/>
      <diagonal/>
    </border>
    <border>
      <left style="medium">
        <color rgb="FFA6A65F"/>
      </left>
      <right/>
      <top style="thin">
        <color rgb="FFD8D6C5"/>
      </top>
      <bottom/>
      <diagonal/>
    </border>
    <border>
      <left/>
      <right/>
      <top style="thin">
        <color rgb="FFD8D6C5"/>
      </top>
      <bottom/>
      <diagonal/>
    </border>
    <border>
      <left/>
      <right/>
      <top/>
      <bottom style="medium">
        <color rgb="FFA6A65F"/>
      </bottom>
      <diagonal/>
    </border>
    <border>
      <left/>
      <right style="thin">
        <color rgb="FFD8D6C5"/>
      </right>
      <top/>
      <bottom style="thin">
        <color rgb="FFD8D6C5"/>
      </bottom>
      <diagonal/>
    </border>
    <border>
      <left style="thin">
        <color rgb="FFD8D6C5"/>
      </left>
      <right style="thin">
        <color rgb="FFD8D6C5"/>
      </right>
      <top/>
      <bottom style="thin">
        <color rgb="FFD8D6C5"/>
      </bottom>
      <diagonal/>
    </border>
    <border>
      <left style="thin">
        <color rgb="FFD8D6C5"/>
      </left>
      <right/>
      <top/>
      <bottom style="thin">
        <color rgb="FFD8D6C5"/>
      </bottom>
      <diagonal/>
    </border>
    <border>
      <left/>
      <right style="thin">
        <color rgb="FFD8D6C5"/>
      </right>
      <top style="thin">
        <color rgb="FFD8D6C5"/>
      </top>
      <bottom style="thin">
        <color rgb="FFD8D6C5"/>
      </bottom>
      <diagonal/>
    </border>
    <border>
      <left style="thin">
        <color rgb="FFD8D6C5"/>
      </left>
      <right style="thin">
        <color rgb="FFD8D6C5"/>
      </right>
      <top style="thin">
        <color rgb="FFD8D6C5"/>
      </top>
      <bottom style="thin">
        <color rgb="FFD8D6C5"/>
      </bottom>
      <diagonal/>
    </border>
    <border>
      <left style="thin">
        <color rgb="FFD8D6C5"/>
      </left>
      <right/>
      <top style="thin">
        <color rgb="FFD8D6C5"/>
      </top>
      <bottom style="thin">
        <color rgb="FFD8D6C5"/>
      </bottom>
      <diagonal/>
    </border>
    <border>
      <left style="medium">
        <color rgb="FFA6A65F"/>
      </left>
      <right/>
      <top style="thin">
        <color rgb="FFD8D6C5"/>
      </top>
      <bottom style="thin">
        <color rgb="FFA6A65F"/>
      </bottom>
      <diagonal/>
    </border>
  </borders>
  <cellStyleXfs count="2">
    <xf numFmtId="0" fontId="0" fillId="0" borderId="0"/>
    <xf numFmtId="0" fontId="10" fillId="0" borderId="0"/>
  </cellStyleXfs>
  <cellXfs count="96">
    <xf numFmtId="0" fontId="0" fillId="0" borderId="0" xfId="0"/>
    <xf numFmtId="0" fontId="5" fillId="3" borderId="5" xfId="1" applyFont="1" applyFill="1" applyBorder="1" applyAlignment="1">
      <alignment horizontal="center" vertical="center" wrapText="1"/>
    </xf>
    <xf numFmtId="0" fontId="1" fillId="4" borderId="2" xfId="1" applyFont="1" applyFill="1" applyBorder="1" applyAlignment="1">
      <alignment vertical="center" wrapText="1"/>
    </xf>
    <xf numFmtId="0" fontId="1" fillId="4" borderId="6" xfId="1" applyFont="1" applyFill="1" applyBorder="1" applyAlignment="1">
      <alignment vertical="center" wrapText="1"/>
    </xf>
    <xf numFmtId="0" fontId="1" fillId="5" borderId="6" xfId="1" applyFont="1" applyFill="1" applyBorder="1" applyAlignment="1">
      <alignment vertical="center" wrapText="1"/>
    </xf>
    <xf numFmtId="0" fontId="6" fillId="4" borderId="2" xfId="1" applyFont="1" applyFill="1" applyBorder="1" applyAlignment="1">
      <alignment vertical="center" wrapText="1"/>
    </xf>
    <xf numFmtId="0" fontId="6" fillId="5" borderId="6" xfId="1" applyFont="1" applyFill="1" applyBorder="1" applyAlignment="1">
      <alignment vertical="center" wrapText="1"/>
    </xf>
    <xf numFmtId="0" fontId="6" fillId="4" borderId="6" xfId="1" applyFont="1" applyFill="1" applyBorder="1" applyAlignment="1">
      <alignment vertical="center" wrapText="1"/>
    </xf>
    <xf numFmtId="0" fontId="6" fillId="4" borderId="2" xfId="1" applyFont="1" applyFill="1" applyBorder="1" applyAlignment="1">
      <alignment horizontal="center" vertical="center" wrapText="1"/>
    </xf>
    <xf numFmtId="0" fontId="6" fillId="5" borderId="6" xfId="1" applyFont="1" applyFill="1" applyBorder="1" applyAlignment="1">
      <alignment horizontal="center" vertical="center" wrapText="1"/>
    </xf>
    <xf numFmtId="0" fontId="7" fillId="4" borderId="6" xfId="1" applyFont="1" applyFill="1" applyBorder="1" applyAlignment="1">
      <alignment horizontal="center" vertical="center" wrapText="1"/>
    </xf>
    <xf numFmtId="9" fontId="1" fillId="4" borderId="2" xfId="1" applyNumberFormat="1" applyFont="1" applyFill="1" applyBorder="1" applyAlignment="1">
      <alignment horizontal="center" vertical="center" wrapText="1"/>
    </xf>
    <xf numFmtId="1" fontId="1" fillId="4" borderId="2" xfId="1" applyNumberFormat="1" applyFont="1" applyFill="1" applyBorder="1" applyAlignment="1">
      <alignment horizontal="center" vertical="center" wrapText="1"/>
    </xf>
    <xf numFmtId="9" fontId="1" fillId="5" borderId="6" xfId="1" applyNumberFormat="1" applyFont="1" applyFill="1" applyBorder="1" applyAlignment="1">
      <alignment horizontal="center" vertical="center" wrapText="1"/>
    </xf>
    <xf numFmtId="1" fontId="1" fillId="5" borderId="6" xfId="1" applyNumberFormat="1" applyFont="1" applyFill="1" applyBorder="1" applyAlignment="1">
      <alignment horizontal="center" vertical="center" wrapText="1"/>
    </xf>
    <xf numFmtId="9" fontId="1" fillId="4" borderId="6" xfId="1" applyNumberFormat="1" applyFont="1" applyFill="1" applyBorder="1" applyAlignment="1">
      <alignment horizontal="center" vertical="center" wrapText="1"/>
    </xf>
    <xf numFmtId="1" fontId="1" fillId="4" borderId="6" xfId="1" applyNumberFormat="1" applyFont="1" applyFill="1" applyBorder="1" applyAlignment="1">
      <alignment horizontal="center" vertical="center" wrapText="1"/>
    </xf>
    <xf numFmtId="0" fontId="1" fillId="8" borderId="0" xfId="1" applyFont="1" applyFill="1"/>
    <xf numFmtId="0" fontId="0" fillId="8" borderId="0" xfId="1" applyFont="1" applyFill="1"/>
    <xf numFmtId="0" fontId="5" fillId="8" borderId="5" xfId="1" applyFont="1" applyFill="1" applyBorder="1" applyAlignment="1">
      <alignment horizontal="center" vertical="center" wrapText="1"/>
    </xf>
    <xf numFmtId="1" fontId="1" fillId="9" borderId="2" xfId="1" applyNumberFormat="1" applyFont="1" applyFill="1" applyBorder="1" applyAlignment="1">
      <alignment horizontal="center" vertical="center" wrapText="1"/>
    </xf>
    <xf numFmtId="1" fontId="1" fillId="10" borderId="6" xfId="1" applyNumberFormat="1" applyFont="1" applyFill="1" applyBorder="1" applyAlignment="1">
      <alignment horizontal="center" vertical="center" wrapText="1"/>
    </xf>
    <xf numFmtId="1" fontId="6" fillId="10" borderId="6" xfId="1" applyNumberFormat="1" applyFont="1" applyFill="1" applyBorder="1" applyAlignment="1">
      <alignment horizontal="center" vertical="center" wrapText="1"/>
    </xf>
    <xf numFmtId="0" fontId="6" fillId="10" borderId="7" xfId="1" applyFont="1" applyFill="1" applyBorder="1" applyAlignment="1">
      <alignment vertical="center"/>
    </xf>
    <xf numFmtId="9" fontId="6" fillId="10" borderId="7" xfId="1" applyNumberFormat="1" applyFont="1" applyFill="1" applyBorder="1" applyAlignment="1">
      <alignment horizontal="center" vertical="center"/>
    </xf>
    <xf numFmtId="0" fontId="0" fillId="10" borderId="7" xfId="1" applyFont="1" applyFill="1" applyBorder="1"/>
    <xf numFmtId="0" fontId="6" fillId="10" borderId="2" xfId="1" applyFont="1" applyFill="1" applyBorder="1" applyAlignment="1">
      <alignment vertical="center"/>
    </xf>
    <xf numFmtId="9" fontId="6" fillId="10" borderId="2" xfId="1" applyNumberFormat="1" applyFont="1" applyFill="1" applyBorder="1" applyAlignment="1">
      <alignment horizontal="center" vertical="center"/>
    </xf>
    <xf numFmtId="0" fontId="0" fillId="10" borderId="2" xfId="1" applyFont="1" applyFill="1" applyBorder="1"/>
    <xf numFmtId="0" fontId="0" fillId="11" borderId="0" xfId="1" applyFont="1" applyFill="1"/>
    <xf numFmtId="0" fontId="1" fillId="12" borderId="0" xfId="1" applyFont="1" applyFill="1"/>
    <xf numFmtId="0" fontId="1" fillId="13" borderId="0" xfId="1" applyFont="1" applyFill="1"/>
    <xf numFmtId="0" fontId="5" fillId="13" borderId="5" xfId="1" applyFont="1" applyFill="1" applyBorder="1" applyAlignment="1">
      <alignment horizontal="center" vertical="center" wrapText="1"/>
    </xf>
    <xf numFmtId="0" fontId="1" fillId="17" borderId="2" xfId="1" applyFont="1" applyFill="1" applyBorder="1" applyAlignment="1">
      <alignment vertical="center" wrapText="1"/>
    </xf>
    <xf numFmtId="0" fontId="1" fillId="17" borderId="6" xfId="1" applyFont="1" applyFill="1" applyBorder="1" applyAlignment="1">
      <alignment vertical="center" wrapText="1"/>
    </xf>
    <xf numFmtId="0" fontId="1" fillId="15" borderId="6" xfId="1" applyFont="1" applyFill="1" applyBorder="1" applyAlignment="1">
      <alignment vertical="center" wrapText="1"/>
    </xf>
    <xf numFmtId="0" fontId="6" fillId="17" borderId="2" xfId="1" applyFont="1" applyFill="1" applyBorder="1" applyAlignment="1">
      <alignment vertical="center" wrapText="1"/>
    </xf>
    <xf numFmtId="0" fontId="6" fillId="15" borderId="6" xfId="1" applyFont="1" applyFill="1" applyBorder="1" applyAlignment="1">
      <alignment vertical="center" wrapText="1"/>
    </xf>
    <xf numFmtId="0" fontId="6" fillId="17" borderId="2" xfId="1" applyFont="1" applyFill="1" applyBorder="1" applyAlignment="1">
      <alignment horizontal="center" vertical="center" wrapText="1"/>
    </xf>
    <xf numFmtId="0" fontId="6" fillId="15" borderId="6" xfId="1" applyFont="1" applyFill="1" applyBorder="1" applyAlignment="1">
      <alignment horizontal="center" vertical="center" wrapText="1"/>
    </xf>
    <xf numFmtId="0" fontId="7" fillId="15" borderId="6" xfId="1" applyFont="1" applyFill="1" applyBorder="1" applyAlignment="1">
      <alignment horizontal="center" vertical="center" wrapText="1"/>
    </xf>
    <xf numFmtId="0" fontId="1" fillId="17" borderId="6" xfId="1" applyFont="1" applyFill="1" applyBorder="1" applyAlignment="1">
      <alignment horizontal="center" vertical="center" wrapText="1"/>
    </xf>
    <xf numFmtId="0" fontId="1" fillId="17" borderId="2" xfId="1" applyFont="1" applyFill="1" applyBorder="1" applyAlignment="1">
      <alignment horizontal="center" vertical="center" wrapText="1"/>
    </xf>
    <xf numFmtId="0" fontId="1" fillId="15" borderId="6" xfId="1" applyFont="1" applyFill="1" applyBorder="1" applyAlignment="1">
      <alignment horizontal="center" vertical="center" wrapText="1"/>
    </xf>
    <xf numFmtId="9" fontId="1" fillId="15" borderId="6" xfId="1" applyNumberFormat="1" applyFont="1" applyFill="1" applyBorder="1" applyAlignment="1">
      <alignment horizontal="center" vertical="center" wrapText="1"/>
    </xf>
    <xf numFmtId="0" fontId="1" fillId="12" borderId="6" xfId="1" applyFont="1" applyFill="1" applyBorder="1" applyAlignment="1">
      <alignment horizontal="center" vertical="center" wrapText="1"/>
    </xf>
    <xf numFmtId="1" fontId="7" fillId="12" borderId="6" xfId="1" applyNumberFormat="1" applyFont="1" applyFill="1" applyBorder="1" applyAlignment="1">
      <alignment horizontal="center" vertical="center" wrapText="1"/>
    </xf>
    <xf numFmtId="0" fontId="1" fillId="18" borderId="0" xfId="1" applyFont="1" applyFill="1"/>
    <xf numFmtId="0" fontId="1" fillId="19" borderId="0" xfId="1" applyFont="1" applyFill="1"/>
    <xf numFmtId="0" fontId="5" fillId="21" borderId="10" xfId="1" applyFont="1" applyFill="1" applyBorder="1" applyAlignment="1">
      <alignment horizontal="center" vertical="center" wrapText="1"/>
    </xf>
    <xf numFmtId="0" fontId="6" fillId="23" borderId="11" xfId="1" applyFont="1" applyFill="1" applyBorder="1" applyAlignment="1">
      <alignment vertical="center" wrapText="1"/>
    </xf>
    <xf numFmtId="0" fontId="6" fillId="23" borderId="14" xfId="1" applyFont="1" applyFill="1" applyBorder="1" applyAlignment="1">
      <alignment vertical="center" wrapText="1"/>
    </xf>
    <xf numFmtId="164" fontId="1" fillId="23" borderId="12" xfId="1" applyNumberFormat="1" applyFont="1" applyFill="1" applyBorder="1" applyAlignment="1">
      <alignment horizontal="right" vertical="center" wrapText="1"/>
    </xf>
    <xf numFmtId="164" fontId="1" fillId="23" borderId="15" xfId="1" applyNumberFormat="1" applyFont="1" applyFill="1" applyBorder="1" applyAlignment="1">
      <alignment horizontal="right" vertical="center" wrapText="1"/>
    </xf>
    <xf numFmtId="165" fontId="1" fillId="20" borderId="12" xfId="1" applyNumberFormat="1" applyFont="1" applyFill="1" applyBorder="1" applyAlignment="1">
      <alignment horizontal="center" vertical="center" wrapText="1"/>
    </xf>
    <xf numFmtId="165" fontId="1" fillId="20" borderId="15" xfId="1" applyNumberFormat="1" applyFont="1" applyFill="1" applyBorder="1" applyAlignment="1">
      <alignment horizontal="center" vertical="center" wrapText="1"/>
    </xf>
    <xf numFmtId="1" fontId="1" fillId="20" borderId="13" xfId="1" applyNumberFormat="1" applyFont="1" applyFill="1" applyBorder="1" applyAlignment="1">
      <alignment horizontal="center" vertical="center" wrapText="1"/>
    </xf>
    <xf numFmtId="1" fontId="1" fillId="20" borderId="16" xfId="1" applyNumberFormat="1" applyFont="1" applyFill="1" applyBorder="1" applyAlignment="1">
      <alignment horizontal="center" vertical="center" wrapText="1"/>
    </xf>
    <xf numFmtId="0" fontId="6" fillId="20" borderId="7" xfId="1" applyFont="1" applyFill="1" applyBorder="1" applyAlignment="1">
      <alignment vertical="center"/>
    </xf>
    <xf numFmtId="165" fontId="6" fillId="20" borderId="7" xfId="1" applyNumberFormat="1" applyFont="1" applyFill="1" applyBorder="1" applyAlignment="1">
      <alignment horizontal="center" vertical="center"/>
    </xf>
    <xf numFmtId="0" fontId="5" fillId="19" borderId="5" xfId="1" applyFont="1" applyFill="1" applyBorder="1" applyAlignment="1">
      <alignment horizontal="center" vertical="center" wrapText="1"/>
    </xf>
    <xf numFmtId="0" fontId="1" fillId="22" borderId="6" xfId="1" applyFont="1" applyFill="1" applyBorder="1" applyAlignment="1">
      <alignment vertical="center"/>
    </xf>
    <xf numFmtId="0" fontId="6" fillId="20" borderId="2" xfId="1" applyFont="1" applyFill="1" applyBorder="1" applyAlignment="1">
      <alignment vertical="center"/>
    </xf>
    <xf numFmtId="0" fontId="6" fillId="20" borderId="2" xfId="1" applyFont="1" applyFill="1" applyBorder="1" applyAlignment="1">
      <alignment horizontal="center" vertical="center"/>
    </xf>
    <xf numFmtId="0" fontId="1" fillId="22" borderId="6" xfId="1" applyFont="1" applyFill="1" applyBorder="1" applyAlignment="1">
      <alignment horizontal="center" vertical="center"/>
    </xf>
    <xf numFmtId="164" fontId="6" fillId="20" borderId="2" xfId="1" applyNumberFormat="1" applyFont="1" applyFill="1" applyBorder="1" applyAlignment="1">
      <alignment horizontal="right" vertical="center"/>
    </xf>
    <xf numFmtId="164" fontId="1" fillId="22" borderId="6" xfId="1" applyNumberFormat="1" applyFont="1" applyFill="1" applyBorder="1" applyAlignment="1">
      <alignment horizontal="right" vertical="center"/>
    </xf>
    <xf numFmtId="165" fontId="6" fillId="20" borderId="2" xfId="1" applyNumberFormat="1" applyFont="1" applyFill="1" applyBorder="1" applyAlignment="1">
      <alignment horizontal="right" vertical="center"/>
    </xf>
    <xf numFmtId="165" fontId="1" fillId="22" borderId="6" xfId="1" applyNumberFormat="1" applyFont="1" applyFill="1" applyBorder="1" applyAlignment="1">
      <alignment horizontal="right" vertical="center"/>
    </xf>
    <xf numFmtId="0" fontId="1" fillId="22" borderId="6" xfId="1" applyFont="1" applyFill="1" applyBorder="1" applyAlignment="1">
      <alignment vertical="center" wrapText="1"/>
    </xf>
    <xf numFmtId="1" fontId="1" fillId="24" borderId="15" xfId="0" applyNumberFormat="1" applyFont="1" applyFill="1" applyBorder="1" applyAlignment="1">
      <alignment horizontal="center" vertical="center" wrapText="1"/>
    </xf>
    <xf numFmtId="49" fontId="1" fillId="24" borderId="15" xfId="0" applyNumberFormat="1" applyFont="1" applyFill="1" applyBorder="1" applyAlignment="1">
      <alignment horizontal="left" vertical="center" wrapText="1"/>
    </xf>
    <xf numFmtId="9" fontId="1" fillId="4" borderId="6" xfId="0" applyNumberFormat="1" applyFont="1" applyFill="1" applyBorder="1" applyAlignment="1">
      <alignment horizontal="center" vertical="center" wrapText="1"/>
    </xf>
    <xf numFmtId="166" fontId="1" fillId="4" borderId="6" xfId="0" applyNumberFormat="1" applyFont="1" applyFill="1" applyBorder="1" applyAlignment="1">
      <alignment horizontal="center" vertical="center" wrapText="1"/>
    </xf>
    <xf numFmtId="9" fontId="1" fillId="5" borderId="6" xfId="0" applyNumberFormat="1" applyFont="1" applyFill="1" applyBorder="1" applyAlignment="1">
      <alignment horizontal="center" vertical="center" wrapText="1"/>
    </xf>
    <xf numFmtId="0" fontId="3" fillId="5" borderId="3" xfId="1" applyFont="1" applyFill="1" applyBorder="1" applyAlignment="1">
      <alignment horizontal="center" vertical="center" wrapText="1"/>
    </xf>
    <xf numFmtId="0" fontId="0" fillId="0" borderId="0" xfId="0"/>
    <xf numFmtId="0" fontId="0" fillId="0" borderId="3" xfId="0" applyBorder="1"/>
    <xf numFmtId="0" fontId="6" fillId="10" borderId="2" xfId="1" applyFont="1" applyFill="1" applyBorder="1" applyAlignment="1">
      <alignment vertical="center"/>
    </xf>
    <xf numFmtId="0" fontId="0" fillId="0" borderId="2" xfId="0" applyBorder="1"/>
    <xf numFmtId="0" fontId="8" fillId="7" borderId="8" xfId="1" applyFont="1" applyFill="1" applyBorder="1" applyAlignment="1">
      <alignment horizontal="left" vertical="center" wrapText="1"/>
    </xf>
    <xf numFmtId="0" fontId="0" fillId="0" borderId="9" xfId="0" applyBorder="1"/>
    <xf numFmtId="0" fontId="2" fillId="2" borderId="0" xfId="1" applyFont="1" applyFill="1" applyAlignment="1">
      <alignment horizontal="center" vertical="center"/>
    </xf>
    <xf numFmtId="0" fontId="6" fillId="10" borderId="7" xfId="1" applyFont="1" applyFill="1" applyBorder="1" applyAlignment="1">
      <alignment vertical="center"/>
    </xf>
    <xf numFmtId="0" fontId="0" fillId="0" borderId="7" xfId="0" applyBorder="1"/>
    <xf numFmtId="0" fontId="4" fillId="6" borderId="0" xfId="1" applyFont="1" applyFill="1" applyAlignment="1">
      <alignment horizontal="left" vertical="center"/>
    </xf>
    <xf numFmtId="0" fontId="3" fillId="15" borderId="4" xfId="1" applyFont="1" applyFill="1" applyBorder="1" applyAlignment="1">
      <alignment horizontal="center" vertical="center" wrapText="1"/>
    </xf>
    <xf numFmtId="0" fontId="0" fillId="0" borderId="4" xfId="0" applyBorder="1"/>
    <xf numFmtId="0" fontId="0" fillId="0" borderId="1" xfId="0" applyBorder="1"/>
    <xf numFmtId="0" fontId="8" fillId="14" borderId="17" xfId="1" applyFont="1" applyFill="1" applyBorder="1" applyAlignment="1">
      <alignment horizontal="left" vertical="center" wrapText="1"/>
    </xf>
    <xf numFmtId="0" fontId="4" fillId="16" borderId="0" xfId="1" applyFont="1" applyFill="1" applyAlignment="1">
      <alignment horizontal="left" vertical="center"/>
    </xf>
    <xf numFmtId="0" fontId="2" fillId="12" borderId="1" xfId="1" applyFont="1" applyFill="1" applyBorder="1" applyAlignment="1">
      <alignment horizontal="center" vertical="center"/>
    </xf>
    <xf numFmtId="0" fontId="6" fillId="20" borderId="7" xfId="1" applyFont="1" applyFill="1" applyBorder="1" applyAlignment="1">
      <alignment vertical="center"/>
    </xf>
    <xf numFmtId="0" fontId="2" fillId="18" borderId="1" xfId="1" applyFont="1" applyFill="1" applyBorder="1" applyAlignment="1">
      <alignment horizontal="center" vertical="center"/>
    </xf>
    <xf numFmtId="0" fontId="9" fillId="20" borderId="2" xfId="1" applyFont="1" applyFill="1" applyBorder="1" applyAlignment="1">
      <alignment horizontal="left" vertical="center" wrapText="1"/>
    </xf>
    <xf numFmtId="0" fontId="4" fillId="21" borderId="0" xfId="1" applyFont="1" applyFill="1" applyAlignment="1">
      <alignment horizontal="left" vertical="center"/>
    </xf>
  </cellXfs>
  <cellStyles count="2">
    <cellStyle name="Normal" xfId="1" xr:uid="{00000000-0005-0000-0000-000000000000}"/>
    <cellStyle name="Standard" xfId="0" builtinId="0"/>
  </cellStyles>
  <dxfs count="1">
    <dxf>
      <font>
        <b/>
        <color rgb="FF9C0006"/>
      </font>
      <fill>
        <patternFill>
          <bgColor rgb="FFF4CCC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1"/>
  <c:style val="2"/>
  <c:chart>
    <c:title>
      <c:tx>
        <c:rich>
          <a:bodyPr/>
          <a:lstStyle/>
          <a:p>
            <a:r>
              <a:rPr lang="de-DE" sz="900"/>
              <a:t>Wertungszahlen nach Platzierung</a:t>
            </a:r>
          </a:p>
        </c:rich>
      </c:tx>
      <c:overlay val="0"/>
    </c:title>
    <c:autoTitleDeleted val="0"/>
    <c:plotArea>
      <c:layout/>
      <c:barChart>
        <c:barDir val="col"/>
        <c:grouping val="clustered"/>
        <c:varyColors val="0"/>
        <c:ser>
          <c:idx val="0"/>
          <c:order val="0"/>
          <c:tx>
            <c:v>Wertungszahl</c:v>
          </c:tx>
          <c:spPr>
            <a:solidFill>
              <a:srgbClr val="A6A65F"/>
            </a:solidFill>
            <a:ln>
              <a:prstDash val="solid"/>
            </a:ln>
          </c:spPr>
          <c:invertIfNegative val="1"/>
          <c:val>
            <c:numRef>
              <c:f>Angebotswertung!$E$21:$E$30</c:f>
              <c:numCache>
                <c:formatCode>0.000</c:formatCode>
                <c:ptCount val="10"/>
                <c:pt idx="0">
                  <c:v>0</c:v>
                </c:pt>
                <c:pt idx="1">
                  <c:v>0</c:v>
                </c:pt>
                <c:pt idx="2">
                  <c:v>0</c:v>
                </c:pt>
                <c:pt idx="3">
                  <c:v>0</c:v>
                </c:pt>
                <c:pt idx="4">
                  <c:v>0</c:v>
                </c:pt>
                <c:pt idx="5">
                  <c:v>0</c:v>
                </c:pt>
                <c:pt idx="6">
                  <c:v>0</c:v>
                </c:pt>
                <c:pt idx="7">
                  <c:v>0</c:v>
                </c:pt>
                <c:pt idx="8">
                  <c:v>0</c:v>
                </c:pt>
                <c:pt idx="9">
                  <c:v>0</c:v>
                </c:pt>
              </c:numCache>
            </c:numRef>
          </c:val>
          <c:extLst>
            <c:ext xmlns:c14="http://schemas.microsoft.com/office/drawing/2007/8/2/chart" uri="{6F2FDCE9-48DA-4B69-8628-5D25D57E5C99}">
              <c14:invertSolidFillFmt>
                <c14:spPr xmlns:c14="http://schemas.microsoft.com/office/drawing/2007/8/2/chart">
                  <a:solidFill>
                    <a:srgbClr val="FFFFFF"/>
                  </a:solidFill>
                  <a:ln>
                    <a:prstDash val="solid"/>
                  </a:ln>
                </c14:spPr>
              </c14:invertSolidFillFmt>
            </c:ext>
            <c:ext xmlns:c15="http://schemas.microsoft.com/office/drawing/2012/chart" uri="{02D57815-91ED-43cb-92C2-25804820EDAC}">
              <c15:filteredCategoryTitle>
                <c15:cat>
                  <mc:AlternateContent xmlns:mc="http://schemas.openxmlformats.org/markup-compatibility/2006">
                    <mc:Choice xmlns:c16ac="http://schemas.microsoft.com/office/drawing/2014/chart/ac" Requires="c16ac">
                      <c16ac:multiLvlStrLit>
                        <c:ptCount val="0"/>
                      </c16ac:multiLvlStrLit>
                    </mc:Choice>
                    <mc:Fallback>
                      <c:strLit/>
                    </mc:Fallback>
                  </mc:AlternateContent>
                </c15:cat>
              </c15:filteredCategoryTitle>
            </c:ext>
            <c:ext xmlns:c16="http://schemas.microsoft.com/office/drawing/2014/chart" uri="{C3380CC4-5D6E-409C-BE32-E72D297353CC}">
              <c16:uniqueId val="{00000000-B1A9-4469-9254-46D2C2DF8ACF}"/>
            </c:ext>
          </c:extLst>
        </c:ser>
        <c:dLbls>
          <c:showLegendKey val="0"/>
          <c:showVal val="0"/>
          <c:showCatName val="0"/>
          <c:showSerName val="0"/>
          <c:showPercent val="0"/>
          <c:showBubbleSize val="0"/>
        </c:dLbls>
        <c:gapWidth val="150"/>
        <c:axId val="48650112"/>
        <c:axId val="48672768"/>
      </c:barChart>
      <c:catAx>
        <c:axId val="48650112"/>
        <c:scaling>
          <c:orientation val="minMax"/>
        </c:scaling>
        <c:delete val="0"/>
        <c:axPos val="b"/>
        <c:majorGridlines>
          <c:spPr>
            <a:ln w="9525">
              <a:solidFill>
                <a:srgbClr val="CCCCCC"/>
              </a:solidFill>
              <a:prstDash val="dash"/>
            </a:ln>
          </c:spPr>
        </c:majorGridlines>
        <c:numFmt formatCode="General" sourceLinked="1"/>
        <c:majorTickMark val="none"/>
        <c:minorTickMark val="none"/>
        <c:tickLblPos val="nextTo"/>
        <c:crossAx val="48672768"/>
        <c:crosses val="autoZero"/>
        <c:auto val="1"/>
        <c:lblAlgn val="ctr"/>
        <c:lblOffset val="100"/>
        <c:noMultiLvlLbl val="1"/>
      </c:catAx>
      <c:valAx>
        <c:axId val="48672768"/>
        <c:scaling>
          <c:orientation val="minMax"/>
          <c:max val="1"/>
          <c:min val="0"/>
        </c:scaling>
        <c:delete val="0"/>
        <c:axPos val="l"/>
        <c:majorGridlines>
          <c:spPr>
            <a:ln w="9525">
              <a:solidFill>
                <a:srgbClr val="CCCCCC"/>
              </a:solidFill>
              <a:prstDash val="dash"/>
            </a:ln>
          </c:spPr>
        </c:majorGridlines>
        <c:numFmt formatCode="0.000" sourceLinked="1"/>
        <c:majorTickMark val="none"/>
        <c:minorTickMark val="none"/>
        <c:tickLblPos val="nextTo"/>
        <c:crossAx val="48650112"/>
        <c:crosses val="autoZero"/>
        <c:crossBetween val="between"/>
      </c:valAx>
    </c:plotArea>
    <c:plotVisOnly val="1"/>
    <c:dispBlanksAs val="zero"/>
    <c:showDLblsOverMax val="1"/>
  </c:chart>
  <c:spPr>
    <a:ln w="9525">
      <a:solidFill>
        <a:srgbClr val="D9D9D9"/>
      </a:solidFill>
      <a:prstDash val="solid"/>
    </a:ln>
  </c:spPr>
  <c:printSettings>
    <c:headerFooter/>
    <c:pageMargins b="0.78740157499999996" l="0.7" r="0.7" t="0.78740157499999996"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0</xdr:colOff>
      <xdr:row>18</xdr:row>
      <xdr:rowOff>0</xdr:rowOff>
    </xdr:from>
    <xdr:to>
      <xdr:col>11</xdr:col>
      <xdr:colOff>0</xdr:colOff>
      <xdr:row>34</xdr:row>
      <xdr:rowOff>0</xdr:rowOff>
    </xdr:to>
    <xdr:graphicFrame macro="">
      <xdr:nvGraphicFramePr>
        <xdr:cNvPr id="2" name="Chart">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5"/>
  <sheetViews>
    <sheetView showGridLines="0" topLeftCell="A18" workbookViewId="0">
      <selection sqref="A1:H2"/>
    </sheetView>
  </sheetViews>
  <sheetFormatPr baseColWidth="10" defaultColWidth="9" defaultRowHeight="14.25"/>
  <cols>
    <col min="1" max="1" width="10" customWidth="1"/>
    <col min="2" max="2" width="31" customWidth="1"/>
    <col min="3" max="3" width="57" customWidth="1"/>
    <col min="4" max="4" width="21" customWidth="1"/>
    <col min="5" max="5" width="23" customWidth="1"/>
    <col min="6" max="6" width="14" customWidth="1"/>
    <col min="7" max="7" width="20" customWidth="1"/>
    <col min="8" max="8" width="16" customWidth="1"/>
  </cols>
  <sheetData>
    <row r="1" spans="1:8" ht="27" customHeight="1">
      <c r="A1" s="82" t="s">
        <v>0</v>
      </c>
      <c r="B1" s="76"/>
      <c r="C1" s="76"/>
      <c r="D1" s="76"/>
      <c r="E1" s="76"/>
      <c r="F1" s="76"/>
      <c r="G1" s="76"/>
      <c r="H1" s="76"/>
    </row>
    <row r="2" spans="1:8" ht="27" customHeight="1">
      <c r="A2" s="76"/>
      <c r="B2" s="76"/>
      <c r="C2" s="76"/>
      <c r="D2" s="76"/>
      <c r="E2" s="76"/>
      <c r="F2" s="76"/>
      <c r="G2" s="76"/>
      <c r="H2" s="76"/>
    </row>
    <row r="3" spans="1:8" ht="3.95" customHeight="1">
      <c r="A3" s="17"/>
      <c r="B3" s="17"/>
      <c r="C3" s="17"/>
      <c r="D3" s="17"/>
      <c r="E3" s="17"/>
      <c r="F3" s="17"/>
      <c r="G3" s="18"/>
      <c r="H3" s="18"/>
    </row>
    <row r="4" spans="1:8" ht="18" customHeight="1">
      <c r="A4" s="29"/>
      <c r="B4" s="29"/>
      <c r="C4" s="29"/>
      <c r="D4" s="29"/>
      <c r="E4" s="29"/>
      <c r="F4" s="29"/>
      <c r="G4" s="29"/>
      <c r="H4" s="29"/>
    </row>
    <row r="5" spans="1:8" ht="24" customHeight="1">
      <c r="A5" s="80" t="s">
        <v>1</v>
      </c>
      <c r="B5" s="81"/>
      <c r="C5" s="81"/>
      <c r="D5" s="81"/>
      <c r="E5" s="81"/>
      <c r="F5" s="81"/>
      <c r="G5" s="81"/>
      <c r="H5" s="81"/>
    </row>
    <row r="6" spans="1:8" ht="24" customHeight="1">
      <c r="A6" s="77"/>
      <c r="B6" s="76"/>
      <c r="C6" s="76"/>
      <c r="D6" s="76"/>
      <c r="E6" s="76"/>
      <c r="F6" s="76"/>
      <c r="G6" s="76"/>
      <c r="H6" s="76"/>
    </row>
    <row r="7" spans="1:8" ht="24" customHeight="1">
      <c r="A7" s="77"/>
      <c r="B7" s="76"/>
      <c r="C7" s="76"/>
      <c r="D7" s="76"/>
      <c r="E7" s="76"/>
      <c r="F7" s="76"/>
      <c r="G7" s="76"/>
      <c r="H7" s="76"/>
    </row>
    <row r="8" spans="1:8" ht="24" customHeight="1">
      <c r="A8" s="77"/>
      <c r="B8" s="76"/>
      <c r="C8" s="76"/>
      <c r="D8" s="76"/>
      <c r="E8" s="76"/>
      <c r="F8" s="76"/>
      <c r="G8" s="76"/>
      <c r="H8" s="76"/>
    </row>
    <row r="9" spans="1:8" ht="24" customHeight="1">
      <c r="A9" s="77"/>
      <c r="B9" s="76"/>
      <c r="C9" s="76"/>
      <c r="D9" s="76"/>
      <c r="E9" s="76"/>
      <c r="F9" s="76"/>
      <c r="G9" s="76"/>
      <c r="H9" s="76"/>
    </row>
    <row r="10" spans="1:8" ht="24" customHeight="1">
      <c r="A10" s="77"/>
      <c r="B10" s="76"/>
      <c r="C10" s="76"/>
      <c r="D10" s="76"/>
      <c r="E10" s="76"/>
      <c r="F10" s="76"/>
      <c r="G10" s="76"/>
      <c r="H10" s="76"/>
    </row>
    <row r="11" spans="1:8" ht="18" customHeight="1">
      <c r="A11" s="29"/>
      <c r="B11" s="29"/>
      <c r="C11" s="29"/>
      <c r="D11" s="29"/>
      <c r="E11" s="29"/>
      <c r="F11" s="29"/>
      <c r="G11" s="29"/>
      <c r="H11" s="29"/>
    </row>
    <row r="12" spans="1:8" ht="24.95" customHeight="1">
      <c r="A12" s="75" t="s">
        <v>2</v>
      </c>
      <c r="B12" s="76"/>
      <c r="C12" s="76"/>
      <c r="D12" s="76"/>
      <c r="E12" s="76"/>
      <c r="F12" s="76"/>
      <c r="G12" s="76"/>
      <c r="H12" s="76"/>
    </row>
    <row r="13" spans="1:8" ht="24.95" customHeight="1">
      <c r="A13" s="77"/>
      <c r="B13" s="76"/>
      <c r="C13" s="76"/>
      <c r="D13" s="76"/>
      <c r="E13" s="76"/>
      <c r="F13" s="76"/>
      <c r="G13" s="76"/>
      <c r="H13" s="76"/>
    </row>
    <row r="14" spans="1:8" ht="24.95" customHeight="1">
      <c r="A14" s="77"/>
      <c r="B14" s="76"/>
      <c r="C14" s="76"/>
      <c r="D14" s="76"/>
      <c r="E14" s="76"/>
      <c r="F14" s="76"/>
      <c r="G14" s="76"/>
      <c r="H14" s="76"/>
    </row>
    <row r="15" spans="1:8" ht="24.95" customHeight="1">
      <c r="A15" s="77"/>
      <c r="B15" s="76"/>
      <c r="C15" s="76"/>
      <c r="D15" s="76"/>
      <c r="E15" s="76"/>
      <c r="F15" s="76"/>
      <c r="G15" s="76"/>
      <c r="H15" s="76"/>
    </row>
    <row r="16" spans="1:8" ht="18" customHeight="1">
      <c r="A16" s="29"/>
      <c r="B16" s="29"/>
      <c r="C16" s="29"/>
      <c r="D16" s="29"/>
      <c r="E16" s="29"/>
      <c r="F16" s="29"/>
      <c r="G16" s="29"/>
      <c r="H16" s="29"/>
    </row>
    <row r="17" spans="1:8" ht="27" customHeight="1">
      <c r="A17" s="85" t="s">
        <v>3</v>
      </c>
      <c r="B17" s="76"/>
      <c r="C17" s="76"/>
      <c r="D17" s="76"/>
      <c r="E17" s="76"/>
      <c r="F17" s="76"/>
      <c r="G17" s="76"/>
      <c r="H17" s="76"/>
    </row>
    <row r="18" spans="1:8" ht="36.950000000000003" customHeight="1">
      <c r="A18" s="1" t="s">
        <v>4</v>
      </c>
      <c r="B18" s="1" t="s">
        <v>5</v>
      </c>
      <c r="C18" s="1" t="s">
        <v>6</v>
      </c>
      <c r="D18" s="1" t="s">
        <v>7</v>
      </c>
      <c r="E18" s="1" t="s">
        <v>8</v>
      </c>
      <c r="F18" s="1" t="s">
        <v>9</v>
      </c>
      <c r="G18" s="19" t="s">
        <v>10</v>
      </c>
      <c r="H18" s="19" t="s">
        <v>11</v>
      </c>
    </row>
    <row r="19" spans="1:8" ht="30" customHeight="1">
      <c r="A19" s="8" t="s">
        <v>12</v>
      </c>
      <c r="B19" s="5" t="s">
        <v>13</v>
      </c>
      <c r="C19" s="2" t="s">
        <v>14</v>
      </c>
      <c r="D19" s="11">
        <v>0.7</v>
      </c>
      <c r="E19" s="11"/>
      <c r="F19" s="12"/>
      <c r="G19" s="20"/>
      <c r="H19" s="20"/>
    </row>
    <row r="20" spans="1:8" ht="30" customHeight="1">
      <c r="A20" s="9" t="s">
        <v>15</v>
      </c>
      <c r="B20" s="6" t="s">
        <v>16</v>
      </c>
      <c r="C20" s="4" t="s">
        <v>17</v>
      </c>
      <c r="D20" s="13">
        <v>0.3</v>
      </c>
      <c r="E20" s="13">
        <v>1</v>
      </c>
      <c r="F20" s="14"/>
      <c r="G20" s="21"/>
      <c r="H20" s="22">
        <f>SUM(H21:H22)</f>
        <v>75</v>
      </c>
    </row>
    <row r="21" spans="1:8" ht="44.1" customHeight="1">
      <c r="A21" s="10" t="s">
        <v>18</v>
      </c>
      <c r="B21" s="7" t="s">
        <v>19</v>
      </c>
      <c r="C21" s="3" t="s">
        <v>20</v>
      </c>
      <c r="D21" s="15">
        <f>$D$20*E21</f>
        <v>0.21</v>
      </c>
      <c r="E21" s="72">
        <f>70%</f>
        <v>0.7</v>
      </c>
      <c r="F21" s="16">
        <v>5</v>
      </c>
      <c r="G21" s="73">
        <v>10.5</v>
      </c>
      <c r="H21" s="73">
        <f>F21*G21</f>
        <v>52.5</v>
      </c>
    </row>
    <row r="22" spans="1:8" ht="44.1" customHeight="1">
      <c r="A22" s="10" t="s">
        <v>21</v>
      </c>
      <c r="B22" s="7" t="s">
        <v>22</v>
      </c>
      <c r="C22" s="3" t="s">
        <v>23</v>
      </c>
      <c r="D22" s="15">
        <f>$D$20*E22</f>
        <v>9.0000000000000011E-2</v>
      </c>
      <c r="E22" s="72">
        <f>1-E21</f>
        <v>0.30000000000000004</v>
      </c>
      <c r="F22" s="16">
        <v>5</v>
      </c>
      <c r="G22" s="73">
        <v>4.5</v>
      </c>
      <c r="H22" s="73">
        <f>F22*G22</f>
        <v>22.5</v>
      </c>
    </row>
    <row r="23" spans="1:8" ht="18" customHeight="1">
      <c r="A23" s="29"/>
      <c r="B23" s="29"/>
      <c r="C23" s="29"/>
      <c r="D23" s="29"/>
      <c r="E23" s="29"/>
      <c r="F23" s="29"/>
      <c r="G23" s="29"/>
      <c r="H23" s="29"/>
    </row>
    <row r="24" spans="1:8" ht="24.95" customHeight="1">
      <c r="A24" s="83" t="s">
        <v>24</v>
      </c>
      <c r="B24" s="84"/>
      <c r="C24" s="84"/>
      <c r="D24" s="24">
        <f>D19+D20</f>
        <v>1</v>
      </c>
      <c r="E24" s="24"/>
      <c r="F24" s="23"/>
      <c r="G24" s="25"/>
      <c r="H24" s="25"/>
    </row>
    <row r="25" spans="1:8" ht="24.95" customHeight="1">
      <c r="A25" s="78" t="s">
        <v>25</v>
      </c>
      <c r="B25" s="79"/>
      <c r="C25" s="79"/>
      <c r="D25" s="79"/>
      <c r="E25" s="27">
        <f>SUM(E21:E22)</f>
        <v>1</v>
      </c>
      <c r="F25" s="26"/>
      <c r="G25" s="28"/>
      <c r="H25" s="28"/>
    </row>
  </sheetData>
  <mergeCells count="6">
    <mergeCell ref="A12:H15"/>
    <mergeCell ref="A25:D25"/>
    <mergeCell ref="A5:H10"/>
    <mergeCell ref="A1:H2"/>
    <mergeCell ref="A24:C24"/>
    <mergeCell ref="A17:H17"/>
  </mergeCells>
  <conditionalFormatting sqref="D13">
    <cfRule type="cellIs" dxfId="0" priority="1" operator="notEqual">
      <formula>1</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5"/>
  <sheetViews>
    <sheetView showGridLines="0" topLeftCell="A19" workbookViewId="0">
      <selection sqref="A1:G2"/>
    </sheetView>
  </sheetViews>
  <sheetFormatPr baseColWidth="10" defaultColWidth="9" defaultRowHeight="14.25"/>
  <cols>
    <col min="1" max="1" width="10" customWidth="1"/>
    <col min="2" max="2" width="31" customWidth="1"/>
    <col min="3" max="3" width="57" customWidth="1"/>
    <col min="4" max="4" width="22" customWidth="1"/>
    <col min="5" max="5" width="13" customWidth="1"/>
    <col min="6" max="6" width="38" customWidth="1"/>
    <col min="7" max="7" width="23" customWidth="1"/>
    <col min="8" max="8" width="2" customWidth="1"/>
  </cols>
  <sheetData>
    <row r="1" spans="1:7" ht="27" customHeight="1">
      <c r="A1" s="91" t="s">
        <v>26</v>
      </c>
      <c r="B1" s="76"/>
      <c r="C1" s="76"/>
      <c r="D1" s="76"/>
      <c r="E1" s="76"/>
      <c r="F1" s="76"/>
      <c r="G1" s="76"/>
    </row>
    <row r="2" spans="1:7" ht="27" customHeight="1">
      <c r="A2" s="88"/>
      <c r="B2" s="88"/>
      <c r="C2" s="88"/>
      <c r="D2" s="88"/>
      <c r="E2" s="88"/>
      <c r="F2" s="88"/>
      <c r="G2" s="88"/>
    </row>
    <row r="3" spans="1:7" ht="3.95" customHeight="1">
      <c r="A3" s="31"/>
      <c r="B3" s="31"/>
      <c r="C3" s="31"/>
      <c r="D3" s="31"/>
      <c r="E3" s="31"/>
      <c r="F3" s="31"/>
      <c r="G3" s="31"/>
    </row>
    <row r="4" spans="1:7" ht="18" customHeight="1">
      <c r="A4" s="30"/>
      <c r="B4" s="30"/>
      <c r="C4" s="30"/>
      <c r="D4" s="30"/>
      <c r="E4" s="30"/>
      <c r="F4" s="30"/>
      <c r="G4" s="30"/>
    </row>
    <row r="5" spans="1:7" ht="24" customHeight="1">
      <c r="A5" s="89" t="s">
        <v>1</v>
      </c>
      <c r="B5" s="81"/>
      <c r="C5" s="81"/>
      <c r="D5" s="81"/>
      <c r="E5" s="81"/>
      <c r="F5" s="81"/>
      <c r="G5" s="81"/>
    </row>
    <row r="6" spans="1:7" ht="24" customHeight="1">
      <c r="A6" s="77"/>
      <c r="B6" s="76"/>
      <c r="C6" s="76"/>
      <c r="D6" s="76"/>
      <c r="E6" s="76"/>
      <c r="F6" s="76"/>
      <c r="G6" s="76"/>
    </row>
    <row r="7" spans="1:7" ht="24" customHeight="1">
      <c r="A7" s="77"/>
      <c r="B7" s="76"/>
      <c r="C7" s="76"/>
      <c r="D7" s="76"/>
      <c r="E7" s="76"/>
      <c r="F7" s="76"/>
      <c r="G7" s="76"/>
    </row>
    <row r="8" spans="1:7" ht="24" customHeight="1">
      <c r="A8" s="77"/>
      <c r="B8" s="76"/>
      <c r="C8" s="76"/>
      <c r="D8" s="76"/>
      <c r="E8" s="76"/>
      <c r="F8" s="76"/>
      <c r="G8" s="76"/>
    </row>
    <row r="9" spans="1:7" ht="24" customHeight="1">
      <c r="A9" s="77"/>
      <c r="B9" s="76"/>
      <c r="C9" s="76"/>
      <c r="D9" s="76"/>
      <c r="E9" s="76"/>
      <c r="F9" s="76"/>
      <c r="G9" s="76"/>
    </row>
    <row r="10" spans="1:7" ht="24" customHeight="1">
      <c r="A10" s="87"/>
      <c r="B10" s="88"/>
      <c r="C10" s="88"/>
      <c r="D10" s="88"/>
      <c r="E10" s="88"/>
      <c r="F10" s="88"/>
      <c r="G10" s="88"/>
    </row>
    <row r="11" spans="1:7" ht="18" customHeight="1">
      <c r="A11" s="30"/>
      <c r="B11" s="30"/>
      <c r="C11" s="30"/>
      <c r="D11" s="30"/>
      <c r="E11" s="30"/>
      <c r="F11" s="30"/>
      <c r="G11" s="30"/>
    </row>
    <row r="12" spans="1:7" ht="24.95" customHeight="1">
      <c r="A12" s="86" t="s">
        <v>2</v>
      </c>
      <c r="B12" s="76"/>
      <c r="C12" s="76"/>
      <c r="D12" s="76"/>
      <c r="E12" s="76"/>
      <c r="F12" s="76"/>
      <c r="G12" s="76"/>
    </row>
    <row r="13" spans="1:7" ht="24.95" customHeight="1">
      <c r="A13" s="77"/>
      <c r="B13" s="76"/>
      <c r="C13" s="76"/>
      <c r="D13" s="76"/>
      <c r="E13" s="76"/>
      <c r="F13" s="76"/>
      <c r="G13" s="76"/>
    </row>
    <row r="14" spans="1:7" ht="24.95" customHeight="1">
      <c r="A14" s="77"/>
      <c r="B14" s="76"/>
      <c r="C14" s="76"/>
      <c r="D14" s="76"/>
      <c r="E14" s="76"/>
      <c r="F14" s="76"/>
      <c r="G14" s="76"/>
    </row>
    <row r="15" spans="1:7" ht="24.95" customHeight="1">
      <c r="A15" s="87"/>
      <c r="B15" s="88"/>
      <c r="C15" s="88"/>
      <c r="D15" s="88"/>
      <c r="E15" s="88"/>
      <c r="F15" s="88"/>
      <c r="G15" s="88"/>
    </row>
    <row r="16" spans="1:7" ht="18" customHeight="1">
      <c r="A16" s="30"/>
      <c r="B16" s="30"/>
      <c r="C16" s="30"/>
      <c r="D16" s="30"/>
      <c r="E16" s="30"/>
      <c r="F16" s="30"/>
      <c r="G16" s="30"/>
    </row>
    <row r="17" spans="1:7" ht="27" customHeight="1">
      <c r="A17" s="90" t="s">
        <v>27</v>
      </c>
      <c r="B17" s="76"/>
      <c r="C17" s="76"/>
      <c r="D17" s="76"/>
      <c r="E17" s="76"/>
      <c r="F17" s="76"/>
      <c r="G17" s="76"/>
    </row>
    <row r="18" spans="1:7" ht="42" customHeight="1">
      <c r="A18" s="32" t="s">
        <v>4</v>
      </c>
      <c r="B18" s="32" t="s">
        <v>5</v>
      </c>
      <c r="C18" s="32" t="s">
        <v>6</v>
      </c>
      <c r="D18" s="32" t="s">
        <v>28</v>
      </c>
      <c r="E18" s="32" t="s">
        <v>29</v>
      </c>
      <c r="F18" s="32" t="s">
        <v>30</v>
      </c>
      <c r="G18" s="32" t="s">
        <v>8</v>
      </c>
    </row>
    <row r="19" spans="1:7" ht="33.950000000000003" customHeight="1">
      <c r="A19" s="38" t="s">
        <v>12</v>
      </c>
      <c r="B19" s="36" t="s">
        <v>13</v>
      </c>
      <c r="C19" s="33" t="s">
        <v>14</v>
      </c>
      <c r="D19" s="42" t="s">
        <v>31</v>
      </c>
      <c r="E19" s="42"/>
      <c r="F19" s="42"/>
      <c r="G19" s="42"/>
    </row>
    <row r="20" spans="1:7" ht="33.950000000000003" customHeight="1">
      <c r="A20" s="39" t="s">
        <v>15</v>
      </c>
      <c r="B20" s="37" t="s">
        <v>16</v>
      </c>
      <c r="C20" s="35" t="s">
        <v>32</v>
      </c>
      <c r="D20" s="43" t="s">
        <v>33</v>
      </c>
      <c r="E20" s="43"/>
      <c r="F20" s="43"/>
      <c r="G20" s="44">
        <v>1</v>
      </c>
    </row>
    <row r="21" spans="1:7" ht="48" customHeight="1">
      <c r="A21" s="40" t="s">
        <v>18</v>
      </c>
      <c r="B21" s="37" t="s">
        <v>19</v>
      </c>
      <c r="C21" s="35" t="s">
        <v>20</v>
      </c>
      <c r="D21" s="43" t="s">
        <v>34</v>
      </c>
      <c r="E21" s="43"/>
      <c r="F21" s="43"/>
      <c r="G21" s="74">
        <f>70%</f>
        <v>0.7</v>
      </c>
    </row>
    <row r="22" spans="1:7" ht="24.95" customHeight="1">
      <c r="A22" s="41"/>
      <c r="B22" s="34"/>
      <c r="C22" s="34" t="s">
        <v>35</v>
      </c>
      <c r="D22" s="41"/>
      <c r="E22" s="46">
        <v>0</v>
      </c>
      <c r="F22" s="45"/>
      <c r="G22" s="72"/>
    </row>
    <row r="23" spans="1:7" ht="24.95" customHeight="1">
      <c r="A23" s="41"/>
      <c r="B23" s="34"/>
      <c r="C23" s="34" t="s">
        <v>36</v>
      </c>
      <c r="D23" s="41"/>
      <c r="E23" s="46">
        <v>1</v>
      </c>
      <c r="F23" s="45"/>
      <c r="G23" s="72"/>
    </row>
    <row r="24" spans="1:7" ht="24.95" customHeight="1">
      <c r="A24" s="41"/>
      <c r="B24" s="34"/>
      <c r="C24" s="34" t="s">
        <v>37</v>
      </c>
      <c r="D24" s="41"/>
      <c r="E24" s="46">
        <v>2</v>
      </c>
      <c r="F24" s="45"/>
      <c r="G24" s="72"/>
    </row>
    <row r="25" spans="1:7" ht="24.95" customHeight="1">
      <c r="A25" s="41"/>
      <c r="B25" s="34"/>
      <c r="C25" s="69" t="s">
        <v>38</v>
      </c>
      <c r="D25" s="41"/>
      <c r="E25" s="46">
        <v>3</v>
      </c>
      <c r="F25" s="45"/>
      <c r="G25" s="72"/>
    </row>
    <row r="26" spans="1:7" ht="24.95" customHeight="1">
      <c r="A26" s="41"/>
      <c r="B26" s="34"/>
      <c r="C26" s="69" t="s">
        <v>39</v>
      </c>
      <c r="D26" s="41"/>
      <c r="E26" s="46">
        <v>4</v>
      </c>
      <c r="F26" s="45"/>
      <c r="G26" s="72"/>
    </row>
    <row r="27" spans="1:7" ht="24.95" customHeight="1">
      <c r="A27" s="41"/>
      <c r="B27" s="34"/>
      <c r="C27" s="69" t="s">
        <v>40</v>
      </c>
      <c r="D27" s="41"/>
      <c r="E27" s="46">
        <v>5</v>
      </c>
      <c r="F27" s="45"/>
      <c r="G27" s="72"/>
    </row>
    <row r="28" spans="1:7" ht="51.95" customHeight="1">
      <c r="A28" s="40" t="s">
        <v>21</v>
      </c>
      <c r="B28" s="37" t="s">
        <v>22</v>
      </c>
      <c r="C28" s="35" t="s">
        <v>23</v>
      </c>
      <c r="D28" s="43" t="s">
        <v>34</v>
      </c>
      <c r="E28" s="43"/>
      <c r="F28" s="43"/>
      <c r="G28" s="74">
        <f>1-G21</f>
        <v>0.30000000000000004</v>
      </c>
    </row>
    <row r="29" spans="1:7" ht="24.95" customHeight="1">
      <c r="A29" s="41"/>
      <c r="B29" s="34"/>
      <c r="C29" s="69" t="s">
        <v>41</v>
      </c>
      <c r="D29" s="41"/>
      <c r="E29" s="46">
        <v>0</v>
      </c>
      <c r="F29" s="45"/>
      <c r="G29" s="41"/>
    </row>
    <row r="30" spans="1:7" ht="24.95" customHeight="1">
      <c r="A30" s="41"/>
      <c r="B30" s="34"/>
      <c r="C30" s="69" t="s">
        <v>42</v>
      </c>
      <c r="D30" s="41"/>
      <c r="E30" s="46">
        <v>1</v>
      </c>
      <c r="F30" s="45"/>
      <c r="G30" s="41"/>
    </row>
    <row r="31" spans="1:7" ht="24.95" customHeight="1">
      <c r="A31" s="41"/>
      <c r="B31" s="34"/>
      <c r="C31" s="69" t="s">
        <v>43</v>
      </c>
      <c r="D31" s="41"/>
      <c r="E31" s="46">
        <v>2</v>
      </c>
      <c r="F31" s="45"/>
      <c r="G31" s="41"/>
    </row>
    <row r="32" spans="1:7" ht="24.95" customHeight="1">
      <c r="A32" s="41"/>
      <c r="B32" s="34"/>
      <c r="C32" s="69" t="s">
        <v>44</v>
      </c>
      <c r="D32" s="41"/>
      <c r="E32" s="46">
        <v>3</v>
      </c>
      <c r="F32" s="45"/>
      <c r="G32" s="41"/>
    </row>
    <row r="33" spans="1:7" ht="24.95" customHeight="1">
      <c r="A33" s="41"/>
      <c r="B33" s="34"/>
      <c r="C33" s="69" t="s">
        <v>45</v>
      </c>
      <c r="D33" s="41"/>
      <c r="E33" s="46">
        <v>4</v>
      </c>
      <c r="F33" s="45"/>
      <c r="G33" s="41"/>
    </row>
    <row r="34" spans="1:7" ht="24.95" customHeight="1">
      <c r="A34" s="41"/>
      <c r="B34" s="34"/>
      <c r="C34" s="69" t="s">
        <v>46</v>
      </c>
      <c r="D34" s="41"/>
      <c r="E34" s="46">
        <v>5</v>
      </c>
      <c r="F34" s="45"/>
      <c r="G34" s="41"/>
    </row>
    <row r="35" spans="1:7" ht="18" customHeight="1">
      <c r="A35" s="30"/>
      <c r="B35" s="30"/>
      <c r="C35" s="30"/>
      <c r="D35" s="30"/>
      <c r="E35" s="30"/>
      <c r="F35" s="30"/>
      <c r="G35" s="30"/>
    </row>
  </sheetData>
  <mergeCells count="4">
    <mergeCell ref="A12:G15"/>
    <mergeCell ref="A5:G10"/>
    <mergeCell ref="A17:G17"/>
    <mergeCell ref="A1:G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35"/>
  <sheetViews>
    <sheetView showGridLines="0" tabSelected="1" topLeftCell="A2" workbookViewId="0">
      <selection activeCell="J6" sqref="J6"/>
    </sheetView>
  </sheetViews>
  <sheetFormatPr baseColWidth="10" defaultColWidth="9" defaultRowHeight="14.25"/>
  <cols>
    <col min="1" max="1" width="20" customWidth="1"/>
    <col min="2" max="2" width="25" customWidth="1"/>
    <col min="3" max="3" width="16.875" customWidth="1"/>
    <col min="4" max="4" width="18.125" customWidth="1"/>
    <col min="5" max="5" width="21.875" customWidth="1"/>
    <col min="6" max="6" width="20.625" customWidth="1"/>
    <col min="7" max="7" width="23.75" customWidth="1"/>
    <col min="8" max="8" width="16.875" customWidth="1"/>
    <col min="9" max="9" width="19.375" customWidth="1"/>
    <col min="10" max="10" width="15.625" customWidth="1"/>
    <col min="11" max="11" width="9.375" customWidth="1"/>
  </cols>
  <sheetData>
    <row r="1" spans="1:11" ht="27" customHeight="1">
      <c r="A1" s="93" t="s">
        <v>47</v>
      </c>
      <c r="B1" s="76"/>
      <c r="C1" s="76"/>
      <c r="D1" s="76"/>
      <c r="E1" s="76"/>
      <c r="F1" s="76"/>
      <c r="G1" s="76"/>
      <c r="H1" s="76"/>
      <c r="I1" s="76"/>
      <c r="J1" s="76"/>
      <c r="K1" s="76"/>
    </row>
    <row r="2" spans="1:11" ht="27" customHeight="1">
      <c r="A2" s="88"/>
      <c r="B2" s="88"/>
      <c r="C2" s="88"/>
      <c r="D2" s="88"/>
      <c r="E2" s="88"/>
      <c r="F2" s="88"/>
      <c r="G2" s="88"/>
      <c r="H2" s="88"/>
      <c r="I2" s="88"/>
      <c r="J2" s="88"/>
      <c r="K2" s="88"/>
    </row>
    <row r="3" spans="1:11" ht="3.95" customHeight="1">
      <c r="A3" s="48"/>
      <c r="B3" s="48"/>
      <c r="C3" s="48"/>
      <c r="D3" s="48"/>
      <c r="E3" s="48"/>
      <c r="F3" s="48"/>
      <c r="G3" s="48"/>
      <c r="H3" s="48"/>
      <c r="I3" s="48"/>
      <c r="J3" s="48"/>
      <c r="K3" s="48"/>
    </row>
    <row r="4" spans="1:11" ht="30" customHeight="1">
      <c r="A4" s="94" t="s">
        <v>48</v>
      </c>
      <c r="B4" s="79"/>
      <c r="C4" s="79"/>
      <c r="D4" s="79"/>
      <c r="E4" s="79"/>
      <c r="F4" s="79"/>
      <c r="G4" s="79"/>
      <c r="H4" s="79"/>
      <c r="I4" s="79"/>
      <c r="J4" s="79"/>
      <c r="K4" s="79"/>
    </row>
    <row r="5" spans="1:11" ht="48" customHeight="1">
      <c r="A5" s="49" t="s">
        <v>49</v>
      </c>
      <c r="B5" s="49" t="s">
        <v>50</v>
      </c>
      <c r="C5" s="49" t="s">
        <v>51</v>
      </c>
      <c r="D5" s="49" t="s">
        <v>52</v>
      </c>
      <c r="E5" s="49" t="s">
        <v>53</v>
      </c>
      <c r="F5" s="49" t="s">
        <v>54</v>
      </c>
      <c r="G5" s="49" t="s">
        <v>55</v>
      </c>
      <c r="H5" s="49" t="s">
        <v>56</v>
      </c>
      <c r="I5" s="49" t="s">
        <v>57</v>
      </c>
      <c r="J5" s="49" t="s">
        <v>58</v>
      </c>
      <c r="K5" s="49" t="s">
        <v>59</v>
      </c>
    </row>
    <row r="6" spans="1:11" ht="31.5" customHeight="1">
      <c r="A6" s="50"/>
      <c r="B6" s="52"/>
      <c r="C6" s="54" t="str">
        <f>IF(OR(A6="",B6&lt;=0),"",MIN($B$6:$B$15)/B6*'Wertungsmatrix Bewegungsbad'!$D$19)</f>
        <v/>
      </c>
      <c r="D6" s="70"/>
      <c r="E6" s="71"/>
      <c r="F6" s="70"/>
      <c r="G6" s="71"/>
      <c r="H6" s="54" t="str">
        <f>IF(OR(D6="",F6=""),"",D6*'Wertungsmatrix Bewegungsbad'!$G$21+F6*'Wertungsmatrix Bewegungsbad'!$G$22)</f>
        <v/>
      </c>
      <c r="I6" s="54" t="str">
        <f>IF(OR(H6="",MAX($H$6:$H$15)=0),"",H6/MAX($H$6:$H$15)*'Wertungsmatrix Bewegungsbad'!$D$20)</f>
        <v/>
      </c>
      <c r="J6" s="54" t="str">
        <f t="shared" ref="J6:J15" si="0">IF(OR(C6="",I6=""),"",C6+I6)</f>
        <v/>
      </c>
      <c r="K6" s="56" t="str">
        <f>IF(J6="","",COUNTIF($J$6:$J$15,"&gt;"&amp;J6)+COUNTIF($J$6:J6,J6))</f>
        <v/>
      </c>
    </row>
    <row r="7" spans="1:11" ht="31.5" customHeight="1">
      <c r="A7" s="51"/>
      <c r="B7" s="53"/>
      <c r="C7" s="55" t="str">
        <f>IF(OR(A7="",B7&lt;=0),"",MIN($B$6:$B$15)/B7*'Wertungsmatrix Bewegungsbad'!$D$19)</f>
        <v/>
      </c>
      <c r="D7" s="70"/>
      <c r="E7" s="71"/>
      <c r="F7" s="70"/>
      <c r="G7" s="71"/>
      <c r="H7" s="55" t="str">
        <f>IF(OR(D7="",F7=""),"",D7*'Wertungsmatrix Bewegungsbad'!$G$21+F7*'Wertungsmatrix Bewegungsbad'!$G$22)</f>
        <v/>
      </c>
      <c r="I7" s="55" t="str">
        <f>IF(OR(H7="",MAX($H$6:$H$15)=0),"",H7/MAX($H$6:$H$15)*'Wertungsmatrix Bewegungsbad'!$D$20)</f>
        <v/>
      </c>
      <c r="J7" s="55" t="str">
        <f t="shared" si="0"/>
        <v/>
      </c>
      <c r="K7" s="57" t="str">
        <f>IF(J7="","",COUNTIF($J$6:$J$15,"&gt;"&amp;J7)+COUNTIF($J$6:J7,J7))</f>
        <v/>
      </c>
    </row>
    <row r="8" spans="1:11" ht="31.5" customHeight="1">
      <c r="A8" s="51"/>
      <c r="B8" s="53"/>
      <c r="C8" s="55" t="str">
        <f>IF(OR(A8="",B8&lt;=0),"",MIN($B$6:$B$15)/B8*'Wertungsmatrix Bewegungsbad'!$D$19)</f>
        <v/>
      </c>
      <c r="D8" s="70"/>
      <c r="E8" s="71"/>
      <c r="F8" s="70"/>
      <c r="G8" s="71"/>
      <c r="H8" s="55" t="str">
        <f>IF(OR(D8="",F8=""),"",D8*'Wertungsmatrix Bewegungsbad'!$G$21+F8*'Wertungsmatrix Bewegungsbad'!$G$22)</f>
        <v/>
      </c>
      <c r="I8" s="55" t="str">
        <f>IF(OR(H8="",MAX($H$6:$H$15)=0),"",H8/MAX($H$6:$H$15)*'Wertungsmatrix Bewegungsbad'!$D$20)</f>
        <v/>
      </c>
      <c r="J8" s="55" t="str">
        <f t="shared" si="0"/>
        <v/>
      </c>
      <c r="K8" s="57" t="str">
        <f>IF(J8="","",COUNTIF($J$6:$J$15,"&gt;"&amp;J8)+COUNTIF($J$6:J8,J8))</f>
        <v/>
      </c>
    </row>
    <row r="9" spans="1:11" ht="31.5" customHeight="1">
      <c r="A9" s="51"/>
      <c r="B9" s="53"/>
      <c r="C9" s="55" t="str">
        <f>IF(OR(A9="",B9&lt;=0),"",MIN($B$6:$B$15)/B9*'Wertungsmatrix Bewegungsbad'!$D$19)</f>
        <v/>
      </c>
      <c r="D9" s="70"/>
      <c r="E9" s="71"/>
      <c r="F9" s="70"/>
      <c r="G9" s="71"/>
      <c r="H9" s="55" t="str">
        <f>IF(OR(D9="",F9=""),"",D9*'Wertungsmatrix Bewegungsbad'!$G$21+F9*'Wertungsmatrix Bewegungsbad'!$G$22)</f>
        <v/>
      </c>
      <c r="I9" s="55" t="str">
        <f>IF(OR(H9="",MAX($H$6:$H$15)=0),"",H9/MAX($H$6:$H$15)*'Wertungsmatrix Bewegungsbad'!$D$20)</f>
        <v/>
      </c>
      <c r="J9" s="55" t="str">
        <f t="shared" si="0"/>
        <v/>
      </c>
      <c r="K9" s="57" t="str">
        <f>IF(J9="","",COUNTIF($J$6:$J$15,"&gt;"&amp;J9)+COUNTIF($J$6:J9,J9))</f>
        <v/>
      </c>
    </row>
    <row r="10" spans="1:11" ht="31.5" customHeight="1">
      <c r="A10" s="51"/>
      <c r="B10" s="53"/>
      <c r="C10" s="55" t="str">
        <f>IF(OR(A10="",B10&lt;=0),"",MIN($B$6:$B$15)/B10*'Wertungsmatrix Bewegungsbad'!$D$19)</f>
        <v/>
      </c>
      <c r="D10" s="70"/>
      <c r="E10" s="71"/>
      <c r="F10" s="70"/>
      <c r="G10" s="71"/>
      <c r="H10" s="55" t="str">
        <f>IF(OR(D10="",F10=""),"",D10*'Wertungsmatrix Bewegungsbad'!$G$21+F10*'Wertungsmatrix Bewegungsbad'!$G$22)</f>
        <v/>
      </c>
      <c r="I10" s="55" t="str">
        <f>IF(OR(H10="",MAX($H$6:$H$15)=0),"",H10/MAX($H$6:$H$15)*'Wertungsmatrix Bewegungsbad'!$D$20)</f>
        <v/>
      </c>
      <c r="J10" s="55" t="str">
        <f t="shared" si="0"/>
        <v/>
      </c>
      <c r="K10" s="57" t="str">
        <f>IF(J10="","",COUNTIF($J$6:$J$15,"&gt;"&amp;J10)+COUNTIF($J$6:J10,J10))</f>
        <v/>
      </c>
    </row>
    <row r="11" spans="1:11" ht="31.5" customHeight="1">
      <c r="A11" s="51"/>
      <c r="B11" s="53"/>
      <c r="C11" s="55" t="str">
        <f>IF(OR(A11="",B11&lt;=0),"",MIN($B$6:$B$15)/B11*'Wertungsmatrix Bewegungsbad'!$D$19)</f>
        <v/>
      </c>
      <c r="D11" s="70"/>
      <c r="E11" s="71"/>
      <c r="F11" s="70"/>
      <c r="G11" s="71"/>
      <c r="H11" s="55" t="str">
        <f>IF(OR(D11="",F11=""),"",D11*'Wertungsmatrix Bewegungsbad'!$G$21+F11*'Wertungsmatrix Bewegungsbad'!$G$22)</f>
        <v/>
      </c>
      <c r="I11" s="55" t="str">
        <f>IF(OR(H11="",MAX($H$6:$H$15)=0),"",H11/MAX($H$6:$H$15)*'Wertungsmatrix Bewegungsbad'!$D$20)</f>
        <v/>
      </c>
      <c r="J11" s="55" t="str">
        <f t="shared" si="0"/>
        <v/>
      </c>
      <c r="K11" s="57" t="str">
        <f>IF(J11="","",COUNTIF($J$6:$J$15,"&gt;"&amp;J11)+COUNTIF($J$6:J11,J11))</f>
        <v/>
      </c>
    </row>
    <row r="12" spans="1:11" ht="31.5" customHeight="1">
      <c r="A12" s="51"/>
      <c r="B12" s="53"/>
      <c r="C12" s="55" t="str">
        <f>IF(OR(A12="",B12&lt;=0),"",MIN($B$6:$B$15)/B12*'Wertungsmatrix Bewegungsbad'!$D$19)</f>
        <v/>
      </c>
      <c r="D12" s="70"/>
      <c r="E12" s="71"/>
      <c r="F12" s="70"/>
      <c r="G12" s="71"/>
      <c r="H12" s="55" t="str">
        <f>IF(OR(D12="",F12=""),"",D12*'Wertungsmatrix Bewegungsbad'!$G$21+F12*'Wertungsmatrix Bewegungsbad'!$G$22)</f>
        <v/>
      </c>
      <c r="I12" s="55" t="str">
        <f>IF(OR(H12="",MAX($H$6:$H$15)=0),"",H12/MAX($H$6:$H$15)*'Wertungsmatrix Bewegungsbad'!$D$20)</f>
        <v/>
      </c>
      <c r="J12" s="55" t="str">
        <f t="shared" si="0"/>
        <v/>
      </c>
      <c r="K12" s="57" t="str">
        <f>IF(J12="","",COUNTIF($J$6:$J$15,"&gt;"&amp;J12)+COUNTIF($J$6:J12,J12))</f>
        <v/>
      </c>
    </row>
    <row r="13" spans="1:11" ht="31.5" customHeight="1">
      <c r="A13" s="51"/>
      <c r="B13" s="53"/>
      <c r="C13" s="55" t="str">
        <f>IF(OR(A13="",B13&lt;=0),"",MIN($B$6:$B$15)/B13*'Wertungsmatrix Bewegungsbad'!$D$19)</f>
        <v/>
      </c>
      <c r="D13" s="70"/>
      <c r="E13" s="71"/>
      <c r="F13" s="70"/>
      <c r="G13" s="71"/>
      <c r="H13" s="55" t="str">
        <f>IF(OR(D13="",F13=""),"",D13*'Wertungsmatrix Bewegungsbad'!$G$21+F13*'Wertungsmatrix Bewegungsbad'!$G$22)</f>
        <v/>
      </c>
      <c r="I13" s="55" t="str">
        <f>IF(OR(H13="",MAX($H$6:$H$15)=0),"",H13/MAX($H$6:$H$15)*'Wertungsmatrix Bewegungsbad'!$D$20)</f>
        <v/>
      </c>
      <c r="J13" s="55" t="str">
        <f t="shared" si="0"/>
        <v/>
      </c>
      <c r="K13" s="57" t="str">
        <f>IF(J13="","",COUNTIF($J$6:$J$15,"&gt;"&amp;J13)+COUNTIF($J$6:J13,J13))</f>
        <v/>
      </c>
    </row>
    <row r="14" spans="1:11" ht="31.5" customHeight="1">
      <c r="A14" s="51"/>
      <c r="B14" s="53"/>
      <c r="C14" s="55" t="str">
        <f>IF(OR(A14="",B14&lt;=0),"",MIN($B$6:$B$15)/B14*'Wertungsmatrix Bewegungsbad'!$D$19)</f>
        <v/>
      </c>
      <c r="D14" s="70"/>
      <c r="E14" s="71"/>
      <c r="F14" s="70"/>
      <c r="G14" s="71"/>
      <c r="H14" s="55" t="str">
        <f>IF(OR(D14="",F14=""),"",D14*'Wertungsmatrix Bewegungsbad'!$G$21+F14*'Wertungsmatrix Bewegungsbad'!$G$22)</f>
        <v/>
      </c>
      <c r="I14" s="55" t="str">
        <f>IF(OR(H14="",MAX($H$6:$H$15)=0),"",H14/MAX($H$6:$H$15)*'Wertungsmatrix Bewegungsbad'!$D$20)</f>
        <v/>
      </c>
      <c r="J14" s="55" t="str">
        <f t="shared" si="0"/>
        <v/>
      </c>
      <c r="K14" s="57" t="str">
        <f>IF(J14="","",COUNTIF($J$6:$J$15,"&gt;"&amp;J14)+COUNTIF($J$6:J14,J14))</f>
        <v/>
      </c>
    </row>
    <row r="15" spans="1:11" ht="31.5" customHeight="1">
      <c r="A15" s="51"/>
      <c r="B15" s="53"/>
      <c r="C15" s="55" t="str">
        <f>IF(OR(A15="",B15&lt;=0),"",MIN($B$6:$B$15)/B15*'Wertungsmatrix Bewegungsbad'!$D$19)</f>
        <v/>
      </c>
      <c r="D15" s="70"/>
      <c r="E15" s="71"/>
      <c r="F15" s="70"/>
      <c r="G15" s="71"/>
      <c r="H15" s="55" t="str">
        <f>IF(OR(D15="",F15=""),"",D15*'Wertungsmatrix Bewegungsbad'!$G$21+F15*'Wertungsmatrix Bewegungsbad'!$G$22)</f>
        <v/>
      </c>
      <c r="I15" s="55" t="str">
        <f>IF(OR(H15="",MAX($H$6:$H$15)=0),"",H15/MAX($H$6:$H$15)*'Wertungsmatrix Bewegungsbad'!$D$20)</f>
        <v/>
      </c>
      <c r="J15" s="55" t="str">
        <f t="shared" si="0"/>
        <v/>
      </c>
      <c r="K15" s="57" t="str">
        <f>IF(J15="","",COUNTIF($J$6:$J$15,"&gt;"&amp;J15)+COUNTIF($J$6:J15,J15))</f>
        <v/>
      </c>
    </row>
    <row r="16" spans="1:11" ht="18" customHeight="1">
      <c r="A16" s="47"/>
      <c r="B16" s="47"/>
      <c r="C16" s="47"/>
      <c r="D16" s="47"/>
      <c r="E16" s="47"/>
      <c r="F16" s="47"/>
      <c r="G16" s="47"/>
      <c r="H16" s="47"/>
      <c r="I16" s="47"/>
      <c r="J16" s="47"/>
      <c r="K16" s="47"/>
    </row>
    <row r="17" spans="1:11" ht="26.1" customHeight="1">
      <c r="A17" s="92" t="s">
        <v>60</v>
      </c>
      <c r="B17" s="84"/>
      <c r="C17" s="84"/>
      <c r="D17" s="84"/>
      <c r="E17" s="84"/>
      <c r="F17" s="84"/>
      <c r="G17" s="84"/>
      <c r="H17" s="84"/>
      <c r="I17" s="84"/>
      <c r="J17" s="59">
        <f>'Wertungsmatrix Bewegungsbad'!$D$19+'Wertungsmatrix Bewegungsbad'!$D$20</f>
        <v>1</v>
      </c>
      <c r="K17" s="58"/>
    </row>
    <row r="18" spans="1:11" ht="18" customHeight="1">
      <c r="A18" s="47"/>
      <c r="B18" s="47"/>
      <c r="C18" s="47"/>
      <c r="D18" s="47"/>
      <c r="E18" s="47"/>
      <c r="F18" s="47"/>
      <c r="G18" s="47"/>
      <c r="H18" s="47"/>
      <c r="I18" s="47"/>
      <c r="J18" s="47"/>
      <c r="K18" s="47"/>
    </row>
    <row r="19" spans="1:11" ht="27" customHeight="1">
      <c r="A19" s="95" t="s">
        <v>61</v>
      </c>
      <c r="B19" s="76"/>
      <c r="C19" s="76"/>
      <c r="D19" s="76"/>
      <c r="E19" s="76"/>
      <c r="F19" s="47"/>
      <c r="G19" s="47"/>
      <c r="H19" s="47"/>
      <c r="I19" s="47"/>
      <c r="J19" s="47"/>
      <c r="K19" s="47"/>
    </row>
    <row r="20" spans="1:11" ht="36" customHeight="1">
      <c r="A20" s="60" t="s">
        <v>62</v>
      </c>
      <c r="B20" s="60" t="s">
        <v>49</v>
      </c>
      <c r="C20" s="60" t="s">
        <v>63</v>
      </c>
      <c r="D20" s="60" t="s">
        <v>64</v>
      </c>
      <c r="E20" s="60" t="s">
        <v>58</v>
      </c>
      <c r="F20" s="47"/>
      <c r="G20" s="47"/>
      <c r="H20" s="47"/>
      <c r="I20" s="47"/>
      <c r="J20" s="47"/>
      <c r="K20" s="47"/>
    </row>
    <row r="21" spans="1:11" ht="27" customHeight="1">
      <c r="A21" s="63">
        <v>1</v>
      </c>
      <c r="B21" s="62" t="str">
        <f t="shared" ref="B21:B30" si="1">IF(COUNTIF($K$6:$K$15,$A21)=0,"",INDEX($A$6:$A$15,MATCH($A21,$K$6:$K$15,0)))</f>
        <v/>
      </c>
      <c r="C21" s="65" t="str">
        <f t="shared" ref="C21:C30" si="2">IF(B21="","",INDEX($B$6:$B$15,MATCH($A21,$K$6:$K$15,0)))</f>
        <v/>
      </c>
      <c r="D21" s="67" t="str">
        <f t="shared" ref="D21:D30" si="3">IF(B21="","",INDEX($H$6:$H$15,MATCH($A21,$K$6:$K$15,0)))</f>
        <v/>
      </c>
      <c r="E21" s="67" t="str">
        <f t="shared" ref="E21:E30" si="4">IF(B21="","",INDEX($J$6:$J$15,MATCH($A21,$K$6:$K$15,0)))</f>
        <v/>
      </c>
      <c r="F21" s="47"/>
      <c r="G21" s="47"/>
      <c r="H21" s="47"/>
      <c r="I21" s="47"/>
      <c r="J21" s="47"/>
      <c r="K21" s="47"/>
    </row>
    <row r="22" spans="1:11" ht="27" customHeight="1">
      <c r="A22" s="64">
        <v>2</v>
      </c>
      <c r="B22" s="61" t="str">
        <f t="shared" si="1"/>
        <v/>
      </c>
      <c r="C22" s="66" t="str">
        <f t="shared" si="2"/>
        <v/>
      </c>
      <c r="D22" s="68" t="str">
        <f t="shared" si="3"/>
        <v/>
      </c>
      <c r="E22" s="68" t="str">
        <f t="shared" si="4"/>
        <v/>
      </c>
      <c r="F22" s="47"/>
      <c r="G22" s="47"/>
      <c r="H22" s="47"/>
      <c r="I22" s="47"/>
      <c r="J22" s="47"/>
      <c r="K22" s="47"/>
    </row>
    <row r="23" spans="1:11" ht="27" customHeight="1">
      <c r="A23" s="64">
        <v>3</v>
      </c>
      <c r="B23" s="61" t="str">
        <f t="shared" si="1"/>
        <v/>
      </c>
      <c r="C23" s="66" t="str">
        <f t="shared" si="2"/>
        <v/>
      </c>
      <c r="D23" s="68" t="str">
        <f t="shared" si="3"/>
        <v/>
      </c>
      <c r="E23" s="68" t="str">
        <f t="shared" si="4"/>
        <v/>
      </c>
      <c r="F23" s="47"/>
      <c r="G23" s="47"/>
      <c r="H23" s="47"/>
      <c r="I23" s="47"/>
      <c r="J23" s="47"/>
      <c r="K23" s="47"/>
    </row>
    <row r="24" spans="1:11" ht="27" customHeight="1">
      <c r="A24" s="64">
        <v>4</v>
      </c>
      <c r="B24" s="61" t="str">
        <f t="shared" si="1"/>
        <v/>
      </c>
      <c r="C24" s="66" t="str">
        <f t="shared" si="2"/>
        <v/>
      </c>
      <c r="D24" s="68" t="str">
        <f t="shared" si="3"/>
        <v/>
      </c>
      <c r="E24" s="68" t="str">
        <f t="shared" si="4"/>
        <v/>
      </c>
      <c r="F24" s="47"/>
      <c r="G24" s="47"/>
      <c r="H24" s="47"/>
      <c r="I24" s="47"/>
      <c r="J24" s="47"/>
      <c r="K24" s="47"/>
    </row>
    <row r="25" spans="1:11" ht="27" customHeight="1">
      <c r="A25" s="64">
        <v>5</v>
      </c>
      <c r="B25" s="61" t="str">
        <f t="shared" si="1"/>
        <v/>
      </c>
      <c r="C25" s="66" t="str">
        <f t="shared" si="2"/>
        <v/>
      </c>
      <c r="D25" s="68" t="str">
        <f t="shared" si="3"/>
        <v/>
      </c>
      <c r="E25" s="68" t="str">
        <f t="shared" si="4"/>
        <v/>
      </c>
      <c r="F25" s="47"/>
      <c r="G25" s="47"/>
      <c r="H25" s="47"/>
      <c r="I25" s="47"/>
      <c r="J25" s="47"/>
      <c r="K25" s="47"/>
    </row>
    <row r="26" spans="1:11" ht="27" customHeight="1">
      <c r="A26" s="64">
        <v>6</v>
      </c>
      <c r="B26" s="61" t="str">
        <f t="shared" si="1"/>
        <v/>
      </c>
      <c r="C26" s="66" t="str">
        <f t="shared" si="2"/>
        <v/>
      </c>
      <c r="D26" s="68" t="str">
        <f t="shared" si="3"/>
        <v/>
      </c>
      <c r="E26" s="68" t="str">
        <f t="shared" si="4"/>
        <v/>
      </c>
      <c r="F26" s="47"/>
      <c r="G26" s="47"/>
      <c r="H26" s="47"/>
      <c r="I26" s="47"/>
      <c r="J26" s="47"/>
      <c r="K26" s="47"/>
    </row>
    <row r="27" spans="1:11" ht="27" customHeight="1">
      <c r="A27" s="64">
        <v>7</v>
      </c>
      <c r="B27" s="61" t="str">
        <f t="shared" si="1"/>
        <v/>
      </c>
      <c r="C27" s="66" t="str">
        <f t="shared" si="2"/>
        <v/>
      </c>
      <c r="D27" s="68" t="str">
        <f t="shared" si="3"/>
        <v/>
      </c>
      <c r="E27" s="68" t="str">
        <f t="shared" si="4"/>
        <v/>
      </c>
      <c r="F27" s="47"/>
      <c r="G27" s="47"/>
      <c r="H27" s="47"/>
      <c r="I27" s="47"/>
      <c r="J27" s="47"/>
      <c r="K27" s="47"/>
    </row>
    <row r="28" spans="1:11" ht="27" customHeight="1">
      <c r="A28" s="64">
        <v>8</v>
      </c>
      <c r="B28" s="61" t="str">
        <f t="shared" si="1"/>
        <v/>
      </c>
      <c r="C28" s="66" t="str">
        <f t="shared" si="2"/>
        <v/>
      </c>
      <c r="D28" s="68" t="str">
        <f t="shared" si="3"/>
        <v/>
      </c>
      <c r="E28" s="68" t="str">
        <f t="shared" si="4"/>
        <v/>
      </c>
      <c r="F28" s="47"/>
      <c r="G28" s="47"/>
      <c r="H28" s="47"/>
      <c r="I28" s="47"/>
      <c r="J28" s="47"/>
      <c r="K28" s="47"/>
    </row>
    <row r="29" spans="1:11" ht="27" customHeight="1">
      <c r="A29" s="64">
        <v>9</v>
      </c>
      <c r="B29" s="61" t="str">
        <f t="shared" si="1"/>
        <v/>
      </c>
      <c r="C29" s="66" t="str">
        <f t="shared" si="2"/>
        <v/>
      </c>
      <c r="D29" s="68" t="str">
        <f t="shared" si="3"/>
        <v/>
      </c>
      <c r="E29" s="68" t="str">
        <f t="shared" si="4"/>
        <v/>
      </c>
      <c r="F29" s="47"/>
      <c r="G29" s="47"/>
      <c r="H29" s="47"/>
      <c r="I29" s="47"/>
      <c r="J29" s="47"/>
      <c r="K29" s="47"/>
    </row>
    <row r="30" spans="1:11" ht="27" customHeight="1">
      <c r="A30" s="64">
        <v>10</v>
      </c>
      <c r="B30" s="61" t="str">
        <f t="shared" si="1"/>
        <v/>
      </c>
      <c r="C30" s="66" t="str">
        <f t="shared" si="2"/>
        <v/>
      </c>
      <c r="D30" s="68" t="str">
        <f t="shared" si="3"/>
        <v/>
      </c>
      <c r="E30" s="68" t="str">
        <f t="shared" si="4"/>
        <v/>
      </c>
      <c r="F30" s="47"/>
      <c r="G30" s="47"/>
      <c r="H30" s="47"/>
      <c r="I30" s="47"/>
      <c r="J30" s="47"/>
      <c r="K30" s="47"/>
    </row>
    <row r="31" spans="1:11">
      <c r="A31" s="47"/>
      <c r="B31" s="47"/>
      <c r="C31" s="47"/>
      <c r="D31" s="47"/>
      <c r="E31" s="47"/>
      <c r="F31" s="47"/>
      <c r="G31" s="47"/>
      <c r="H31" s="47"/>
      <c r="I31" s="47"/>
      <c r="J31" s="47"/>
      <c r="K31" s="47"/>
    </row>
    <row r="32" spans="1:11">
      <c r="A32" s="47"/>
      <c r="B32" s="47"/>
      <c r="C32" s="47"/>
      <c r="D32" s="47"/>
      <c r="E32" s="47"/>
      <c r="F32" s="47"/>
      <c r="G32" s="47"/>
      <c r="H32" s="47"/>
      <c r="I32" s="47"/>
      <c r="J32" s="47"/>
      <c r="K32" s="47"/>
    </row>
    <row r="33" spans="1:11">
      <c r="A33" s="47"/>
      <c r="B33" s="47"/>
      <c r="C33" s="47"/>
      <c r="D33" s="47"/>
      <c r="E33" s="47"/>
      <c r="F33" s="47"/>
      <c r="G33" s="47"/>
      <c r="H33" s="47"/>
      <c r="I33" s="47"/>
      <c r="J33" s="47"/>
      <c r="K33" s="47"/>
    </row>
    <row r="34" spans="1:11">
      <c r="A34" s="47"/>
      <c r="B34" s="47"/>
      <c r="C34" s="47"/>
      <c r="D34" s="47"/>
      <c r="E34" s="47"/>
      <c r="F34" s="47"/>
      <c r="G34" s="47"/>
      <c r="H34" s="47"/>
      <c r="I34" s="47"/>
      <c r="J34" s="47"/>
      <c r="K34" s="47"/>
    </row>
    <row r="35" spans="1:11">
      <c r="A35" s="47"/>
      <c r="B35" s="47"/>
      <c r="C35" s="47"/>
      <c r="D35" s="47"/>
      <c r="E35" s="47"/>
      <c r="F35" s="47"/>
      <c r="G35" s="47"/>
      <c r="H35" s="47"/>
      <c r="I35" s="47"/>
      <c r="J35" s="47"/>
      <c r="K35" s="47"/>
    </row>
  </sheetData>
  <mergeCells count="4">
    <mergeCell ref="A17:I17"/>
    <mergeCell ref="A1:K2"/>
    <mergeCell ref="A4:K4"/>
    <mergeCell ref="A19:E19"/>
  </mergeCells>
  <dataValidations count="2">
    <dataValidation type="decimal" sqref="E6:H15" xr:uid="{00000000-0002-0000-0200-000000000000}">
      <formula1>0</formula1>
      <formula2>5</formula2>
    </dataValidation>
    <dataValidation type="whole" sqref="E6:F15" xr:uid="{00000000-0002-0000-0200-000001000000}">
      <formula1>0</formula1>
      <formula2>5</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Wertungsmatrix Bewegungsbad</vt:lpstr>
      <vt:lpstr>Bewertungsskala Zuschlagskrit.</vt:lpstr>
      <vt:lpstr>Angebotswertung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 Frank Schidlowski</dc:creator>
  <cp:lastModifiedBy>Dr. Frank Schidlowski</cp:lastModifiedBy>
  <dcterms:created xsi:type="dcterms:W3CDTF">2026-09-30T08:31:39Z</dcterms:created>
  <dcterms:modified xsi:type="dcterms:W3CDTF">2026-09-30T08:31:39Z</dcterms:modified>
</cp:coreProperties>
</file>