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v001fs401.itscare.prod.dom\iProjekte\FISK\00_PFI-IM\UB\2026\EU\SAVE_210_2026 Kfz-Versicherungen\02_Entwurf\finale Unterlagen\"/>
    </mc:Choice>
  </mc:AlternateContent>
  <xr:revisionPtr revIDLastSave="0" documentId="13_ncr:1_{5C2B3BC9-CA03-4908-8885-BE4199898E39}" xr6:coauthVersionLast="47" xr6:coauthVersionMax="47" xr10:uidLastSave="{00000000-0000-0000-0000-000000000000}"/>
  <bookViews>
    <workbookView xWindow="-108" yWindow="-108" windowWidth="23256" windowHeight="12576" xr2:uid="{309732DD-1234-445B-B08E-4C217E0BA489}"/>
  </bookViews>
  <sheets>
    <sheet name="Wertungsübersicht" sheetId="2" r:id="rId1"/>
    <sheet name="Wertung &quot;Preis&quot;" sheetId="1" r:id="rId2"/>
    <sheet name="Wertung &quot;Qualität&quot;" sheetId="4" r:id="rId3"/>
  </sheets>
  <definedNames>
    <definedName name="_xlnm.Print_Area" localSheetId="0">Wertungsübersicht!$A$1:$K$26</definedName>
    <definedName name="_xlnm.Print_Titles" localSheetId="1">'Wertung "Preis"'!$1:$4</definedName>
    <definedName name="_xlnm.Print_Titles" localSheetId="2">'Wertung "Qualität"'!$1:$4</definedName>
    <definedName name="_xlnm.Print_Titles" localSheetId="0">Wertungsübersicht!$1:$4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4" l="1"/>
  <c r="H31" i="4"/>
  <c r="H41" i="4"/>
  <c r="C61" i="4"/>
  <c r="C52" i="4"/>
  <c r="C43" i="4"/>
  <c r="C34" i="4"/>
  <c r="H15" i="4"/>
  <c r="H14" i="4"/>
  <c r="H13" i="4"/>
  <c r="F15" i="4"/>
  <c r="E15" i="4"/>
  <c r="F14" i="4"/>
  <c r="E14" i="4"/>
  <c r="F13" i="4"/>
  <c r="E13" i="4"/>
  <c r="F12" i="4"/>
  <c r="E12" i="4"/>
  <c r="F11" i="4"/>
  <c r="E11" i="4"/>
  <c r="D11" i="4"/>
  <c r="H68" i="4" l="1"/>
  <c r="H12" i="4"/>
  <c r="H50" i="4" s="1"/>
  <c r="H59" i="4"/>
  <c r="B3" i="4" l="1"/>
  <c r="B3" i="1"/>
  <c r="G17" i="4"/>
  <c r="F19" i="1"/>
  <c r="D25" i="2"/>
  <c r="F17" i="1" l="1"/>
  <c r="F18" i="1"/>
  <c r="B14" i="1"/>
  <c r="H11" i="4"/>
  <c r="H30" i="4" l="1"/>
  <c r="H49" i="4"/>
  <c r="H67" i="4"/>
  <c r="H58" i="4"/>
  <c r="H40" i="4"/>
  <c r="B20" i="4"/>
  <c r="D17" i="4"/>
  <c r="H25" i="2"/>
  <c r="B10" i="2" s="1"/>
  <c r="H17" i="4" l="1"/>
</calcChain>
</file>

<file path=xl/sharedStrings.xml><?xml version="1.0" encoding="utf-8"?>
<sst xmlns="http://schemas.openxmlformats.org/spreadsheetml/2006/main" count="126" uniqueCount="68">
  <si>
    <t>AOK Hessen. Die Gesundheitskasse.</t>
  </si>
  <si>
    <t>A</t>
  </si>
  <si>
    <t>WERTUNGSMATRIX</t>
  </si>
  <si>
    <t>#</t>
  </si>
  <si>
    <t>Kriterium</t>
  </si>
  <si>
    <t>Gewichtung</t>
  </si>
  <si>
    <t>Unterkriterium</t>
  </si>
  <si>
    <t>Max. Punkte</t>
  </si>
  <si>
    <t>Faktor</t>
  </si>
  <si>
    <t>Punkte</t>
  </si>
  <si>
    <t>Preis</t>
  </si>
  <si>
    <t>Qualität</t>
  </si>
  <si>
    <t>Summe</t>
  </si>
  <si>
    <t>1.</t>
  </si>
  <si>
    <t>2.</t>
  </si>
  <si>
    <t>2.1</t>
  </si>
  <si>
    <t>Wertung "Preis"</t>
  </si>
  <si>
    <t>Wertungsformel:	 PmaxP + ((PmaxP / ((BestP * 1,5) – BestP)) x (BestP – AngP))</t>
  </si>
  <si>
    <t>Gesamtpreis</t>
  </si>
  <si>
    <t>Berechnung</t>
  </si>
  <si>
    <t>Erreichte Punkte</t>
  </si>
  <si>
    <t>Bieter</t>
  </si>
  <si>
    <t>C</t>
  </si>
  <si>
    <t>B</t>
  </si>
  <si>
    <t>Bieter A</t>
  </si>
  <si>
    <t>Bieter B</t>
  </si>
  <si>
    <t>Bieter C</t>
  </si>
  <si>
    <t>EUR ohne USt.</t>
  </si>
  <si>
    <t>●</t>
  </si>
  <si>
    <t>PmaxP = maximal erreichbare Punktzahl</t>
  </si>
  <si>
    <r>
      <rPr>
        <sz val="11"/>
        <color rgb="FFC00000"/>
        <rFont val="Arial"/>
        <family val="2"/>
      </rPr>
      <t>AngP</t>
    </r>
    <r>
      <rPr>
        <sz val="11"/>
        <color theme="1"/>
        <rFont val="Arial"/>
        <family val="2"/>
      </rPr>
      <t xml:space="preserve"> = Angebotener Preis des jeweiligen Bieters</t>
    </r>
  </si>
  <si>
    <r>
      <rPr>
        <sz val="11"/>
        <color rgb="FF005E3F"/>
        <rFont val="Arial"/>
        <family val="2"/>
      </rPr>
      <t>BestP</t>
    </r>
    <r>
      <rPr>
        <sz val="11"/>
        <color theme="1"/>
        <rFont val="Arial"/>
        <family val="2"/>
      </rPr>
      <t xml:space="preserve"> = Niedrigster Preis</t>
    </r>
  </si>
  <si>
    <t xml:space="preserve">BestP = PmaxP = </t>
  </si>
  <si>
    <t>Wertung "Qualität"</t>
  </si>
  <si>
    <t>Im Rahmen der Qualität werden folgende Kriterien bewertet:</t>
  </si>
  <si>
    <t>PmaxQ</t>
  </si>
  <si>
    <t>Die Bewertung erfolgt nach Punkten</t>
  </si>
  <si>
    <r>
      <t>=</t>
    </r>
    <r>
      <rPr>
        <sz val="10"/>
        <color rgb="FF005E3F"/>
        <rFont val="Arial"/>
        <family val="2"/>
      </rPr>
      <t>50.000</t>
    </r>
    <r>
      <rPr>
        <sz val="10"/>
        <color theme="1"/>
        <rFont val="Arial"/>
        <family val="2"/>
      </rPr>
      <t xml:space="preserve"> x 1,5 = 75.000 (Wertungsobergrenze erreicht) =</t>
    </r>
  </si>
  <si>
    <t>Zuschlagskriterien</t>
  </si>
  <si>
    <t>Die Wertung der Angebote erfolgt nach den Kriterien Preis und Qualität.</t>
  </si>
  <si>
    <t>Es gilt die nachfolgende Wertungsmatrix/Gewichtung:</t>
  </si>
  <si>
    <t>Sofern zwei oder mehrere Angebote nach Beendigung der Wertung und Addition der für die Kriterien Preis und Qualität erzielbaren Punkte im Ergebnis die identische Punktzahl aufweisen, entscheidet ein Losverfahren darüber, welches Angebot den Zuschlag erhält.</t>
  </si>
  <si>
    <t xml:space="preserve">Bei der preislichen Bewertung wird der abgegebene Gesamtpreis (=Summe der Wertungspreise ohne Umsatzsteuer) der Bieter (B.03_Preisblatt) prozentual zueinander ins Verhältnis gesetzt. Das Angebot mit dem niedrigsten Gesamtpreis (BestP) erhält die maximal für das Kriterium „Preis“ erreichbare Punktzahl (PmaxP). 0 Punkte erhält ein Angebot mit dem 1,5-fachen des niedrigsten Gesamtpreises. Alle Angebote darüber erhalten ebenfalls 0 Punkte. </t>
  </si>
  <si>
    <t>Zwischen dem niedrigsten und höchsten Gesamtpreis erfolgt die Punktermittlung durch lineare absteigende Verteilung der Punktwerte innerhalb des Korridors zwischen dem niedrigsten Gesamtpreis und dem 1,5-fachen des niedrigsten Gesamtpreises (lineare Interpolation). Die Punkteermittlung erfolgt auf zwei Nachkommastellen bei kaufmännischer Rundung.</t>
  </si>
  <si>
    <t>=Pmax</t>
  </si>
  <si>
    <t>Wertung</t>
  </si>
  <si>
    <t>Beschreibung</t>
  </si>
  <si>
    <t>Zahl</t>
  </si>
  <si>
    <t>Die Bewertung innerhalb der Unterkriterien erfolgt anhand von Wertungszahlen. Die vom Bieter je Unterkriterium erreichte Punktzahl ergibt sich nach Maßgabe folgender Formel:</t>
  </si>
  <si>
    <t xml:space="preserve">Wertungsformel:	 PmaxQ x Gewichtung Unterkriterium / max. Wertungszahl (1) x vom Bieter erreichte Wertungszahl </t>
  </si>
  <si>
    <t xml:space="preserve">
Für jedes Qualitätskriterium werden Unterkriterien gebildet und diese jeweils einer weiteren Gewichtung unterzogen. Die je Unterkriterium maximal erreichbaren Punkte ergeben sich durch Multiplikation der für das Wertungskriterium „Qualität“ maximal erreichbaren Punkte (PmaxQ) mit dem Gewichtungsfaktor des jeweiligen Unterkriteriums.</t>
  </si>
  <si>
    <t>Kfz- und Dienstreise-Kasko-Versicherungen (SAVE_210_2026)</t>
  </si>
  <si>
    <t>2.2</t>
  </si>
  <si>
    <t>2.3</t>
  </si>
  <si>
    <t>2.4</t>
  </si>
  <si>
    <t>Änderung der Vertragsgrundlagen</t>
  </si>
  <si>
    <t>Folgeschäden durch Tierbiss</t>
  </si>
  <si>
    <t>Schäden durch Kollision (alle Fahrzeugarten)</t>
  </si>
  <si>
    <t>Entsorgungskosten</t>
  </si>
  <si>
    <t>Wird nicht angeboten</t>
  </si>
  <si>
    <t>Änderungen der Vertragsgrundlagen gemäß Teil II, Ziff. 3 der Leistungsbeschreibung (Anlage D.02) werden angeboten</t>
  </si>
  <si>
    <t>Folgeschäden durch Tierbiss gemäß Teil III B, Ziff. 5.5 der Leistungsbeschreibung (Anlage D.02) werden angeboten</t>
  </si>
  <si>
    <t>Schäden durch Kollision (alle Fahrzeugarten) gemäß Teil III B, Ziff. 5.6 der Leistungsbeschreibung (Anlage D.02) werden angeboten</t>
  </si>
  <si>
    <t>Entsorgungskosten gemäß Teil III B, Ziff. 7.1 der Leistungsbeschreibung (Anlage D.02) werden angeboten</t>
  </si>
  <si>
    <t>Vereinbarungen zur Erreichbarkeit</t>
  </si>
  <si>
    <t>Für dringende Rückfragen wird ein exklusiver telefonischer Kundensupport angeboten. Erreichbarkeit werktags zwischen 8 und 16 Uhr (Leistungsbeschreibung Seite 4).</t>
  </si>
  <si>
    <t>2.5</t>
  </si>
  <si>
    <r>
      <t>=85+((85/((</t>
    </r>
    <r>
      <rPr>
        <sz val="10"/>
        <color rgb="FF005E3F"/>
        <rFont val="Arial"/>
        <family val="2"/>
      </rPr>
      <t>50.000</t>
    </r>
    <r>
      <rPr>
        <sz val="10"/>
        <color theme="1"/>
        <rFont val="Arial"/>
        <family val="2"/>
      </rPr>
      <t>*1,5)-</t>
    </r>
    <r>
      <rPr>
        <sz val="10"/>
        <color rgb="FF005E3F"/>
        <rFont val="Arial"/>
        <family val="2"/>
      </rPr>
      <t>50.000</t>
    </r>
    <r>
      <rPr>
        <sz val="10"/>
        <color theme="1"/>
        <rFont val="Arial"/>
        <family val="2"/>
      </rPr>
      <t>))*(</t>
    </r>
    <r>
      <rPr>
        <sz val="10"/>
        <color rgb="FF005E3F"/>
        <rFont val="Arial"/>
        <family val="2"/>
      </rPr>
      <t>50.000</t>
    </r>
    <r>
      <rPr>
        <sz val="10"/>
        <color theme="1"/>
        <rFont val="Arial"/>
        <family val="2"/>
      </rPr>
      <t>-</t>
    </r>
    <r>
      <rPr>
        <sz val="10"/>
        <color rgb="FFFF0000"/>
        <rFont val="Arial"/>
        <family val="2"/>
      </rPr>
      <t>55.000</t>
    </r>
    <r>
      <rPr>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</si>
</sst>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b/>
      <sz val="10"/>
      <color theme="0"/>
      <name val="Arial"/>
      <family val="2"/>
    </font>
    <font>
      <b/>
      <sz val="10"/>
      <color theme="1"/>
      <name val="Arial"/>
      <family val="2"/>
    </font>
    <font>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sz val="11"/>
      <color theme="1"/>
      <name val="Arial"/>
      <family val="2"/>
    </font>
    <font>
      <sz val="11"/>
      <name val="Arial"/>
      <family val="2"/>
    </font>
    <font>
      <b/>
      <sz val="10"/>
      <name val="Arial"/>
      <family val="2"/>
    </font>
    <font>
      <b/>
      <sz val="11"/>
      <name val="Arial"/>
      <family val="2"/>
    </font>
    <font>
      <sz val="10"/>
      <color theme="1"/>
      <name val="Arial"/>
      <family val="2"/>
    </font>
    <font>
      <sz val="11"/>
      <color theme="1"/>
      <name val="Symbol"/>
      <family val="1"/>
      <charset val="2"/>
    </font>
    <font>
      <sz val="11"/>
      <color rgb="FF005E3F"/>
      <name val="Arial"/>
      <family val="2"/>
    </font>
    <font>
      <u/>
      <sz val="11"/>
      <color theme="1"/>
      <name val="Arial"/>
      <family val="2"/>
    </font>
    <font>
      <sz val="11"/>
      <color rgb="FFC00000"/>
      <name val="Arial"/>
      <family val="2"/>
    </font>
    <font>
      <sz val="10"/>
      <color rgb="FF005E3F"/>
      <name val="Arial"/>
      <family val="2"/>
    </font>
    <font>
      <sz val="10"/>
      <color rgb="FFC00000"/>
      <name val="Arial"/>
      <family val="2"/>
    </font>
    <font>
      <sz val="10"/>
      <color rgb="FFFF0000"/>
      <name val="Arial"/>
      <family val="2"/>
    </font>
    <font>
      <sz val="10"/>
      <name val="Arial"/>
      <family val="2"/>
    </font>
  </fonts>
  <fills count="6">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s>
  <borders count="43">
    <border>
      <left/>
      <right/>
      <top/>
      <bottom/>
      <diagonal/>
    </border>
    <border>
      <left style="dotted">
        <color rgb="FF005E3F"/>
      </left>
      <right style="dotted">
        <color rgb="FF005E3F"/>
      </right>
      <top/>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
      <left style="thin">
        <color theme="0"/>
      </left>
      <right style="dotted">
        <color theme="0" tint="-4.9989318521683403E-2"/>
      </right>
      <top/>
      <bottom/>
      <diagonal/>
    </border>
    <border>
      <left/>
      <right/>
      <top style="thin">
        <color rgb="FF005E3F"/>
      </top>
      <bottom style="thin">
        <color rgb="FF005E3F"/>
      </bottom>
      <diagonal/>
    </border>
    <border>
      <left style="dotted">
        <color rgb="FF005E3F"/>
      </left>
      <right style="dotted">
        <color rgb="FF005E3F"/>
      </right>
      <top style="thin">
        <color rgb="FF005E3F"/>
      </top>
      <bottom style="thin">
        <color rgb="FF005E3F"/>
      </bottom>
      <diagonal/>
    </border>
    <border>
      <left/>
      <right/>
      <top style="thin">
        <color rgb="FF005E3F"/>
      </top>
      <bottom style="double">
        <color rgb="FF005E3F"/>
      </bottom>
      <diagonal/>
    </border>
    <border>
      <left style="dotted">
        <color rgb="FF005E3F"/>
      </left>
      <right style="dotted">
        <color rgb="FF005E3F"/>
      </right>
      <top style="thin">
        <color rgb="FF005E3F"/>
      </top>
      <bottom style="double">
        <color rgb="FF005E3F"/>
      </bottom>
      <diagonal/>
    </border>
    <border>
      <left/>
      <right/>
      <top style="dotted">
        <color rgb="FF005E3F"/>
      </top>
      <bottom style="thin">
        <color rgb="FF005E3F"/>
      </bottom>
      <diagonal/>
    </border>
    <border>
      <left style="dotted">
        <color rgb="FF005E3F"/>
      </left>
      <right style="dotted">
        <color rgb="FF005E3F"/>
      </right>
      <top style="dotted">
        <color rgb="FF005E3F"/>
      </top>
      <bottom style="thin">
        <color rgb="FF005E3F"/>
      </bottom>
      <diagonal/>
    </border>
    <border>
      <left/>
      <right/>
      <top style="dotted">
        <color auto="1"/>
      </top>
      <bottom style="dotted">
        <color auto="1"/>
      </bottom>
      <diagonal/>
    </border>
    <border>
      <left style="dotted">
        <color rgb="FF005E3F"/>
      </left>
      <right style="dotted">
        <color rgb="FF005E3F"/>
      </right>
      <top style="dotted">
        <color auto="1"/>
      </top>
      <bottom style="dotted">
        <color auto="1"/>
      </bottom>
      <diagonal/>
    </border>
    <border>
      <left/>
      <right/>
      <top style="dotted">
        <color auto="1"/>
      </top>
      <bottom style="thin">
        <color auto="1"/>
      </bottom>
      <diagonal/>
    </border>
    <border>
      <left style="dotted">
        <color rgb="FF005E3F"/>
      </left>
      <right style="dotted">
        <color rgb="FF005E3F"/>
      </right>
      <top style="dotted">
        <color auto="1"/>
      </top>
      <bottom style="thin">
        <color auto="1"/>
      </bottom>
      <diagonal/>
    </border>
    <border>
      <left/>
      <right/>
      <top/>
      <bottom style="dotted">
        <color auto="1"/>
      </bottom>
      <diagonal/>
    </border>
    <border>
      <left style="dotted">
        <color rgb="FF005E3F"/>
      </left>
      <right style="dotted">
        <color rgb="FF005E3F"/>
      </right>
      <top/>
      <bottom style="dotted">
        <color auto="1"/>
      </bottom>
      <diagonal/>
    </border>
    <border>
      <left style="dotted">
        <color rgb="FF005E3F"/>
      </left>
      <right/>
      <top/>
      <bottom style="dotted">
        <color auto="1"/>
      </bottom>
      <diagonal/>
    </border>
    <border>
      <left style="dotted">
        <color rgb="FF005E3F"/>
      </left>
      <right/>
      <top style="dotted">
        <color auto="1"/>
      </top>
      <bottom style="thin">
        <color rgb="FF005E3F"/>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diagonal/>
    </border>
    <border>
      <left/>
      <right style="dotted">
        <color theme="0" tint="-4.9989318521683403E-2"/>
      </right>
      <top style="thin">
        <color theme="0"/>
      </top>
      <bottom/>
      <diagonal/>
    </border>
    <border>
      <left style="dotted">
        <color theme="0" tint="-4.9989318521683403E-2"/>
      </left>
      <right style="dotted">
        <color theme="0" tint="-4.9989318521683403E-2"/>
      </right>
      <top style="dotted">
        <color theme="0" tint="-4.9989318521683403E-2"/>
      </top>
      <bottom/>
      <diagonal/>
    </border>
    <border>
      <left style="thin">
        <color theme="0"/>
      </left>
      <right/>
      <top/>
      <bottom/>
      <diagonal/>
    </border>
    <border>
      <left/>
      <right style="thin">
        <color theme="0"/>
      </right>
      <top/>
      <bottom/>
      <diagonal/>
    </border>
    <border>
      <left/>
      <right style="dotted">
        <color theme="0" tint="-4.9989318521683403E-2"/>
      </right>
      <top/>
      <bottom/>
      <diagonal/>
    </border>
    <border>
      <left/>
      <right/>
      <top/>
      <bottom style="dotted">
        <color rgb="FF005E3F"/>
      </bottom>
      <diagonal/>
    </border>
    <border>
      <left/>
      <right style="dotted">
        <color rgb="FF005E3F"/>
      </right>
      <top/>
      <bottom style="dotted">
        <color rgb="FF005E3F"/>
      </bottom>
      <diagonal/>
    </border>
    <border>
      <left style="dotted">
        <color rgb="FF005E3F"/>
      </left>
      <right/>
      <top/>
      <bottom style="dotted">
        <color rgb="FF005E3F"/>
      </bottom>
      <diagonal/>
    </border>
    <border>
      <left/>
      <right/>
      <top style="dotted">
        <color rgb="FF005E3F"/>
      </top>
      <bottom style="dotted">
        <color rgb="FF005E3F"/>
      </bottom>
      <diagonal/>
    </border>
    <border>
      <left style="dotted">
        <color rgb="FF005E3F"/>
      </left>
      <right style="dotted">
        <color rgb="FF005E3F"/>
      </right>
      <top style="dotted">
        <color rgb="FF005E3F"/>
      </top>
      <bottom style="dotted">
        <color rgb="FF005E3F"/>
      </bottom>
      <diagonal/>
    </border>
    <border>
      <left style="dotted">
        <color rgb="FF005E3F"/>
      </left>
      <right style="dotted">
        <color rgb="FF005E3F"/>
      </right>
      <top style="thin">
        <color rgb="FF005E3F"/>
      </top>
      <bottom style="dotted">
        <color rgb="FF005E3F"/>
      </bottom>
      <diagonal/>
    </border>
    <border>
      <left/>
      <right/>
      <top style="dotted">
        <color rgb="FF005E3F"/>
      </top>
      <bottom/>
      <diagonal/>
    </border>
    <border>
      <left style="dotted">
        <color rgb="FF005E3F"/>
      </left>
      <right style="dotted">
        <color rgb="FF005E3F"/>
      </right>
      <top style="dotted">
        <color rgb="FF005E3F"/>
      </top>
      <bottom/>
      <diagonal/>
    </border>
    <border>
      <left/>
      <right/>
      <top style="thin">
        <color rgb="FF005E3F"/>
      </top>
      <bottom style="dotted">
        <color rgb="FF005E3F"/>
      </bottom>
      <diagonal/>
    </border>
    <border>
      <left/>
      <right style="dotted">
        <color rgb="FF005E3F"/>
      </right>
      <top style="thin">
        <color rgb="FF005E3F"/>
      </top>
      <bottom style="dotted">
        <color rgb="FF005E3F"/>
      </bottom>
      <diagonal/>
    </border>
    <border>
      <left/>
      <right style="dotted">
        <color rgb="FF005E3F"/>
      </right>
      <top style="dotted">
        <color rgb="FF005E3F"/>
      </top>
      <bottom style="dotted">
        <color rgb="FF005E3F"/>
      </bottom>
      <diagonal/>
    </border>
    <border>
      <left style="dotted">
        <color rgb="FF005E3F"/>
      </left>
      <right/>
      <top style="dotted">
        <color rgb="FF005E3F"/>
      </top>
      <bottom style="dotted">
        <color rgb="FF005E3F"/>
      </bottom>
      <diagonal/>
    </border>
    <border>
      <left/>
      <right style="dotted">
        <color rgb="FF005E3F"/>
      </right>
      <top style="dotted">
        <color rgb="FF005E3F"/>
      </top>
      <bottom style="thin">
        <color rgb="FF005E3F"/>
      </bottom>
      <diagonal/>
    </border>
    <border>
      <left style="dotted">
        <color rgb="FF005E3F"/>
      </left>
      <right/>
      <top style="dotted">
        <color rgb="FF005E3F"/>
      </top>
      <bottom style="thin">
        <color rgb="FF005E3F"/>
      </bottom>
      <diagonal/>
    </border>
    <border>
      <left/>
      <right/>
      <top/>
      <bottom style="thin">
        <color rgb="FF005E3F"/>
      </bottom>
      <diagonal/>
    </border>
    <border>
      <left style="dotted">
        <color rgb="FF005E3F"/>
      </left>
      <right style="dotted">
        <color rgb="FF005E3F"/>
      </right>
      <top/>
      <bottom style="thin">
        <color rgb="FF005E3F"/>
      </bottom>
      <diagonal/>
    </border>
  </borders>
  <cellStyleXfs count="1">
    <xf numFmtId="0" fontId="0" fillId="0" borderId="0"/>
  </cellStyleXfs>
  <cellXfs count="135">
    <xf numFmtId="0" fontId="0" fillId="0" borderId="0" xfId="0"/>
    <xf numFmtId="0" fontId="0" fillId="3" borderId="0" xfId="0" applyFill="1"/>
    <xf numFmtId="0" fontId="3" fillId="3" borderId="0" xfId="0" applyFont="1" applyFill="1"/>
    <xf numFmtId="0" fontId="0" fillId="3" borderId="0" xfId="0" applyFill="1" applyAlignment="1">
      <alignment vertical="top"/>
    </xf>
    <xf numFmtId="0" fontId="4" fillId="3" borderId="0" xfId="0" applyFont="1" applyFill="1"/>
    <xf numFmtId="0" fontId="5" fillId="3" borderId="0" xfId="0" applyFont="1" applyFill="1"/>
    <xf numFmtId="0" fontId="6" fillId="3" borderId="0" xfId="0" applyFont="1" applyFill="1" applyAlignment="1">
      <alignment vertical="center"/>
    </xf>
    <xf numFmtId="0" fontId="1" fillId="3" borderId="0" xfId="0" applyFont="1" applyFill="1"/>
    <xf numFmtId="0" fontId="0" fillId="0" borderId="0" xfId="0" applyAlignment="1">
      <alignment vertical="top"/>
    </xf>
    <xf numFmtId="0" fontId="3" fillId="0" borderId="0" xfId="0" applyFont="1"/>
    <xf numFmtId="0" fontId="9" fillId="0" borderId="0" xfId="0" applyFont="1"/>
    <xf numFmtId="0" fontId="8" fillId="0" borderId="0" xfId="0" applyFont="1"/>
    <xf numFmtId="0" fontId="9" fillId="3" borderId="0" xfId="0" applyFont="1" applyFill="1"/>
    <xf numFmtId="0" fontId="11" fillId="3" borderId="0" xfId="0" applyFont="1" applyFill="1"/>
    <xf numFmtId="0" fontId="10" fillId="3" borderId="0" xfId="0" applyFont="1" applyFill="1"/>
    <xf numFmtId="0" fontId="8" fillId="3" borderId="0" xfId="0" applyFont="1" applyFill="1"/>
    <xf numFmtId="0" fontId="8" fillId="3" borderId="0" xfId="0" applyFont="1" applyFill="1" applyAlignment="1">
      <alignment vertical="top"/>
    </xf>
    <xf numFmtId="0" fontId="8" fillId="3" borderId="0" xfId="0" applyFont="1" applyFill="1" applyAlignment="1">
      <alignment vertical="top" wrapText="1"/>
    </xf>
    <xf numFmtId="0" fontId="0" fillId="3" borderId="0" xfId="0" applyFill="1" applyAlignment="1">
      <alignment horizontal="left" vertical="center"/>
    </xf>
    <xf numFmtId="0" fontId="2" fillId="4" borderId="7" xfId="0" applyFont="1" applyFill="1" applyBorder="1" applyAlignment="1">
      <alignment horizontal="right"/>
    </xf>
    <xf numFmtId="0" fontId="2" fillId="4" borderId="8" xfId="0" applyFont="1" applyFill="1" applyBorder="1"/>
    <xf numFmtId="164" fontId="2" fillId="4" borderId="8" xfId="0" applyNumberFormat="1" applyFont="1" applyFill="1" applyBorder="1"/>
    <xf numFmtId="0" fontId="2" fillId="4" borderId="8" xfId="0" applyFont="1" applyFill="1" applyBorder="1" applyAlignment="1">
      <alignment horizontal="right"/>
    </xf>
    <xf numFmtId="0" fontId="12" fillId="5" borderId="0" xfId="0" applyFont="1" applyFill="1" applyAlignment="1">
      <alignment horizontal="right"/>
    </xf>
    <xf numFmtId="0" fontId="12" fillId="5" borderId="3" xfId="0" applyFont="1" applyFill="1" applyBorder="1"/>
    <xf numFmtId="0" fontId="12" fillId="5" borderId="4" xfId="0" applyFont="1" applyFill="1" applyBorder="1"/>
    <xf numFmtId="0" fontId="12" fillId="5" borderId="2" xfId="0" applyFont="1" applyFill="1" applyBorder="1" applyAlignment="1">
      <alignment horizontal="right"/>
    </xf>
    <xf numFmtId="0" fontId="12" fillId="5" borderId="2" xfId="0" applyFont="1" applyFill="1" applyBorder="1" applyAlignment="1">
      <alignment horizontal="left"/>
    </xf>
    <xf numFmtId="0" fontId="12" fillId="5" borderId="0" xfId="0" applyFont="1" applyFill="1"/>
    <xf numFmtId="0" fontId="2" fillId="3" borderId="0" xfId="0" applyFont="1" applyFill="1" applyAlignment="1">
      <alignment horizontal="right"/>
    </xf>
    <xf numFmtId="0" fontId="2" fillId="3" borderId="1" xfId="0" applyFont="1" applyFill="1" applyBorder="1"/>
    <xf numFmtId="0" fontId="2" fillId="3" borderId="5" xfId="0" applyFont="1" applyFill="1" applyBorder="1" applyAlignment="1">
      <alignment horizontal="right"/>
    </xf>
    <xf numFmtId="0" fontId="12" fillId="3" borderId="6" xfId="0" applyFont="1" applyFill="1" applyBorder="1"/>
    <xf numFmtId="0" fontId="12" fillId="3" borderId="6" xfId="0" applyFont="1" applyFill="1" applyBorder="1" applyAlignment="1">
      <alignment horizontal="right"/>
    </xf>
    <xf numFmtId="164" fontId="12" fillId="3" borderId="6" xfId="0" applyNumberFormat="1" applyFont="1" applyFill="1" applyBorder="1"/>
    <xf numFmtId="16" fontId="12" fillId="3" borderId="1" xfId="0" quotePrefix="1" applyNumberFormat="1" applyFont="1" applyFill="1" applyBorder="1" applyAlignment="1">
      <alignment horizontal="right"/>
    </xf>
    <xf numFmtId="0" fontId="13" fillId="3" borderId="0" xfId="0" applyFont="1" applyFill="1" applyAlignment="1">
      <alignment horizontal="left" vertical="center" indent="4"/>
    </xf>
    <xf numFmtId="0" fontId="15" fillId="3" borderId="0" xfId="0" applyFont="1" applyFill="1" applyAlignment="1">
      <alignment vertical="top"/>
    </xf>
    <xf numFmtId="0" fontId="12" fillId="5" borderId="3" xfId="0" applyFont="1" applyFill="1" applyBorder="1" applyAlignment="1">
      <alignment horizontal="left"/>
    </xf>
    <xf numFmtId="0" fontId="2" fillId="3" borderId="9" xfId="0" applyFont="1" applyFill="1" applyBorder="1" applyAlignment="1">
      <alignment horizontal="right"/>
    </xf>
    <xf numFmtId="0" fontId="12" fillId="3" borderId="10" xfId="0" applyFont="1" applyFill="1" applyBorder="1"/>
    <xf numFmtId="16" fontId="12" fillId="3" borderId="10" xfId="0" quotePrefix="1" applyNumberFormat="1" applyFont="1" applyFill="1" applyBorder="1" applyAlignment="1">
      <alignment horizontal="right"/>
    </xf>
    <xf numFmtId="0" fontId="2" fillId="3" borderId="11" xfId="0" applyFont="1" applyFill="1" applyBorder="1" applyAlignment="1">
      <alignment horizontal="left"/>
    </xf>
    <xf numFmtId="0" fontId="2" fillId="3" borderId="12" xfId="0" applyFont="1" applyFill="1" applyBorder="1"/>
    <xf numFmtId="0" fontId="2" fillId="3" borderId="13" xfId="0" applyFont="1" applyFill="1" applyBorder="1" applyAlignment="1">
      <alignment horizontal="left"/>
    </xf>
    <xf numFmtId="0" fontId="2" fillId="3" borderId="14" xfId="0" applyFont="1" applyFill="1" applyBorder="1"/>
    <xf numFmtId="0" fontId="2" fillId="3" borderId="15" xfId="0" applyFont="1" applyFill="1" applyBorder="1" applyAlignment="1">
      <alignment horizontal="left"/>
    </xf>
    <xf numFmtId="0" fontId="2" fillId="3" borderId="16" xfId="0" applyFont="1" applyFill="1" applyBorder="1"/>
    <xf numFmtId="0" fontId="12" fillId="3" borderId="16" xfId="0" applyFont="1" applyFill="1" applyBorder="1"/>
    <xf numFmtId="3" fontId="12" fillId="3" borderId="14" xfId="0" applyNumberFormat="1" applyFont="1" applyFill="1" applyBorder="1"/>
    <xf numFmtId="0" fontId="7" fillId="3" borderId="0" xfId="0" applyFont="1" applyFill="1" applyAlignment="1">
      <alignment horizontal="center" vertical="center"/>
    </xf>
    <xf numFmtId="3" fontId="17" fillId="3" borderId="16" xfId="0" applyNumberFormat="1" applyFont="1" applyFill="1" applyBorder="1"/>
    <xf numFmtId="3" fontId="18" fillId="3" borderId="12" xfId="0" applyNumberFormat="1" applyFont="1" applyFill="1" applyBorder="1"/>
    <xf numFmtId="0" fontId="12" fillId="3" borderId="12" xfId="0" quotePrefix="1" applyFont="1" applyFill="1" applyBorder="1"/>
    <xf numFmtId="16" fontId="8" fillId="3" borderId="0" xfId="0" quotePrefix="1" applyNumberFormat="1" applyFont="1" applyFill="1"/>
    <xf numFmtId="0" fontId="12" fillId="3" borderId="14" xfId="0" quotePrefix="1" applyFont="1" applyFill="1" applyBorder="1"/>
    <xf numFmtId="164" fontId="12" fillId="3" borderId="0" xfId="0" applyNumberFormat="1" applyFont="1" applyFill="1"/>
    <xf numFmtId="164" fontId="12" fillId="3" borderId="9" xfId="0" applyNumberFormat="1" applyFont="1" applyFill="1" applyBorder="1"/>
    <xf numFmtId="164" fontId="2" fillId="4" borderId="7" xfId="0" applyNumberFormat="1" applyFont="1" applyFill="1" applyBorder="1"/>
    <xf numFmtId="164" fontId="12" fillId="3" borderId="5" xfId="0" applyNumberFormat="1" applyFont="1" applyFill="1" applyBorder="1"/>
    <xf numFmtId="164" fontId="12" fillId="3" borderId="17" xfId="0" applyNumberFormat="1" applyFont="1" applyFill="1" applyBorder="1"/>
    <xf numFmtId="164" fontId="12" fillId="3" borderId="18" xfId="0" applyNumberFormat="1" applyFont="1" applyFill="1" applyBorder="1"/>
    <xf numFmtId="0" fontId="1" fillId="2" borderId="0" xfId="0" applyFont="1" applyFill="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2" xfId="0" applyFont="1" applyFill="1" applyBorder="1" applyAlignment="1">
      <alignment vertical="top" wrapText="1"/>
    </xf>
    <xf numFmtId="0" fontId="8" fillId="3" borderId="0" xfId="0" quotePrefix="1" applyFont="1" applyFill="1"/>
    <xf numFmtId="164" fontId="19" fillId="3" borderId="5" xfId="0" applyNumberFormat="1" applyFont="1" applyFill="1" applyBorder="1"/>
    <xf numFmtId="0" fontId="6" fillId="3" borderId="0" xfId="0" applyFont="1" applyFill="1"/>
    <xf numFmtId="0" fontId="12" fillId="3" borderId="1" xfId="0" applyFont="1" applyFill="1" applyBorder="1" applyAlignment="1">
      <alignment wrapText="1"/>
    </xf>
    <xf numFmtId="164" fontId="12" fillId="0" borderId="1" xfId="0" applyNumberFormat="1" applyFont="1" applyBorder="1"/>
    <xf numFmtId="0" fontId="1" fillId="2" borderId="23" xfId="0" applyFont="1" applyFill="1" applyBorder="1" applyAlignment="1">
      <alignment vertical="top" wrapText="1"/>
    </xf>
    <xf numFmtId="164" fontId="12" fillId="3" borderId="27" xfId="0" applyNumberFormat="1" applyFont="1" applyFill="1" applyBorder="1" applyAlignment="1">
      <alignment vertical="top"/>
    </xf>
    <xf numFmtId="0" fontId="8" fillId="3" borderId="0" xfId="0" quotePrefix="1" applyFont="1" applyFill="1" applyAlignment="1">
      <alignment horizontal="left" vertical="center"/>
    </xf>
    <xf numFmtId="0" fontId="2" fillId="3" borderId="30" xfId="0" applyFont="1" applyFill="1" applyBorder="1" applyAlignment="1">
      <alignment horizontal="right"/>
    </xf>
    <xf numFmtId="0" fontId="2" fillId="3" borderId="31" xfId="0" applyFont="1" applyFill="1" applyBorder="1"/>
    <xf numFmtId="164" fontId="12" fillId="0" borderId="31" xfId="0" applyNumberFormat="1" applyFont="1" applyBorder="1"/>
    <xf numFmtId="16" fontId="12" fillId="3" borderId="31" xfId="0" quotePrefix="1" applyNumberFormat="1" applyFont="1" applyFill="1" applyBorder="1" applyAlignment="1">
      <alignment horizontal="right"/>
    </xf>
    <xf numFmtId="0" fontId="12" fillId="3" borderId="31" xfId="0" applyFont="1" applyFill="1" applyBorder="1" applyAlignment="1">
      <alignment wrapText="1"/>
    </xf>
    <xf numFmtId="164" fontId="12" fillId="3" borderId="30" xfId="0" applyNumberFormat="1" applyFont="1" applyFill="1" applyBorder="1"/>
    <xf numFmtId="2" fontId="12" fillId="3" borderId="1" xfId="0" applyNumberFormat="1" applyFont="1" applyFill="1" applyBorder="1"/>
    <xf numFmtId="2" fontId="12" fillId="3" borderId="31" xfId="0" applyNumberFormat="1" applyFont="1" applyFill="1" applyBorder="1"/>
    <xf numFmtId="0" fontId="12" fillId="3" borderId="32" xfId="0" applyFont="1" applyFill="1" applyBorder="1"/>
    <xf numFmtId="164" fontId="12" fillId="3" borderId="32" xfId="0" applyNumberFormat="1" applyFont="1" applyFill="1" applyBorder="1"/>
    <xf numFmtId="0" fontId="0" fillId="0" borderId="32" xfId="0" applyBorder="1"/>
    <xf numFmtId="0" fontId="2" fillId="3" borderId="33" xfId="0" applyFont="1" applyFill="1" applyBorder="1" applyAlignment="1">
      <alignment horizontal="right"/>
    </xf>
    <xf numFmtId="0" fontId="2" fillId="3" borderId="34" xfId="0" applyFont="1" applyFill="1" applyBorder="1"/>
    <xf numFmtId="164" fontId="12" fillId="0" borderId="34" xfId="0" applyNumberFormat="1" applyFont="1" applyBorder="1"/>
    <xf numFmtId="16" fontId="12" fillId="3" borderId="34" xfId="0" quotePrefix="1" applyNumberFormat="1" applyFont="1" applyFill="1" applyBorder="1" applyAlignment="1">
      <alignment horizontal="right"/>
    </xf>
    <xf numFmtId="0" fontId="12" fillId="3" borderId="34" xfId="0" applyFont="1" applyFill="1" applyBorder="1" applyAlignment="1">
      <alignment wrapText="1"/>
    </xf>
    <xf numFmtId="2" fontId="12" fillId="3" borderId="34" xfId="0" applyNumberFormat="1" applyFont="1" applyFill="1" applyBorder="1"/>
    <xf numFmtId="164" fontId="20" fillId="3" borderId="27" xfId="0" applyNumberFormat="1" applyFont="1" applyFill="1" applyBorder="1" applyAlignment="1">
      <alignment vertical="top"/>
    </xf>
    <xf numFmtId="0" fontId="0" fillId="3" borderId="0" xfId="0" applyFill="1" applyAlignment="1">
      <alignment horizontal="left" vertical="top"/>
    </xf>
    <xf numFmtId="0" fontId="0" fillId="3" borderId="0" xfId="0" applyFill="1" applyAlignment="1">
      <alignment horizontal="left" vertical="top" wrapText="1"/>
    </xf>
    <xf numFmtId="0" fontId="8" fillId="3" borderId="0" xfId="0" quotePrefix="1" applyFont="1" applyFill="1" applyAlignment="1">
      <alignment horizontal="left" vertical="center"/>
    </xf>
    <xf numFmtId="0" fontId="8" fillId="3" borderId="0" xfId="0" applyFont="1" applyFill="1" applyAlignment="1">
      <alignment horizontal="left" vertical="center"/>
    </xf>
    <xf numFmtId="0" fontId="12" fillId="5" borderId="24" xfId="0" applyFont="1" applyFill="1" applyBorder="1" applyAlignment="1">
      <alignment horizontal="left"/>
    </xf>
    <xf numFmtId="0" fontId="12" fillId="5" borderId="25" xfId="0" applyFont="1" applyFill="1" applyBorder="1" applyAlignment="1">
      <alignment horizontal="left"/>
    </xf>
    <xf numFmtId="0" fontId="12" fillId="5" borderId="0" xfId="0" applyFont="1" applyFill="1" applyAlignment="1">
      <alignment horizontal="left"/>
    </xf>
    <xf numFmtId="0" fontId="12" fillId="5" borderId="26" xfId="0" applyFont="1" applyFill="1" applyBorder="1" applyAlignment="1">
      <alignment horizontal="left"/>
    </xf>
    <xf numFmtId="0" fontId="2" fillId="3" borderId="27" xfId="0" applyFont="1" applyFill="1" applyBorder="1" applyAlignment="1">
      <alignment horizontal="left" vertical="top"/>
    </xf>
    <xf numFmtId="0" fontId="2" fillId="3" borderId="28" xfId="0" applyFont="1" applyFill="1" applyBorder="1" applyAlignment="1">
      <alignment horizontal="left" vertical="top"/>
    </xf>
    <xf numFmtId="0" fontId="0" fillId="3" borderId="0" xfId="0" applyFill="1" applyAlignment="1">
      <alignment horizontal="left" vertical="center"/>
    </xf>
    <xf numFmtId="0" fontId="1" fillId="2" borderId="19" xfId="0" applyFont="1" applyFill="1" applyBorder="1" applyAlignment="1">
      <alignment vertical="top" wrapText="1"/>
    </xf>
    <xf numFmtId="0" fontId="1" fillId="2" borderId="20" xfId="0" applyFont="1" applyFill="1" applyBorder="1" applyAlignment="1">
      <alignment vertical="top" wrapText="1"/>
    </xf>
    <xf numFmtId="0" fontId="1" fillId="2" borderId="21" xfId="0" applyFont="1" applyFill="1" applyBorder="1" applyAlignment="1">
      <alignment vertical="top" wrapText="1"/>
    </xf>
    <xf numFmtId="0" fontId="1" fillId="2" borderId="22" xfId="0" applyFont="1" applyFill="1" applyBorder="1" applyAlignment="1">
      <alignment vertical="top" wrapText="1"/>
    </xf>
    <xf numFmtId="0" fontId="2" fillId="3" borderId="32" xfId="0" applyFont="1" applyFill="1" applyBorder="1"/>
    <xf numFmtId="164" fontId="20" fillId="0" borderId="35" xfId="0" applyNumberFormat="1" applyFont="1" applyBorder="1"/>
    <xf numFmtId="0" fontId="2" fillId="3" borderId="36" xfId="0" applyFont="1" applyFill="1" applyBorder="1" applyAlignment="1">
      <alignment horizontal="right"/>
    </xf>
    <xf numFmtId="0" fontId="2" fillId="0" borderId="37" xfId="0" applyFont="1" applyBorder="1" applyAlignment="1">
      <alignment horizontal="right"/>
    </xf>
    <xf numFmtId="0" fontId="2" fillId="0" borderId="31" xfId="0" applyFont="1" applyBorder="1"/>
    <xf numFmtId="0" fontId="12" fillId="0" borderId="31" xfId="0" applyFont="1" applyBorder="1"/>
    <xf numFmtId="16" fontId="20" fillId="3" borderId="31" xfId="0" quotePrefix="1" applyNumberFormat="1" applyFont="1" applyFill="1" applyBorder="1" applyAlignment="1">
      <alignment horizontal="right"/>
    </xf>
    <xf numFmtId="0" fontId="20" fillId="0" borderId="31" xfId="0" applyFont="1" applyBorder="1" applyAlignment="1">
      <alignment wrapText="1"/>
    </xf>
    <xf numFmtId="164" fontId="20" fillId="0" borderId="38" xfId="0" applyNumberFormat="1" applyFont="1" applyBorder="1"/>
    <xf numFmtId="0" fontId="2" fillId="3" borderId="37" xfId="0" applyFont="1" applyFill="1" applyBorder="1" applyAlignment="1">
      <alignment horizontal="right"/>
    </xf>
    <xf numFmtId="0" fontId="12" fillId="3" borderId="31" xfId="0" applyFont="1" applyFill="1" applyBorder="1"/>
    <xf numFmtId="0" fontId="20" fillId="3" borderId="31" xfId="0" applyFont="1" applyFill="1" applyBorder="1" applyAlignment="1">
      <alignment wrapText="1"/>
    </xf>
    <xf numFmtId="164" fontId="12" fillId="3" borderId="31" xfId="0" applyNumberFormat="1" applyFont="1" applyFill="1" applyBorder="1"/>
    <xf numFmtId="0" fontId="2" fillId="3" borderId="39" xfId="0" applyFont="1" applyFill="1" applyBorder="1" applyAlignment="1">
      <alignment horizontal="right"/>
    </xf>
    <xf numFmtId="0" fontId="2" fillId="3" borderId="10" xfId="0" applyFont="1" applyFill="1" applyBorder="1"/>
    <xf numFmtId="16" fontId="20" fillId="3" borderId="10" xfId="0" quotePrefix="1" applyNumberFormat="1" applyFont="1" applyFill="1" applyBorder="1" applyAlignment="1">
      <alignment horizontal="right"/>
    </xf>
    <xf numFmtId="0" fontId="20" fillId="3" borderId="10" xfId="0" applyFont="1" applyFill="1" applyBorder="1" applyAlignment="1">
      <alignment wrapText="1"/>
    </xf>
    <xf numFmtId="164" fontId="12" fillId="3" borderId="10" xfId="0" applyNumberFormat="1" applyFont="1" applyFill="1" applyBorder="1"/>
    <xf numFmtId="164" fontId="20" fillId="0" borderId="40" xfId="0" applyNumberFormat="1" applyFont="1" applyBorder="1"/>
    <xf numFmtId="0" fontId="2" fillId="3" borderId="41" xfId="0" applyFont="1" applyFill="1" applyBorder="1" applyAlignment="1">
      <alignment horizontal="right"/>
    </xf>
    <xf numFmtId="0" fontId="2" fillId="3" borderId="42" xfId="0" applyFont="1" applyFill="1" applyBorder="1"/>
    <xf numFmtId="0" fontId="12" fillId="3" borderId="42" xfId="0" applyFont="1" applyFill="1" applyBorder="1"/>
    <xf numFmtId="0" fontId="12" fillId="3" borderId="42" xfId="0" applyFont="1" applyFill="1" applyBorder="1" applyAlignment="1">
      <alignment horizontal="right"/>
    </xf>
    <xf numFmtId="164" fontId="12" fillId="3" borderId="42" xfId="0" applyNumberFormat="1" applyFont="1" applyFill="1" applyBorder="1"/>
    <xf numFmtId="164" fontId="20" fillId="0" borderId="41" xfId="0" applyNumberFormat="1" applyFont="1" applyBorder="1"/>
    <xf numFmtId="0" fontId="12" fillId="0" borderId="29" xfId="0" applyFont="1" applyFill="1" applyBorder="1" applyAlignment="1">
      <alignment horizontal="left" vertical="top" wrapText="1"/>
    </xf>
    <xf numFmtId="0" fontId="12" fillId="0" borderId="27" xfId="0" applyFont="1" applyFill="1" applyBorder="1" applyAlignment="1">
      <alignment horizontal="left" vertical="top" wrapText="1"/>
    </xf>
    <xf numFmtId="0" fontId="12" fillId="0" borderId="28"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005E3F"/>
      <color rgb="FF17AB41"/>
      <color rgb="FFEBFAE8"/>
      <color rgb="FF60D26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6</xdr:col>
      <xdr:colOff>4535</xdr:colOff>
      <xdr:row>1</xdr:row>
      <xdr:rowOff>81280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424180"/>
          <a:ext cx="898407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48258</xdr:colOff>
      <xdr:row>1</xdr:row>
      <xdr:rowOff>81280</xdr:rowOff>
    </xdr:from>
    <xdr:to>
      <xdr:col>7</xdr:col>
      <xdr:colOff>661383</xdr:colOff>
      <xdr:row>1</xdr:row>
      <xdr:rowOff>81280</xdr:rowOff>
    </xdr:to>
    <xdr:cxnSp macro="">
      <xdr:nvCxnSpPr>
        <xdr:cNvPr id="6" name="Gerade Verbindung mit Pfeil 5">
          <a:extLst>
            <a:ext uri="{FF2B5EF4-FFF2-40B4-BE49-F238E27FC236}">
              <a16:creationId xmlns:a16="http://schemas.microsoft.com/office/drawing/2014/main" id="{CB6032D5-532C-4010-875E-7144E8303960}"/>
            </a:ext>
          </a:extLst>
        </xdr:cNvPr>
        <xdr:cNvCxnSpPr>
          <a:cxnSpLocks noChangeShapeType="1"/>
        </xdr:cNvCxnSpPr>
      </xdr:nvCxnSpPr>
      <xdr:spPr bwMode="auto">
        <a:xfrm>
          <a:off x="48258"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314325</xdr:colOff>
      <xdr:row>0</xdr:row>
      <xdr:rowOff>41910</xdr:rowOff>
    </xdr:from>
    <xdr:to>
      <xdr:col>7</xdr:col>
      <xdr:colOff>639445</xdr:colOff>
      <xdr:row>1</xdr:row>
      <xdr:rowOff>58420</xdr:rowOff>
    </xdr:to>
    <xdr:pic>
      <xdr:nvPicPr>
        <xdr:cNvPr id="7" name="Grafik 6">
          <a:extLst>
            <a:ext uri="{FF2B5EF4-FFF2-40B4-BE49-F238E27FC236}">
              <a16:creationId xmlns:a16="http://schemas.microsoft.com/office/drawing/2014/main" id="{23886D4F-B279-478A-A5E3-37ECDF153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41910"/>
          <a:ext cx="1163320" cy="359410"/>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8CB69B6D-64DF-49BF-BE16-28562A03982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236633EB-18B4-4011-B052-FD2F38FB2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31"/>
  <sheetViews>
    <sheetView tabSelected="1" zoomScaleNormal="100" workbookViewId="0"/>
  </sheetViews>
  <sheetFormatPr baseColWidth="10" defaultRowHeight="13.8" x14ac:dyDescent="0.25"/>
  <cols>
    <col min="1" max="1" width="1.59765625" customWidth="1"/>
    <col min="2" max="2" width="3.59765625" customWidth="1"/>
    <col min="3" max="3" width="18.59765625" customWidth="1"/>
    <col min="4" max="4" width="11.59765625" customWidth="1"/>
    <col min="5" max="5" width="4.59765625" customWidth="1"/>
    <col min="6" max="6" width="30.59765625" customWidth="1"/>
    <col min="7" max="8" width="11.59765625" customWidth="1"/>
    <col min="11" max="11" width="3.5" customWidth="1"/>
  </cols>
  <sheetData>
    <row r="1" spans="1:11" ht="27" customHeight="1" x14ac:dyDescent="0.3">
      <c r="A1" s="1"/>
      <c r="B1" s="4" t="s">
        <v>0</v>
      </c>
      <c r="C1" s="4"/>
      <c r="D1" s="1"/>
      <c r="E1" s="1"/>
      <c r="F1" s="1"/>
      <c r="G1" s="1"/>
      <c r="H1" s="1"/>
      <c r="I1" s="1"/>
      <c r="J1" s="1"/>
      <c r="K1" s="1"/>
    </row>
    <row r="2" spans="1:11" x14ac:dyDescent="0.25">
      <c r="A2" s="1"/>
      <c r="B2" s="5"/>
      <c r="C2" s="5"/>
      <c r="D2" s="1"/>
      <c r="E2" s="1"/>
      <c r="F2" s="1"/>
      <c r="G2" s="1"/>
      <c r="H2" s="1"/>
      <c r="I2" s="1"/>
      <c r="J2" s="1"/>
      <c r="K2" s="1"/>
    </row>
    <row r="3" spans="1:11" x14ac:dyDescent="0.25">
      <c r="A3" s="1"/>
      <c r="B3" s="68" t="s">
        <v>51</v>
      </c>
      <c r="C3" s="6"/>
      <c r="G3" s="1"/>
      <c r="H3" s="1"/>
      <c r="I3" s="1"/>
      <c r="J3" s="1"/>
      <c r="K3" s="1"/>
    </row>
    <row r="4" spans="1:11" ht="20.100000000000001" customHeight="1" x14ac:dyDescent="0.25">
      <c r="A4" s="1"/>
      <c r="B4" s="1"/>
      <c r="C4" s="1"/>
      <c r="D4" s="1"/>
      <c r="E4" s="1"/>
      <c r="F4" s="1"/>
      <c r="G4" s="1"/>
      <c r="H4" s="1"/>
      <c r="I4" s="1"/>
      <c r="J4" s="1"/>
      <c r="K4" s="1"/>
    </row>
    <row r="5" spans="1:11" s="10" customFormat="1" ht="13.5" customHeight="1" x14ac:dyDescent="0.25">
      <c r="A5" s="12"/>
      <c r="B5" s="13" t="s">
        <v>2</v>
      </c>
      <c r="C5" s="14"/>
      <c r="D5" s="12"/>
      <c r="E5" s="12"/>
      <c r="F5" s="12"/>
      <c r="G5" s="12"/>
      <c r="H5" s="12"/>
      <c r="I5" s="12"/>
      <c r="J5" s="12"/>
      <c r="K5" s="12"/>
    </row>
    <row r="6" spans="1:11" ht="14.1" customHeight="1" x14ac:dyDescent="0.25">
      <c r="A6" s="1"/>
      <c r="B6" s="1"/>
      <c r="C6" s="7"/>
      <c r="D6" s="1"/>
      <c r="E6" s="1"/>
      <c r="F6" s="1"/>
      <c r="G6" s="1"/>
      <c r="H6" s="1"/>
      <c r="I6" s="1"/>
      <c r="J6" s="1"/>
      <c r="K6" s="1"/>
    </row>
    <row r="7" spans="1:11" s="11" customFormat="1" x14ac:dyDescent="0.25">
      <c r="A7" s="15"/>
      <c r="B7" s="16" t="s">
        <v>38</v>
      </c>
      <c r="D7" s="17"/>
      <c r="E7" s="17"/>
      <c r="F7" s="17"/>
      <c r="G7" s="17"/>
      <c r="H7" s="17"/>
      <c r="I7" s="15"/>
      <c r="J7" s="15"/>
      <c r="K7" s="15"/>
    </row>
    <row r="8" spans="1:11" ht="6" customHeight="1" x14ac:dyDescent="0.25">
      <c r="A8" s="1"/>
      <c r="B8" s="1"/>
      <c r="C8" s="1"/>
      <c r="D8" s="1"/>
      <c r="E8" s="1"/>
      <c r="F8" s="1"/>
      <c r="G8" s="1"/>
      <c r="H8" s="1"/>
      <c r="I8" s="1"/>
      <c r="J8" s="1"/>
      <c r="K8" s="1"/>
    </row>
    <row r="9" spans="1:11" s="8" customFormat="1" ht="16.649999999999999" customHeight="1" x14ac:dyDescent="0.25">
      <c r="A9" s="3"/>
      <c r="B9" s="92" t="s">
        <v>39</v>
      </c>
      <c r="C9" s="92"/>
      <c r="D9" s="92"/>
      <c r="E9" s="92"/>
      <c r="F9" s="92"/>
      <c r="G9" s="92"/>
      <c r="H9" s="92"/>
      <c r="I9" s="92"/>
      <c r="J9" s="92"/>
      <c r="K9" s="3"/>
    </row>
    <row r="10" spans="1:11" ht="66.599999999999994" customHeight="1" x14ac:dyDescent="0.25">
      <c r="A10" s="1"/>
      <c r="B10" s="93" t="str">
        <f>CONCATENATE("Die Wertung erfolgt in Punkten. Die maximal erreichbare Punktzahl (Pmax) beträgt ",H25,"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",H25," x ",D16," = ",H16,"). und ggf. dem Gewichtungsfaktor je Unterkriterium (Bsp.: ",H25," x ",D18," x ",G18," = ",H18,").")</f>
        <v>Die Wertung erfolgt in Punkten. Die maximal erreichbare Punktzahl (Pmax) beträgt 1000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1000 x 0,85 = 850). und ggf. dem Gewichtungsfaktor je Unterkriterium (Bsp.: 1000 x 0,15 x 1 = 150).</v>
      </c>
      <c r="C10" s="93"/>
      <c r="D10" s="93"/>
      <c r="E10" s="93"/>
      <c r="F10" s="93"/>
      <c r="G10" s="93"/>
      <c r="H10" s="93"/>
      <c r="I10" s="93"/>
      <c r="J10" s="93"/>
      <c r="K10" s="1"/>
    </row>
    <row r="11" spans="1:11" ht="42.6" customHeight="1" x14ac:dyDescent="0.25">
      <c r="A11" s="1"/>
      <c r="B11" s="93" t="s">
        <v>41</v>
      </c>
      <c r="C11" s="93"/>
      <c r="D11" s="93"/>
      <c r="E11" s="93"/>
      <c r="F11" s="93"/>
      <c r="G11" s="93"/>
      <c r="H11" s="93"/>
      <c r="I11" s="93"/>
      <c r="J11" s="93"/>
      <c r="K11" s="1"/>
    </row>
    <row r="12" spans="1:11" s="8" customFormat="1" ht="16.649999999999999" customHeight="1" x14ac:dyDescent="0.25">
      <c r="A12" s="3"/>
      <c r="B12" s="92" t="s">
        <v>40</v>
      </c>
      <c r="C12" s="92"/>
      <c r="D12" s="92"/>
      <c r="E12" s="92"/>
      <c r="F12" s="92"/>
      <c r="G12" s="92"/>
      <c r="H12" s="92"/>
      <c r="I12" s="92"/>
      <c r="J12" s="92"/>
      <c r="K12" s="3"/>
    </row>
    <row r="13" spans="1:11" ht="4.3499999999999996" customHeight="1" x14ac:dyDescent="0.25">
      <c r="A13" s="1"/>
      <c r="B13" s="1"/>
      <c r="C13" s="1"/>
      <c r="D13" s="1"/>
      <c r="E13" s="1"/>
      <c r="F13" s="1"/>
      <c r="G13" s="1"/>
      <c r="H13" s="1"/>
      <c r="I13" s="1"/>
      <c r="J13" s="1"/>
      <c r="K13" s="1"/>
    </row>
    <row r="14" spans="1:11" s="11" customFormat="1" ht="31.35" customHeight="1" x14ac:dyDescent="0.25">
      <c r="A14" s="15"/>
      <c r="B14" s="62" t="s">
        <v>3</v>
      </c>
      <c r="C14" s="63" t="s">
        <v>4</v>
      </c>
      <c r="D14" s="64" t="s">
        <v>5</v>
      </c>
      <c r="E14" s="65" t="s">
        <v>3</v>
      </c>
      <c r="F14" s="65" t="s">
        <v>6</v>
      </c>
      <c r="G14" s="65" t="s">
        <v>5</v>
      </c>
      <c r="H14" s="62" t="s">
        <v>7</v>
      </c>
      <c r="I14" s="15"/>
      <c r="J14" s="15"/>
      <c r="K14" s="15"/>
    </row>
    <row r="15" spans="1:11" s="9" customFormat="1" ht="13.2" x14ac:dyDescent="0.25">
      <c r="A15" s="2"/>
      <c r="B15" s="23"/>
      <c r="C15" s="24"/>
      <c r="D15" s="25" t="s">
        <v>8</v>
      </c>
      <c r="E15" s="26"/>
      <c r="F15" s="27"/>
      <c r="G15" s="27" t="s">
        <v>8</v>
      </c>
      <c r="H15" s="28" t="s">
        <v>9</v>
      </c>
      <c r="I15" s="2"/>
      <c r="J15" s="2"/>
      <c r="K15" s="2"/>
    </row>
    <row r="16" spans="1:11" x14ac:dyDescent="0.25">
      <c r="A16" s="1"/>
      <c r="B16" s="126" t="s">
        <v>13</v>
      </c>
      <c r="C16" s="127" t="s">
        <v>10</v>
      </c>
      <c r="D16" s="128">
        <v>0.85</v>
      </c>
      <c r="E16" s="129"/>
      <c r="F16" s="128"/>
      <c r="G16" s="130">
        <v>1</v>
      </c>
      <c r="H16" s="131">
        <v>850</v>
      </c>
      <c r="I16" s="1"/>
      <c r="J16" s="1"/>
      <c r="K16" s="1"/>
    </row>
    <row r="17" spans="1:11" x14ac:dyDescent="0.25">
      <c r="A17" s="1"/>
      <c r="B17" s="31"/>
      <c r="C17" s="32"/>
      <c r="D17" s="32"/>
      <c r="E17" s="33"/>
      <c r="F17" s="32"/>
      <c r="G17" s="34"/>
      <c r="H17" s="67"/>
      <c r="I17" s="1"/>
      <c r="J17" s="1"/>
      <c r="K17" s="1"/>
    </row>
    <row r="18" spans="1:11" x14ac:dyDescent="0.25">
      <c r="A18" s="1"/>
      <c r="B18" s="109" t="s">
        <v>14</v>
      </c>
      <c r="C18" s="107" t="s">
        <v>11</v>
      </c>
      <c r="D18" s="82">
        <v>0.15</v>
      </c>
      <c r="E18" s="84"/>
      <c r="F18" s="84"/>
      <c r="G18" s="83">
        <v>1</v>
      </c>
      <c r="H18" s="108">
        <v>150</v>
      </c>
      <c r="I18" s="1"/>
      <c r="J18" s="1"/>
      <c r="K18" s="1"/>
    </row>
    <row r="19" spans="1:11" x14ac:dyDescent="0.25">
      <c r="A19" s="1"/>
      <c r="B19" s="110"/>
      <c r="C19" s="111"/>
      <c r="D19" s="112"/>
      <c r="E19" s="113" t="s">
        <v>15</v>
      </c>
      <c r="F19" s="114" t="s">
        <v>64</v>
      </c>
      <c r="G19" s="76"/>
      <c r="H19" s="115"/>
      <c r="I19" s="1"/>
      <c r="J19" s="1"/>
      <c r="K19" s="1"/>
    </row>
    <row r="20" spans="1:11" x14ac:dyDescent="0.25">
      <c r="A20" s="1"/>
      <c r="B20" s="116"/>
      <c r="C20" s="75"/>
      <c r="D20" s="112"/>
      <c r="E20" s="113" t="s">
        <v>52</v>
      </c>
      <c r="F20" s="114" t="s">
        <v>55</v>
      </c>
      <c r="G20" s="76"/>
      <c r="H20" s="115"/>
      <c r="I20" s="1"/>
      <c r="J20" s="1"/>
      <c r="K20" s="1"/>
    </row>
    <row r="21" spans="1:11" x14ac:dyDescent="0.25">
      <c r="A21" s="1"/>
      <c r="B21" s="116"/>
      <c r="C21" s="75"/>
      <c r="D21" s="117"/>
      <c r="E21" s="113" t="s">
        <v>53</v>
      </c>
      <c r="F21" s="118" t="s">
        <v>56</v>
      </c>
      <c r="G21" s="119"/>
      <c r="H21" s="115"/>
      <c r="I21" s="1"/>
      <c r="J21" s="1"/>
      <c r="K21" s="1"/>
    </row>
    <row r="22" spans="1:11" ht="26.4" x14ac:dyDescent="0.25">
      <c r="A22" s="1"/>
      <c r="B22" s="116"/>
      <c r="C22" s="75"/>
      <c r="D22" s="117"/>
      <c r="E22" s="113" t="s">
        <v>54</v>
      </c>
      <c r="F22" s="118" t="s">
        <v>57</v>
      </c>
      <c r="G22" s="119"/>
      <c r="H22" s="115"/>
      <c r="I22" s="1"/>
      <c r="J22" s="1"/>
      <c r="K22" s="1"/>
    </row>
    <row r="23" spans="1:11" x14ac:dyDescent="0.25">
      <c r="A23" s="1"/>
      <c r="B23" s="120"/>
      <c r="C23" s="121"/>
      <c r="D23" s="40"/>
      <c r="E23" s="122" t="s">
        <v>66</v>
      </c>
      <c r="F23" s="123" t="s">
        <v>58</v>
      </c>
      <c r="G23" s="124"/>
      <c r="H23" s="125"/>
      <c r="I23" s="1"/>
      <c r="J23" s="1"/>
      <c r="K23" s="1"/>
    </row>
    <row r="24" spans="1:11" x14ac:dyDescent="0.25">
      <c r="A24" s="1"/>
      <c r="B24" s="31"/>
      <c r="C24" s="32"/>
      <c r="D24" s="32"/>
      <c r="E24" s="33"/>
      <c r="F24" s="32"/>
      <c r="G24" s="34"/>
      <c r="H24" s="59"/>
      <c r="I24" s="1"/>
      <c r="J24" s="1"/>
      <c r="K24" s="1"/>
    </row>
    <row r="25" spans="1:11" ht="14.4" thickBot="1" x14ac:dyDescent="0.3">
      <c r="A25" s="1"/>
      <c r="B25" s="19"/>
      <c r="C25" s="20" t="s">
        <v>12</v>
      </c>
      <c r="D25" s="21">
        <f>SUM(D16:D18)</f>
        <v>1</v>
      </c>
      <c r="E25" s="22"/>
      <c r="F25" s="20"/>
      <c r="G25" s="20"/>
      <c r="H25" s="58">
        <f>SUBTOTAL(9,H16:H24)</f>
        <v>1000</v>
      </c>
      <c r="I25" s="66" t="s">
        <v>44</v>
      </c>
      <c r="J25" s="1"/>
      <c r="K25" s="1"/>
    </row>
    <row r="26" spans="1:11" ht="14.4" thickTop="1" x14ac:dyDescent="0.25">
      <c r="A26" s="1"/>
      <c r="B26" s="1"/>
      <c r="C26" s="1"/>
      <c r="D26" s="1"/>
      <c r="E26" s="1"/>
      <c r="F26" s="1"/>
      <c r="G26" s="1"/>
      <c r="H26" s="1"/>
      <c r="I26" s="1"/>
      <c r="J26" s="1"/>
      <c r="K26" s="1"/>
    </row>
    <row r="27" spans="1:11" x14ac:dyDescent="0.25">
      <c r="A27" s="1"/>
      <c r="B27" s="1"/>
      <c r="C27" s="1"/>
      <c r="D27" s="1"/>
      <c r="E27" s="1"/>
      <c r="F27" s="1"/>
      <c r="G27" s="1"/>
      <c r="H27" s="1"/>
      <c r="I27" s="1"/>
      <c r="J27" s="1"/>
      <c r="K27" s="1"/>
    </row>
    <row r="28" spans="1:11" x14ac:dyDescent="0.25">
      <c r="A28" s="1"/>
      <c r="B28" s="1"/>
      <c r="C28" s="1"/>
      <c r="D28" s="1"/>
      <c r="E28" s="1"/>
      <c r="F28" s="1"/>
      <c r="G28" s="1"/>
      <c r="H28" s="1"/>
      <c r="I28" s="1"/>
      <c r="J28" s="1"/>
      <c r="K28" s="1"/>
    </row>
    <row r="29" spans="1:11" x14ac:dyDescent="0.25">
      <c r="A29" s="1"/>
      <c r="B29" s="1"/>
      <c r="C29" s="1"/>
      <c r="D29" s="1"/>
      <c r="E29" s="1"/>
      <c r="F29" s="1"/>
      <c r="G29" s="1"/>
      <c r="H29" s="1"/>
      <c r="I29" s="1"/>
      <c r="J29" s="1"/>
      <c r="K29" s="1"/>
    </row>
    <row r="30" spans="1:11" x14ac:dyDescent="0.25">
      <c r="A30" s="1"/>
      <c r="B30" s="1"/>
      <c r="C30" s="1"/>
      <c r="D30" s="1"/>
      <c r="E30" s="1"/>
      <c r="F30" s="1"/>
      <c r="G30" s="1"/>
      <c r="H30" s="1"/>
      <c r="I30" s="1"/>
      <c r="J30" s="1"/>
      <c r="K30" s="1"/>
    </row>
    <row r="31" spans="1:11" x14ac:dyDescent="0.25">
      <c r="A31" s="1"/>
      <c r="B31" s="1"/>
      <c r="C31" s="1"/>
      <c r="D31" s="1"/>
      <c r="E31" s="1"/>
      <c r="F31" s="1"/>
      <c r="G31" s="1"/>
      <c r="H31" s="1"/>
      <c r="I31" s="1"/>
      <c r="J31" s="1"/>
      <c r="K31" s="1"/>
    </row>
  </sheetData>
  <sheetProtection algorithmName="SHA-512" hashValue="1HreUSmm5cptm3ogRkk2ny+bPRL2Y4pG76B0tnJ853xWvicmXP45kFyiC4TNtgBpcK09X7uKH+jHdDNgtjGLXg==" saltValue="Ip+5pltIQVm3mLBxleQZ/A==" spinCount="100000" sheet="1" selectLockedCells="1"/>
  <mergeCells count="4">
    <mergeCell ref="B9:J9"/>
    <mergeCell ref="B10:J10"/>
    <mergeCell ref="B11:J11"/>
    <mergeCell ref="B12:J12"/>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H21"/>
  <sheetViews>
    <sheetView zoomScaleNormal="100" workbookViewId="0">
      <selection activeCell="F27" sqref="F27"/>
    </sheetView>
  </sheetViews>
  <sheetFormatPr baseColWidth="10" defaultRowHeight="13.8" x14ac:dyDescent="0.25"/>
  <cols>
    <col min="1" max="1" width="1.59765625" customWidth="1"/>
    <col min="2" max="2" width="3.59765625" customWidth="1"/>
    <col min="3" max="3" width="18.59765625" customWidth="1"/>
    <col min="4" max="4" width="11.59765625" customWidth="1"/>
    <col min="5" max="5" width="47.59765625" bestFit="1" customWidth="1"/>
    <col min="6" max="6" width="15.59765625" customWidth="1"/>
    <col min="8" max="8" width="9" customWidth="1"/>
  </cols>
  <sheetData>
    <row r="1" spans="1:8" ht="27" customHeight="1" x14ac:dyDescent="0.3">
      <c r="A1" s="1"/>
      <c r="B1" s="4" t="s">
        <v>0</v>
      </c>
      <c r="C1" s="4"/>
      <c r="D1" s="1"/>
      <c r="E1" s="1"/>
      <c r="F1" s="1"/>
      <c r="G1" s="1"/>
      <c r="H1" s="1"/>
    </row>
    <row r="2" spans="1:8" x14ac:dyDescent="0.25">
      <c r="A2" s="1"/>
      <c r="B2" s="5"/>
      <c r="C2" s="5"/>
      <c r="D2" s="1"/>
      <c r="E2" s="1"/>
      <c r="F2" s="1"/>
      <c r="G2" s="1"/>
      <c r="H2" s="1"/>
    </row>
    <row r="3" spans="1:8" x14ac:dyDescent="0.25">
      <c r="A3" s="1"/>
      <c r="B3" s="6" t="str">
        <f>Wertungsübersicht!B3</f>
        <v>Kfz- und Dienstreise-Kasko-Versicherungen (SAVE_210_2026)</v>
      </c>
      <c r="C3" s="6"/>
      <c r="D3" s="1"/>
      <c r="E3" s="1"/>
      <c r="F3" s="1"/>
      <c r="G3" s="1"/>
      <c r="H3" s="1"/>
    </row>
    <row r="4" spans="1:8" ht="20.100000000000001" customHeight="1" x14ac:dyDescent="0.25">
      <c r="A4" s="1"/>
      <c r="B4" s="1"/>
      <c r="C4" s="1"/>
      <c r="D4" s="1"/>
      <c r="E4" s="1"/>
      <c r="F4" s="1"/>
      <c r="G4" s="1"/>
      <c r="H4" s="1"/>
    </row>
    <row r="5" spans="1:8" s="11" customFormat="1" x14ac:dyDescent="0.25">
      <c r="A5" s="15"/>
      <c r="B5" s="15" t="s">
        <v>13</v>
      </c>
      <c r="C5" s="16" t="s">
        <v>16</v>
      </c>
      <c r="D5" s="17"/>
      <c r="E5" s="17"/>
      <c r="F5" s="17"/>
      <c r="G5" s="15"/>
      <c r="H5" s="15"/>
    </row>
    <row r="6" spans="1:8" ht="6" customHeight="1" x14ac:dyDescent="0.25">
      <c r="A6" s="1"/>
      <c r="B6" s="1"/>
      <c r="C6" s="1"/>
      <c r="D6" s="1"/>
      <c r="E6" s="1"/>
      <c r="F6" s="1"/>
      <c r="G6" s="1"/>
      <c r="H6" s="1"/>
    </row>
    <row r="7" spans="1:8" ht="61.5" customHeight="1" x14ac:dyDescent="0.25">
      <c r="A7" s="1"/>
      <c r="B7" s="93" t="s">
        <v>42</v>
      </c>
      <c r="C7" s="93"/>
      <c r="D7" s="93"/>
      <c r="E7" s="93"/>
      <c r="F7" s="93"/>
      <c r="G7" s="93"/>
      <c r="H7" s="1"/>
    </row>
    <row r="8" spans="1:8" ht="51" customHeight="1" x14ac:dyDescent="0.25">
      <c r="A8" s="1"/>
      <c r="B8" s="93" t="s">
        <v>43</v>
      </c>
      <c r="C8" s="93"/>
      <c r="D8" s="93"/>
      <c r="E8" s="93"/>
      <c r="F8" s="93"/>
      <c r="G8" s="93"/>
      <c r="H8" s="1"/>
    </row>
    <row r="9" spans="1:8" x14ac:dyDescent="0.25">
      <c r="A9" s="1"/>
      <c r="B9" s="94" t="s">
        <v>17</v>
      </c>
      <c r="C9" s="95"/>
      <c r="D9" s="95"/>
      <c r="E9" s="95"/>
      <c r="F9" s="95"/>
      <c r="G9" s="95"/>
      <c r="H9" s="1"/>
    </row>
    <row r="10" spans="1:8" x14ac:dyDescent="0.25">
      <c r="A10" s="1"/>
      <c r="B10" s="50" t="s">
        <v>28</v>
      </c>
      <c r="C10" s="18" t="s">
        <v>29</v>
      </c>
      <c r="D10" s="18"/>
      <c r="E10" s="18"/>
      <c r="F10" s="36"/>
      <c r="G10" s="18"/>
      <c r="H10" s="1"/>
    </row>
    <row r="11" spans="1:8" x14ac:dyDescent="0.25">
      <c r="A11" s="1"/>
      <c r="B11" s="50" t="s">
        <v>28</v>
      </c>
      <c r="C11" s="18" t="s">
        <v>31</v>
      </c>
      <c r="D11" s="18"/>
      <c r="E11" s="18"/>
      <c r="F11" s="36"/>
      <c r="G11" s="18"/>
      <c r="H11" s="1"/>
    </row>
    <row r="12" spans="1:8" x14ac:dyDescent="0.25">
      <c r="A12" s="1"/>
      <c r="B12" s="50" t="s">
        <v>28</v>
      </c>
      <c r="C12" s="18" t="s">
        <v>30</v>
      </c>
      <c r="D12" s="18"/>
      <c r="E12" s="18"/>
      <c r="F12" s="36"/>
      <c r="G12" s="18"/>
      <c r="H12" s="1"/>
    </row>
    <row r="13" spans="1:8" x14ac:dyDescent="0.25">
      <c r="A13" s="1"/>
      <c r="B13" s="36"/>
      <c r="C13" s="18"/>
      <c r="D13" s="18"/>
      <c r="E13" s="18"/>
      <c r="F13" s="18"/>
      <c r="G13" s="18"/>
      <c r="H13" s="1"/>
    </row>
    <row r="14" spans="1:8" s="8" customFormat="1" ht="16.5" customHeight="1" x14ac:dyDescent="0.25">
      <c r="A14" s="3"/>
      <c r="B14" s="37" t="str">
        <f>CONCATENATE("Beispielrechnung (PmaxP = ",Wertungsübersicht!H16,")")</f>
        <v>Beispielrechnung (PmaxP = 850)</v>
      </c>
      <c r="C14" s="3"/>
      <c r="D14" s="3"/>
      <c r="E14" s="3"/>
      <c r="F14" s="3"/>
      <c r="G14" s="3"/>
      <c r="H14" s="3"/>
    </row>
    <row r="15" spans="1:8" s="11" customFormat="1" ht="31.35" customHeight="1" x14ac:dyDescent="0.25">
      <c r="A15" s="15"/>
      <c r="B15" s="62" t="s">
        <v>3</v>
      </c>
      <c r="C15" s="63" t="s">
        <v>21</v>
      </c>
      <c r="D15" s="64" t="s">
        <v>18</v>
      </c>
      <c r="E15" s="65" t="s">
        <v>19</v>
      </c>
      <c r="F15" s="63" t="s">
        <v>20</v>
      </c>
      <c r="G15" s="15"/>
      <c r="H15" s="15"/>
    </row>
    <row r="16" spans="1:8" s="9" customFormat="1" ht="13.2" x14ac:dyDescent="0.25">
      <c r="A16" s="2"/>
      <c r="B16" s="23"/>
      <c r="C16" s="24"/>
      <c r="D16" s="25" t="s">
        <v>27</v>
      </c>
      <c r="E16" s="27"/>
      <c r="F16" s="38" t="s">
        <v>9</v>
      </c>
      <c r="G16" s="2"/>
      <c r="H16" s="2"/>
    </row>
    <row r="17" spans="1:8" x14ac:dyDescent="0.25">
      <c r="A17" s="1"/>
      <c r="B17" s="46" t="s">
        <v>1</v>
      </c>
      <c r="C17" s="47" t="s">
        <v>24</v>
      </c>
      <c r="D17" s="51">
        <v>50000</v>
      </c>
      <c r="E17" s="48" t="s">
        <v>32</v>
      </c>
      <c r="F17" s="60">
        <f>Wertungsübersicht!$H$16+((Wertungsübersicht!$H$16/(('Wertung "Preis"'!$D$17*1.5)-'Wertung "Preis"'!$D$17))*('Wertung "Preis"'!$D$17-'Wertung "Preis"'!D17))</f>
        <v>850</v>
      </c>
      <c r="G17" s="1"/>
      <c r="H17" s="1"/>
    </row>
    <row r="18" spans="1:8" x14ac:dyDescent="0.25">
      <c r="A18" s="1"/>
      <c r="B18" s="42" t="s">
        <v>23</v>
      </c>
      <c r="C18" s="43" t="s">
        <v>25</v>
      </c>
      <c r="D18" s="52">
        <v>55000</v>
      </c>
      <c r="E18" s="53" t="s">
        <v>67</v>
      </c>
      <c r="F18" s="60">
        <f>Wertungsübersicht!$H$16+((Wertungsübersicht!$H$16/(('Wertung "Preis"'!$D$17*1.5)-'Wertung "Preis"'!$D$17))*('Wertung "Preis"'!$D$17-'Wertung "Preis"'!D18))</f>
        <v>680</v>
      </c>
      <c r="G18" s="1"/>
      <c r="H18" s="1"/>
    </row>
    <row r="19" spans="1:8" x14ac:dyDescent="0.25">
      <c r="A19" s="1"/>
      <c r="B19" s="44" t="s">
        <v>22</v>
      </c>
      <c r="C19" s="45" t="s">
        <v>26</v>
      </c>
      <c r="D19" s="49">
        <v>75000</v>
      </c>
      <c r="E19" s="55" t="s">
        <v>37</v>
      </c>
      <c r="F19" s="61">
        <f>Wertungsübersicht!$H$16+((Wertungsübersicht!$H$16/(('Wertung "Preis"'!$D$17*1.5)-'Wertung "Preis"'!$D$17))*('Wertung "Preis"'!$D$17-'Wertung "Preis"'!D19))</f>
        <v>0</v>
      </c>
      <c r="G19" s="1"/>
      <c r="H19" s="1"/>
    </row>
    <row r="20" spans="1:8" x14ac:dyDescent="0.25">
      <c r="A20" s="1"/>
      <c r="B20" s="1"/>
      <c r="C20" s="1"/>
      <c r="D20" s="1"/>
      <c r="E20" s="1"/>
      <c r="F20" s="1"/>
      <c r="G20" s="1"/>
      <c r="H20" s="1"/>
    </row>
    <row r="21" spans="1:8" x14ac:dyDescent="0.25">
      <c r="A21" s="1"/>
      <c r="B21" s="1"/>
      <c r="C21" s="1"/>
      <c r="D21" s="1"/>
      <c r="E21" s="1"/>
      <c r="F21" s="1"/>
      <c r="G21" s="1"/>
      <c r="H21" s="1"/>
    </row>
  </sheetData>
  <sheetProtection algorithmName="SHA-512" hashValue="eN8R6VLxZvdjuSscqKDK085bjlbHG1qAOr3ik9V3qrg1Z8M0nlInyFJBbJI7YOIMCSfksNMg9J9Uop5xP+kJ4w==" saltValue="9bpEv5KVduNQ4iki7Y1LQg==" spinCount="100000" sheet="1" selectLockedCells="1"/>
  <mergeCells count="3">
    <mergeCell ref="B7:G7"/>
    <mergeCell ref="B8:G8"/>
    <mergeCell ref="B9:G9"/>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8B0-7AF4-4F6B-8200-435DFAADCAD9}">
  <sheetPr>
    <pageSetUpPr fitToPage="1"/>
  </sheetPr>
  <dimension ref="A1:K69"/>
  <sheetViews>
    <sheetView zoomScaleNormal="100" workbookViewId="0">
      <selection activeCell="F75" sqref="F75"/>
    </sheetView>
  </sheetViews>
  <sheetFormatPr baseColWidth="10" defaultRowHeight="13.8" x14ac:dyDescent="0.25"/>
  <cols>
    <col min="1" max="1" width="1.59765625" customWidth="1"/>
    <col min="2" max="2" width="5.09765625" customWidth="1"/>
    <col min="3" max="3" width="18.59765625" customWidth="1"/>
    <col min="4" max="4" width="11.59765625" customWidth="1"/>
    <col min="5" max="5" width="5.09765625" bestFit="1" customWidth="1"/>
    <col min="6" max="6" width="30.59765625" customWidth="1"/>
    <col min="7" max="8" width="11.59765625" customWidth="1"/>
    <col min="11" max="11" width="3.5" customWidth="1"/>
  </cols>
  <sheetData>
    <row r="1" spans="1:11" ht="27" customHeight="1" x14ac:dyDescent="0.3">
      <c r="A1" s="1"/>
      <c r="B1" s="4" t="s">
        <v>0</v>
      </c>
      <c r="C1" s="4"/>
      <c r="D1" s="1"/>
      <c r="E1" s="1"/>
      <c r="F1" s="1"/>
      <c r="G1" s="1"/>
      <c r="H1" s="1"/>
      <c r="I1" s="1"/>
      <c r="J1" s="1"/>
      <c r="K1" s="1"/>
    </row>
    <row r="2" spans="1:11" x14ac:dyDescent="0.25">
      <c r="A2" s="1"/>
      <c r="B2" s="5"/>
      <c r="C2" s="5"/>
      <c r="D2" s="1"/>
      <c r="E2" s="1"/>
      <c r="F2" s="1"/>
      <c r="G2" s="1"/>
      <c r="H2" s="1"/>
      <c r="I2" s="1"/>
      <c r="J2" s="1"/>
      <c r="K2" s="1"/>
    </row>
    <row r="3" spans="1:11" x14ac:dyDescent="0.25">
      <c r="A3" s="1"/>
      <c r="B3" s="6" t="str">
        <f>Wertungsübersicht!B3</f>
        <v>Kfz- und Dienstreise-Kasko-Versicherungen (SAVE_210_2026)</v>
      </c>
      <c r="C3" s="6"/>
      <c r="D3" s="1"/>
      <c r="E3" s="1"/>
      <c r="F3" s="1"/>
      <c r="G3" s="1"/>
      <c r="H3" s="1"/>
      <c r="I3" s="1"/>
      <c r="J3" s="1"/>
      <c r="K3" s="1"/>
    </row>
    <row r="4" spans="1:11" ht="20.100000000000001" customHeight="1" x14ac:dyDescent="0.25">
      <c r="A4" s="1"/>
      <c r="B4" s="1"/>
      <c r="C4" s="1"/>
      <c r="D4" s="1"/>
      <c r="E4" s="1"/>
      <c r="F4" s="1"/>
      <c r="G4" s="1"/>
      <c r="H4" s="1"/>
      <c r="I4" s="1"/>
      <c r="J4" s="1"/>
      <c r="K4" s="1"/>
    </row>
    <row r="5" spans="1:11" s="11" customFormat="1" x14ac:dyDescent="0.25">
      <c r="A5" s="15"/>
      <c r="B5" s="15" t="s">
        <v>14</v>
      </c>
      <c r="C5" s="16" t="s">
        <v>33</v>
      </c>
      <c r="D5" s="17"/>
      <c r="E5" s="17"/>
      <c r="F5" s="17"/>
      <c r="G5" s="17"/>
      <c r="H5" s="17"/>
      <c r="I5" s="15"/>
      <c r="J5" s="15"/>
      <c r="K5" s="15"/>
    </row>
    <row r="6" spans="1:11" ht="6" customHeight="1" x14ac:dyDescent="0.25">
      <c r="A6" s="1"/>
      <c r="B6" s="1"/>
      <c r="C6" s="1"/>
      <c r="D6" s="1"/>
      <c r="E6" s="1"/>
      <c r="F6" s="1"/>
      <c r="G6" s="1"/>
      <c r="H6" s="1"/>
      <c r="I6" s="1"/>
      <c r="J6" s="1"/>
      <c r="K6" s="1"/>
    </row>
    <row r="7" spans="1:11" x14ac:dyDescent="0.25">
      <c r="A7" s="1"/>
      <c r="B7" s="102" t="s">
        <v>34</v>
      </c>
      <c r="C7" s="102"/>
      <c r="D7" s="102"/>
      <c r="E7" s="102"/>
      <c r="F7" s="102"/>
      <c r="G7" s="102"/>
      <c r="H7" s="102"/>
      <c r="I7" s="102"/>
      <c r="J7" s="102"/>
      <c r="K7" s="1"/>
    </row>
    <row r="8" spans="1:11" x14ac:dyDescent="0.25">
      <c r="A8" s="1"/>
      <c r="B8" s="1"/>
      <c r="C8" s="1"/>
      <c r="D8" s="1"/>
      <c r="E8" s="1"/>
      <c r="F8" s="1"/>
      <c r="G8" s="1"/>
      <c r="H8" s="1"/>
      <c r="I8" s="1"/>
      <c r="J8" s="1"/>
      <c r="K8" s="1"/>
    </row>
    <row r="9" spans="1:11" s="11" customFormat="1" ht="31.35" customHeight="1" x14ac:dyDescent="0.25">
      <c r="A9" s="15"/>
      <c r="B9" s="62" t="s">
        <v>3</v>
      </c>
      <c r="C9" s="63" t="s">
        <v>4</v>
      </c>
      <c r="D9" s="64" t="s">
        <v>35</v>
      </c>
      <c r="E9" s="65" t="s">
        <v>3</v>
      </c>
      <c r="F9" s="65" t="s">
        <v>6</v>
      </c>
      <c r="G9" s="65" t="s">
        <v>5</v>
      </c>
      <c r="H9" s="62" t="s">
        <v>7</v>
      </c>
      <c r="I9" s="15"/>
      <c r="J9" s="15"/>
      <c r="K9" s="15"/>
    </row>
    <row r="10" spans="1:11" s="9" customFormat="1" ht="13.2" x14ac:dyDescent="0.25">
      <c r="A10" s="2"/>
      <c r="B10" s="23"/>
      <c r="C10" s="24"/>
      <c r="D10" s="25" t="s">
        <v>9</v>
      </c>
      <c r="E10" s="26"/>
      <c r="F10" s="27"/>
      <c r="G10" s="27" t="s">
        <v>8</v>
      </c>
      <c r="H10" s="28" t="s">
        <v>9</v>
      </c>
      <c r="I10" s="2"/>
      <c r="J10" s="2"/>
      <c r="K10" s="2"/>
    </row>
    <row r="11" spans="1:11" x14ac:dyDescent="0.25">
      <c r="A11" s="1"/>
      <c r="B11" s="29" t="s">
        <v>14</v>
      </c>
      <c r="C11" s="30" t="s">
        <v>11</v>
      </c>
      <c r="D11" s="70">
        <f>Wertungsübersicht!H18</f>
        <v>150</v>
      </c>
      <c r="E11" s="35" t="str">
        <f>Wertungsübersicht!E19</f>
        <v>2.1</v>
      </c>
      <c r="F11" s="69" t="str">
        <f>Wertungsübersicht!F19</f>
        <v>Vereinbarungen zur Erreichbarkeit</v>
      </c>
      <c r="G11" s="80">
        <v>0.4</v>
      </c>
      <c r="H11" s="56">
        <f>$D$11*G11</f>
        <v>60</v>
      </c>
      <c r="I11" s="1"/>
      <c r="J11" s="1"/>
      <c r="K11" s="1"/>
    </row>
    <row r="12" spans="1:11" x14ac:dyDescent="0.25">
      <c r="A12" s="1"/>
      <c r="B12" s="74"/>
      <c r="C12" s="75"/>
      <c r="D12" s="76"/>
      <c r="E12" s="77" t="str">
        <f>Wertungsübersicht!E20</f>
        <v>2.2</v>
      </c>
      <c r="F12" s="78" t="str">
        <f>Wertungsübersicht!F20</f>
        <v>Änderung der Vertragsgrundlagen</v>
      </c>
      <c r="G12" s="81">
        <v>0.15</v>
      </c>
      <c r="H12" s="79">
        <f>D11*G12</f>
        <v>22.5</v>
      </c>
      <c r="I12" s="1"/>
      <c r="J12" s="1"/>
      <c r="K12" s="1"/>
    </row>
    <row r="13" spans="1:11" ht="14.1" customHeight="1" x14ac:dyDescent="0.25">
      <c r="A13" s="1"/>
      <c r="B13" s="74"/>
      <c r="C13" s="75"/>
      <c r="D13" s="76"/>
      <c r="E13" s="77" t="str">
        <f>Wertungsübersicht!E21</f>
        <v>2.3</v>
      </c>
      <c r="F13" s="78" t="str">
        <f>Wertungsübersicht!F21</f>
        <v>Folgeschäden durch Tierbiss</v>
      </c>
      <c r="G13" s="81">
        <v>0.15</v>
      </c>
      <c r="H13" s="79">
        <f>D11*G13</f>
        <v>22.5</v>
      </c>
      <c r="I13" s="1"/>
      <c r="J13" s="1"/>
      <c r="K13" s="1"/>
    </row>
    <row r="14" spans="1:11" ht="27.9" customHeight="1" x14ac:dyDescent="0.25">
      <c r="A14" s="1"/>
      <c r="B14" s="74"/>
      <c r="C14" s="75"/>
      <c r="D14" s="76"/>
      <c r="E14" s="77" t="str">
        <f>Wertungsübersicht!E22</f>
        <v>2.4</v>
      </c>
      <c r="F14" s="78" t="str">
        <f>Wertungsübersicht!F22</f>
        <v>Schäden durch Kollision (alle Fahrzeugarten)</v>
      </c>
      <c r="G14" s="81">
        <v>0.15</v>
      </c>
      <c r="H14" s="79">
        <f>D11*G14</f>
        <v>22.5</v>
      </c>
      <c r="I14" s="1"/>
      <c r="J14" s="1"/>
      <c r="K14" s="1"/>
    </row>
    <row r="15" spans="1:11" x14ac:dyDescent="0.25">
      <c r="A15" s="1"/>
      <c r="B15" s="85"/>
      <c r="C15" s="86"/>
      <c r="D15" s="87"/>
      <c r="E15" s="88" t="str">
        <f>Wertungsübersicht!E23</f>
        <v>2.5</v>
      </c>
      <c r="F15" s="89" t="str">
        <f>Wertungsübersicht!F23</f>
        <v>Entsorgungskosten</v>
      </c>
      <c r="G15" s="90">
        <v>0.15</v>
      </c>
      <c r="H15" s="79">
        <f>D11*G15</f>
        <v>22.5</v>
      </c>
      <c r="I15" s="1"/>
      <c r="J15" s="1"/>
      <c r="K15" s="1"/>
    </row>
    <row r="16" spans="1:11" x14ac:dyDescent="0.25">
      <c r="A16" s="1"/>
      <c r="B16" s="39"/>
      <c r="C16" s="40"/>
      <c r="D16" s="40"/>
      <c r="E16" s="41"/>
      <c r="F16" s="40"/>
      <c r="G16" s="40"/>
      <c r="H16" s="57"/>
      <c r="I16" s="1"/>
      <c r="J16" s="1"/>
      <c r="K16" s="1"/>
    </row>
    <row r="17" spans="1:11" ht="14.4" thickBot="1" x14ac:dyDescent="0.3">
      <c r="A17" s="1"/>
      <c r="B17" s="19"/>
      <c r="C17" s="20" t="s">
        <v>12</v>
      </c>
      <c r="D17" s="21">
        <f>SUM(D11:D16)</f>
        <v>150</v>
      </c>
      <c r="E17" s="22"/>
      <c r="F17" s="20"/>
      <c r="G17" s="21">
        <f>SUM(G11:G16)</f>
        <v>1</v>
      </c>
      <c r="H17" s="58">
        <f>SUBTOTAL(9,H11:H16)</f>
        <v>150</v>
      </c>
      <c r="I17" s="1"/>
      <c r="J17" s="1"/>
      <c r="K17" s="1"/>
    </row>
    <row r="18" spans="1:11" ht="14.4" thickTop="1" x14ac:dyDescent="0.25">
      <c r="A18" s="1"/>
      <c r="B18" s="1"/>
      <c r="C18" s="1"/>
      <c r="D18" s="1"/>
      <c r="E18" s="1"/>
      <c r="F18" s="1"/>
      <c r="G18" s="1"/>
      <c r="H18" s="1"/>
      <c r="I18" s="1"/>
      <c r="J18" s="1"/>
      <c r="K18" s="1"/>
    </row>
    <row r="19" spans="1:11" s="8" customFormat="1" ht="77.25" customHeight="1" x14ac:dyDescent="0.25">
      <c r="A19" s="3"/>
      <c r="B19" s="93" t="s">
        <v>50</v>
      </c>
      <c r="C19" s="93"/>
      <c r="D19" s="93"/>
      <c r="E19" s="93"/>
      <c r="F19" s="93"/>
      <c r="G19" s="93"/>
      <c r="H19" s="93"/>
      <c r="I19" s="93"/>
      <c r="J19" s="93"/>
      <c r="K19" s="3"/>
    </row>
    <row r="20" spans="1:11" s="8" customFormat="1" ht="21.75" customHeight="1" x14ac:dyDescent="0.25">
      <c r="A20" s="3"/>
      <c r="B20" s="3" t="str">
        <f>CONCATENATE("Beispielrechnung: ",D11," x ",G11," = ",H11)</f>
        <v>Beispielrechnung: 150 x 0,4 = 60</v>
      </c>
      <c r="C20" s="3"/>
      <c r="D20" s="3"/>
      <c r="E20" s="3"/>
      <c r="F20" s="3"/>
      <c r="G20" s="3"/>
      <c r="H20" s="3"/>
      <c r="I20" s="3"/>
      <c r="J20" s="3"/>
      <c r="K20" s="3"/>
    </row>
    <row r="21" spans="1:11" s="8" customFormat="1" ht="33.75" customHeight="1" x14ac:dyDescent="0.25">
      <c r="A21" s="3"/>
      <c r="B21" s="93" t="s">
        <v>48</v>
      </c>
      <c r="C21" s="93"/>
      <c r="D21" s="93"/>
      <c r="E21" s="93"/>
      <c r="F21" s="93"/>
      <c r="G21" s="93"/>
      <c r="H21" s="93"/>
      <c r="I21" s="93"/>
      <c r="J21" s="93"/>
      <c r="K21" s="3"/>
    </row>
    <row r="22" spans="1:11" x14ac:dyDescent="0.25">
      <c r="A22" s="1"/>
      <c r="B22" s="94" t="s">
        <v>49</v>
      </c>
      <c r="C22" s="94"/>
      <c r="D22" s="94"/>
      <c r="E22" s="94"/>
      <c r="F22" s="94"/>
      <c r="G22" s="94"/>
      <c r="H22" s="94"/>
      <c r="I22" s="94"/>
      <c r="J22" s="94"/>
      <c r="K22" s="1"/>
    </row>
    <row r="23" spans="1:11" x14ac:dyDescent="0.25">
      <c r="A23" s="1"/>
      <c r="B23" s="73"/>
      <c r="C23" s="73"/>
      <c r="D23" s="73"/>
      <c r="E23" s="73"/>
      <c r="F23" s="73"/>
      <c r="G23" s="73"/>
      <c r="H23" s="73"/>
      <c r="I23" s="73"/>
      <c r="J23" s="73"/>
      <c r="K23" s="1"/>
    </row>
    <row r="24" spans="1:11" s="11" customFormat="1" x14ac:dyDescent="0.25">
      <c r="A24" s="15"/>
      <c r="B24" s="54" t="s">
        <v>15</v>
      </c>
      <c r="C24" s="16" t="str">
        <f>F11</f>
        <v>Vereinbarungen zur Erreichbarkeit</v>
      </c>
      <c r="D24" s="17"/>
      <c r="E24" s="17"/>
      <c r="F24" s="17"/>
      <c r="G24" s="17"/>
      <c r="H24" s="17"/>
      <c r="I24" s="15"/>
      <c r="J24" s="15"/>
      <c r="K24" s="15"/>
    </row>
    <row r="25" spans="1:11" ht="6" customHeight="1" x14ac:dyDescent="0.25">
      <c r="A25" s="1"/>
      <c r="B25" s="1"/>
      <c r="C25" s="1"/>
      <c r="D25" s="1"/>
      <c r="E25" s="1"/>
      <c r="F25" s="1"/>
      <c r="G25" s="1"/>
      <c r="H25" s="1"/>
      <c r="I25" s="1"/>
      <c r="J25" s="1"/>
      <c r="K25" s="1"/>
    </row>
    <row r="26" spans="1:11" x14ac:dyDescent="0.25">
      <c r="A26" s="1"/>
      <c r="B26" s="102" t="s">
        <v>36</v>
      </c>
      <c r="C26" s="102"/>
      <c r="D26" s="102"/>
      <c r="E26" s="102"/>
      <c r="F26" s="102"/>
      <c r="G26" s="102"/>
      <c r="H26" s="102"/>
      <c r="I26" s="102"/>
      <c r="J26" s="102"/>
      <c r="K26" s="1"/>
    </row>
    <row r="27" spans="1:11" x14ac:dyDescent="0.25">
      <c r="A27" s="1"/>
      <c r="B27" s="1"/>
      <c r="C27" s="1"/>
      <c r="D27" s="1"/>
      <c r="E27" s="1"/>
      <c r="F27" s="1"/>
      <c r="G27" s="1"/>
      <c r="H27" s="1"/>
      <c r="I27" s="1"/>
      <c r="J27" s="1"/>
      <c r="K27" s="1"/>
    </row>
    <row r="28" spans="1:11" s="11" customFormat="1" ht="31.35" customHeight="1" x14ac:dyDescent="0.25">
      <c r="A28" s="15"/>
      <c r="B28" s="103" t="s">
        <v>45</v>
      </c>
      <c r="C28" s="104"/>
      <c r="D28" s="103" t="s">
        <v>46</v>
      </c>
      <c r="E28" s="105"/>
      <c r="F28" s="105"/>
      <c r="G28" s="106"/>
      <c r="H28" s="71" t="s">
        <v>20</v>
      </c>
      <c r="I28" s="15"/>
      <c r="J28" s="15"/>
      <c r="K28" s="15"/>
    </row>
    <row r="29" spans="1:11" s="9" customFormat="1" ht="14.25" customHeight="1" x14ac:dyDescent="0.25">
      <c r="A29" s="2"/>
      <c r="B29" s="96" t="s">
        <v>47</v>
      </c>
      <c r="C29" s="97"/>
      <c r="D29" s="96"/>
      <c r="E29" s="98"/>
      <c r="F29" s="98"/>
      <c r="G29" s="99"/>
      <c r="H29" s="28" t="s">
        <v>9</v>
      </c>
      <c r="I29" s="2"/>
      <c r="J29" s="2"/>
      <c r="K29" s="2"/>
    </row>
    <row r="30" spans="1:11" ht="41.1" customHeight="1" x14ac:dyDescent="0.25">
      <c r="A30" s="1"/>
      <c r="B30" s="100">
        <v>0</v>
      </c>
      <c r="C30" s="101"/>
      <c r="D30" s="132" t="s">
        <v>59</v>
      </c>
      <c r="E30" s="133"/>
      <c r="F30" s="133"/>
      <c r="G30" s="134"/>
      <c r="H30" s="72">
        <f>$H$11/4*B30</f>
        <v>0</v>
      </c>
      <c r="I30" s="1"/>
      <c r="J30" s="1"/>
      <c r="K30" s="1"/>
    </row>
    <row r="31" spans="1:11" ht="41.1" customHeight="1" x14ac:dyDescent="0.25">
      <c r="A31" s="1"/>
      <c r="B31" s="100">
        <v>1</v>
      </c>
      <c r="C31" s="101"/>
      <c r="D31" s="132" t="s">
        <v>65</v>
      </c>
      <c r="E31" s="133"/>
      <c r="F31" s="133"/>
      <c r="G31" s="134"/>
      <c r="H31" s="91">
        <f>H11</f>
        <v>60</v>
      </c>
      <c r="I31" s="1"/>
      <c r="J31" s="1"/>
      <c r="K31" s="1"/>
    </row>
    <row r="32" spans="1:11" x14ac:dyDescent="0.25">
      <c r="A32" s="1"/>
      <c r="B32" s="73"/>
      <c r="C32" s="73"/>
      <c r="D32" s="73"/>
      <c r="E32" s="73"/>
      <c r="F32" s="73"/>
      <c r="G32" s="73"/>
      <c r="H32" s="73"/>
      <c r="I32" s="73"/>
      <c r="J32" s="73"/>
      <c r="K32" s="1"/>
    </row>
    <row r="33" spans="1:11" x14ac:dyDescent="0.25">
      <c r="A33" s="1"/>
      <c r="B33" s="1"/>
      <c r="C33" s="1"/>
      <c r="D33" s="1"/>
      <c r="E33" s="1"/>
      <c r="F33" s="1"/>
      <c r="G33" s="1"/>
      <c r="H33" s="1"/>
      <c r="I33" s="1"/>
      <c r="J33" s="1"/>
      <c r="K33" s="1"/>
    </row>
    <row r="34" spans="1:11" s="11" customFormat="1" x14ac:dyDescent="0.25">
      <c r="A34" s="15"/>
      <c r="B34" s="54" t="s">
        <v>52</v>
      </c>
      <c r="C34" s="16" t="str">
        <f>F12</f>
        <v>Änderung der Vertragsgrundlagen</v>
      </c>
      <c r="D34" s="17"/>
      <c r="E34" s="17"/>
      <c r="F34" s="17"/>
      <c r="G34" s="17"/>
      <c r="H34" s="17"/>
      <c r="I34" s="15"/>
      <c r="J34" s="15"/>
      <c r="K34" s="15"/>
    </row>
    <row r="35" spans="1:11" ht="6" customHeight="1" x14ac:dyDescent="0.25">
      <c r="A35" s="1"/>
      <c r="B35" s="1"/>
      <c r="C35" s="1"/>
      <c r="D35" s="1"/>
      <c r="E35" s="1"/>
      <c r="F35" s="1"/>
      <c r="G35" s="1"/>
      <c r="H35" s="1"/>
      <c r="I35" s="1"/>
      <c r="J35" s="1"/>
      <c r="K35" s="1"/>
    </row>
    <row r="36" spans="1:11" x14ac:dyDescent="0.25">
      <c r="A36" s="1"/>
      <c r="B36" s="102" t="s">
        <v>36</v>
      </c>
      <c r="C36" s="102"/>
      <c r="D36" s="102"/>
      <c r="E36" s="102"/>
      <c r="F36" s="102"/>
      <c r="G36" s="102"/>
      <c r="H36" s="102"/>
      <c r="I36" s="102"/>
      <c r="J36" s="102"/>
      <c r="K36" s="1"/>
    </row>
    <row r="37" spans="1:11" x14ac:dyDescent="0.25">
      <c r="A37" s="1"/>
      <c r="B37" s="1"/>
      <c r="C37" s="1"/>
      <c r="D37" s="1"/>
      <c r="E37" s="1"/>
      <c r="F37" s="1"/>
      <c r="G37" s="1"/>
      <c r="H37" s="1"/>
      <c r="I37" s="1"/>
      <c r="J37" s="1"/>
      <c r="K37" s="1"/>
    </row>
    <row r="38" spans="1:11" s="11" customFormat="1" ht="31.35" customHeight="1" x14ac:dyDescent="0.25">
      <c r="A38" s="15"/>
      <c r="B38" s="103" t="s">
        <v>45</v>
      </c>
      <c r="C38" s="104"/>
      <c r="D38" s="103" t="s">
        <v>46</v>
      </c>
      <c r="E38" s="105"/>
      <c r="F38" s="105"/>
      <c r="G38" s="106"/>
      <c r="H38" s="71" t="s">
        <v>20</v>
      </c>
      <c r="I38" s="15"/>
      <c r="J38" s="15"/>
      <c r="K38" s="15"/>
    </row>
    <row r="39" spans="1:11" s="9" customFormat="1" ht="14.25" customHeight="1" x14ac:dyDescent="0.25">
      <c r="A39" s="2"/>
      <c r="B39" s="96" t="s">
        <v>47</v>
      </c>
      <c r="C39" s="97"/>
      <c r="D39" s="96"/>
      <c r="E39" s="98"/>
      <c r="F39" s="98"/>
      <c r="G39" s="99"/>
      <c r="H39" s="28" t="s">
        <v>9</v>
      </c>
      <c r="I39" s="2"/>
      <c r="J39" s="2"/>
      <c r="K39" s="2"/>
    </row>
    <row r="40" spans="1:11" ht="41.1" customHeight="1" x14ac:dyDescent="0.25">
      <c r="A40" s="1"/>
      <c r="B40" s="100">
        <v>0</v>
      </c>
      <c r="C40" s="101"/>
      <c r="D40" s="132" t="s">
        <v>59</v>
      </c>
      <c r="E40" s="133"/>
      <c r="F40" s="133"/>
      <c r="G40" s="134"/>
      <c r="H40" s="72">
        <f>$H$11/4*B40</f>
        <v>0</v>
      </c>
      <c r="I40" s="1"/>
      <c r="J40" s="1"/>
      <c r="K40" s="1"/>
    </row>
    <row r="41" spans="1:11" ht="41.1" customHeight="1" x14ac:dyDescent="0.25">
      <c r="A41" s="1"/>
      <c r="B41" s="100">
        <v>1</v>
      </c>
      <c r="C41" s="101"/>
      <c r="D41" s="132" t="s">
        <v>60</v>
      </c>
      <c r="E41" s="133"/>
      <c r="F41" s="133"/>
      <c r="G41" s="134"/>
      <c r="H41" s="72">
        <f>$H$12/1*B41</f>
        <v>22.5</v>
      </c>
      <c r="I41" s="1"/>
      <c r="J41" s="1"/>
      <c r="K41" s="1"/>
    </row>
    <row r="42" spans="1:11" ht="39.75" customHeight="1" x14ac:dyDescent="0.25">
      <c r="A42" s="1"/>
      <c r="B42" s="1"/>
      <c r="C42" s="1"/>
      <c r="D42" s="1"/>
      <c r="E42" s="1"/>
      <c r="F42" s="1"/>
      <c r="G42" s="1"/>
      <c r="H42" s="1"/>
      <c r="I42" s="1"/>
      <c r="J42" s="1"/>
      <c r="K42" s="1"/>
    </row>
    <row r="43" spans="1:11" s="11" customFormat="1" x14ac:dyDescent="0.25">
      <c r="A43" s="15"/>
      <c r="B43" s="54" t="s">
        <v>53</v>
      </c>
      <c r="C43" s="16" t="str">
        <f>F13</f>
        <v>Folgeschäden durch Tierbiss</v>
      </c>
      <c r="D43" s="17"/>
      <c r="E43" s="17"/>
      <c r="F43" s="17"/>
      <c r="G43" s="17"/>
      <c r="H43" s="17"/>
      <c r="I43" s="15"/>
      <c r="J43" s="15"/>
      <c r="K43" s="15"/>
    </row>
    <row r="44" spans="1:11" ht="6" customHeight="1" x14ac:dyDescent="0.25">
      <c r="A44" s="1"/>
      <c r="B44" s="1"/>
      <c r="C44" s="1"/>
      <c r="D44" s="1"/>
      <c r="E44" s="1"/>
      <c r="F44" s="1"/>
      <c r="G44" s="1"/>
      <c r="H44" s="1"/>
      <c r="I44" s="1"/>
      <c r="J44" s="1"/>
      <c r="K44" s="1"/>
    </row>
    <row r="45" spans="1:11" x14ac:dyDescent="0.25">
      <c r="A45" s="1"/>
      <c r="B45" s="102" t="s">
        <v>36</v>
      </c>
      <c r="C45" s="102"/>
      <c r="D45" s="102"/>
      <c r="E45" s="102"/>
      <c r="F45" s="102"/>
      <c r="G45" s="102"/>
      <c r="H45" s="102"/>
      <c r="I45" s="102"/>
      <c r="J45" s="102"/>
      <c r="K45" s="1"/>
    </row>
    <row r="46" spans="1:11" x14ac:dyDescent="0.25">
      <c r="A46" s="1"/>
      <c r="B46" s="1"/>
      <c r="C46" s="1"/>
      <c r="D46" s="1"/>
      <c r="E46" s="1"/>
      <c r="F46" s="1"/>
      <c r="G46" s="1"/>
      <c r="H46" s="1"/>
      <c r="I46" s="1"/>
      <c r="J46" s="1"/>
      <c r="K46" s="1"/>
    </row>
    <row r="47" spans="1:11" s="11" customFormat="1" ht="31.35" customHeight="1" x14ac:dyDescent="0.25">
      <c r="A47" s="15"/>
      <c r="B47" s="103" t="s">
        <v>45</v>
      </c>
      <c r="C47" s="104"/>
      <c r="D47" s="103" t="s">
        <v>46</v>
      </c>
      <c r="E47" s="105"/>
      <c r="F47" s="105"/>
      <c r="G47" s="106"/>
      <c r="H47" s="71" t="s">
        <v>20</v>
      </c>
      <c r="I47" s="15"/>
      <c r="J47" s="15"/>
      <c r="K47" s="15"/>
    </row>
    <row r="48" spans="1:11" s="9" customFormat="1" ht="14.25" customHeight="1" x14ac:dyDescent="0.25">
      <c r="A48" s="2"/>
      <c r="B48" s="96" t="s">
        <v>47</v>
      </c>
      <c r="C48" s="97"/>
      <c r="D48" s="96"/>
      <c r="E48" s="98"/>
      <c r="F48" s="98"/>
      <c r="G48" s="99"/>
      <c r="H48" s="28" t="s">
        <v>9</v>
      </c>
      <c r="I48" s="2"/>
      <c r="J48" s="2"/>
      <c r="K48" s="2"/>
    </row>
    <row r="49" spans="1:11" ht="41.1" customHeight="1" x14ac:dyDescent="0.25">
      <c r="A49" s="1"/>
      <c r="B49" s="100">
        <v>0</v>
      </c>
      <c r="C49" s="101"/>
      <c r="D49" s="132" t="s">
        <v>59</v>
      </c>
      <c r="E49" s="133"/>
      <c r="F49" s="133"/>
      <c r="G49" s="134"/>
      <c r="H49" s="72">
        <f>$H$11/4*B49</f>
        <v>0</v>
      </c>
      <c r="I49" s="1"/>
      <c r="J49" s="1"/>
      <c r="K49" s="1"/>
    </row>
    <row r="50" spans="1:11" ht="41.1" customHeight="1" x14ac:dyDescent="0.25">
      <c r="A50" s="1"/>
      <c r="B50" s="100">
        <v>1</v>
      </c>
      <c r="C50" s="101"/>
      <c r="D50" s="132" t="s">
        <v>61</v>
      </c>
      <c r="E50" s="133"/>
      <c r="F50" s="133"/>
      <c r="G50" s="134"/>
      <c r="H50" s="72">
        <f>$H$12/1*B50</f>
        <v>22.5</v>
      </c>
      <c r="I50" s="1"/>
      <c r="J50" s="1"/>
      <c r="K50" s="1"/>
    </row>
    <row r="51" spans="1:11" ht="38.25" customHeight="1" x14ac:dyDescent="0.25">
      <c r="A51" s="1"/>
      <c r="B51" s="1"/>
      <c r="C51" s="1"/>
      <c r="D51" s="1"/>
      <c r="E51" s="1"/>
      <c r="F51" s="1"/>
      <c r="G51" s="1"/>
      <c r="H51" s="1"/>
      <c r="I51" s="1"/>
      <c r="J51" s="1"/>
      <c r="K51" s="1"/>
    </row>
    <row r="52" spans="1:11" s="11" customFormat="1" x14ac:dyDescent="0.25">
      <c r="A52" s="15"/>
      <c r="B52" s="54" t="s">
        <v>54</v>
      </c>
      <c r="C52" s="16" t="str">
        <f>F14</f>
        <v>Schäden durch Kollision (alle Fahrzeugarten)</v>
      </c>
      <c r="D52" s="17"/>
      <c r="E52" s="17"/>
      <c r="F52" s="17"/>
      <c r="G52" s="17"/>
      <c r="H52" s="17"/>
      <c r="I52" s="15"/>
      <c r="J52" s="15"/>
      <c r="K52" s="15"/>
    </row>
    <row r="53" spans="1:11" ht="6" customHeight="1" x14ac:dyDescent="0.25">
      <c r="A53" s="1"/>
      <c r="B53" s="1"/>
      <c r="C53" s="1"/>
      <c r="D53" s="1"/>
      <c r="E53" s="1"/>
      <c r="F53" s="1"/>
      <c r="G53" s="1"/>
      <c r="H53" s="1"/>
      <c r="I53" s="1"/>
      <c r="J53" s="1"/>
      <c r="K53" s="1"/>
    </row>
    <row r="54" spans="1:11" x14ac:dyDescent="0.25">
      <c r="A54" s="1"/>
      <c r="B54" s="102" t="s">
        <v>36</v>
      </c>
      <c r="C54" s="102"/>
      <c r="D54" s="102"/>
      <c r="E54" s="102"/>
      <c r="F54" s="102"/>
      <c r="G54" s="102"/>
      <c r="H54" s="102"/>
      <c r="I54" s="102"/>
      <c r="J54" s="102"/>
      <c r="K54" s="1"/>
    </row>
    <row r="55" spans="1:11" x14ac:dyDescent="0.25">
      <c r="A55" s="1"/>
      <c r="B55" s="1"/>
      <c r="C55" s="1"/>
      <c r="D55" s="1"/>
      <c r="E55" s="1"/>
      <c r="F55" s="1"/>
      <c r="G55" s="1"/>
      <c r="H55" s="1"/>
      <c r="I55" s="1"/>
      <c r="J55" s="1"/>
      <c r="K55" s="1"/>
    </row>
    <row r="56" spans="1:11" s="11" customFormat="1" ht="31.35" customHeight="1" x14ac:dyDescent="0.25">
      <c r="A56" s="15"/>
      <c r="B56" s="103" t="s">
        <v>45</v>
      </c>
      <c r="C56" s="104"/>
      <c r="D56" s="103" t="s">
        <v>46</v>
      </c>
      <c r="E56" s="105"/>
      <c r="F56" s="105"/>
      <c r="G56" s="106"/>
      <c r="H56" s="71" t="s">
        <v>20</v>
      </c>
      <c r="I56" s="15"/>
      <c r="J56" s="15"/>
      <c r="K56" s="15"/>
    </row>
    <row r="57" spans="1:11" s="9" customFormat="1" ht="14.25" customHeight="1" x14ac:dyDescent="0.25">
      <c r="A57" s="2"/>
      <c r="B57" s="96" t="s">
        <v>47</v>
      </c>
      <c r="C57" s="97"/>
      <c r="D57" s="96"/>
      <c r="E57" s="98"/>
      <c r="F57" s="98"/>
      <c r="G57" s="99"/>
      <c r="H57" s="28" t="s">
        <v>9</v>
      </c>
      <c r="I57" s="2"/>
      <c r="J57" s="2"/>
      <c r="K57" s="2"/>
    </row>
    <row r="58" spans="1:11" ht="41.1" customHeight="1" x14ac:dyDescent="0.25">
      <c r="A58" s="1"/>
      <c r="B58" s="100">
        <v>0</v>
      </c>
      <c r="C58" s="101"/>
      <c r="D58" s="132" t="s">
        <v>59</v>
      </c>
      <c r="E58" s="133"/>
      <c r="F58" s="133"/>
      <c r="G58" s="134"/>
      <c r="H58" s="72">
        <f>$H$11/4*B58</f>
        <v>0</v>
      </c>
      <c r="I58" s="1"/>
      <c r="J58" s="1"/>
      <c r="K58" s="1"/>
    </row>
    <row r="59" spans="1:11" ht="41.1" customHeight="1" x14ac:dyDescent="0.25">
      <c r="A59" s="1"/>
      <c r="B59" s="100">
        <v>1</v>
      </c>
      <c r="C59" s="101"/>
      <c r="D59" s="132" t="s">
        <v>62</v>
      </c>
      <c r="E59" s="133"/>
      <c r="F59" s="133"/>
      <c r="G59" s="134"/>
      <c r="H59" s="72">
        <f>$H$13/1*B59</f>
        <v>22.5</v>
      </c>
      <c r="I59" s="1"/>
      <c r="J59" s="1"/>
      <c r="K59" s="1"/>
    </row>
    <row r="60" spans="1:11" ht="46.5" customHeight="1" x14ac:dyDescent="0.25">
      <c r="A60" s="1"/>
      <c r="B60" s="1"/>
      <c r="C60" s="1"/>
      <c r="D60" s="1"/>
      <c r="E60" s="1"/>
      <c r="F60" s="1"/>
      <c r="G60" s="1"/>
      <c r="H60" s="1"/>
      <c r="I60" s="1"/>
      <c r="J60" s="1"/>
      <c r="K60" s="1"/>
    </row>
    <row r="61" spans="1:11" s="11" customFormat="1" x14ac:dyDescent="0.25">
      <c r="A61" s="15"/>
      <c r="B61" s="54" t="s">
        <v>66</v>
      </c>
      <c r="C61" s="16" t="str">
        <f>F15</f>
        <v>Entsorgungskosten</v>
      </c>
      <c r="D61" s="17"/>
      <c r="E61" s="17"/>
      <c r="F61" s="17"/>
      <c r="G61" s="17"/>
      <c r="H61" s="17"/>
      <c r="I61" s="15"/>
      <c r="J61" s="15"/>
      <c r="K61" s="15"/>
    </row>
    <row r="62" spans="1:11" ht="6" customHeight="1" x14ac:dyDescent="0.25">
      <c r="A62" s="1"/>
      <c r="B62" s="1"/>
      <c r="C62" s="1"/>
      <c r="D62" s="1"/>
      <c r="E62" s="1"/>
      <c r="F62" s="1"/>
      <c r="G62" s="1"/>
      <c r="H62" s="1"/>
      <c r="I62" s="1"/>
      <c r="J62" s="1"/>
      <c r="K62" s="1"/>
    </row>
    <row r="63" spans="1:11" x14ac:dyDescent="0.25">
      <c r="A63" s="1"/>
      <c r="B63" s="102" t="s">
        <v>36</v>
      </c>
      <c r="C63" s="102"/>
      <c r="D63" s="102"/>
      <c r="E63" s="102"/>
      <c r="F63" s="102"/>
      <c r="G63" s="102"/>
      <c r="H63" s="102"/>
      <c r="I63" s="102"/>
      <c r="J63" s="102"/>
      <c r="K63" s="1"/>
    </row>
    <row r="64" spans="1:11" x14ac:dyDescent="0.25">
      <c r="A64" s="1"/>
      <c r="B64" s="1"/>
      <c r="C64" s="1"/>
      <c r="D64" s="1"/>
      <c r="E64" s="1"/>
      <c r="F64" s="1"/>
      <c r="G64" s="1"/>
      <c r="H64" s="1"/>
      <c r="I64" s="1"/>
      <c r="J64" s="1"/>
      <c r="K64" s="1"/>
    </row>
    <row r="65" spans="1:11" s="11" customFormat="1" ht="31.35" customHeight="1" x14ac:dyDescent="0.25">
      <c r="A65" s="15"/>
      <c r="B65" s="103" t="s">
        <v>45</v>
      </c>
      <c r="C65" s="104"/>
      <c r="D65" s="103" t="s">
        <v>46</v>
      </c>
      <c r="E65" s="105"/>
      <c r="F65" s="105"/>
      <c r="G65" s="106"/>
      <c r="H65" s="71" t="s">
        <v>20</v>
      </c>
      <c r="I65" s="15"/>
      <c r="J65" s="15"/>
      <c r="K65" s="15"/>
    </row>
    <row r="66" spans="1:11" s="9" customFormat="1" ht="14.25" customHeight="1" x14ac:dyDescent="0.25">
      <c r="A66" s="2"/>
      <c r="B66" s="96" t="s">
        <v>47</v>
      </c>
      <c r="C66" s="97"/>
      <c r="D66" s="96"/>
      <c r="E66" s="98"/>
      <c r="F66" s="98"/>
      <c r="G66" s="99"/>
      <c r="H66" s="28" t="s">
        <v>9</v>
      </c>
      <c r="I66" s="2"/>
      <c r="J66" s="2"/>
      <c r="K66" s="2"/>
    </row>
    <row r="67" spans="1:11" ht="41.1" customHeight="1" x14ac:dyDescent="0.25">
      <c r="A67" s="1"/>
      <c r="B67" s="100">
        <v>0</v>
      </c>
      <c r="C67" s="101"/>
      <c r="D67" s="132" t="s">
        <v>59</v>
      </c>
      <c r="E67" s="133"/>
      <c r="F67" s="133"/>
      <c r="G67" s="134"/>
      <c r="H67" s="72">
        <f>$H$11/4*B67</f>
        <v>0</v>
      </c>
      <c r="I67" s="1"/>
      <c r="J67" s="1"/>
      <c r="K67" s="1"/>
    </row>
    <row r="68" spans="1:11" ht="41.1" customHeight="1" x14ac:dyDescent="0.25">
      <c r="A68" s="1"/>
      <c r="B68" s="100">
        <v>1</v>
      </c>
      <c r="C68" s="101"/>
      <c r="D68" s="132" t="s">
        <v>63</v>
      </c>
      <c r="E68" s="133"/>
      <c r="F68" s="133"/>
      <c r="G68" s="134"/>
      <c r="H68" s="72">
        <f>$H$14/1*B68</f>
        <v>22.5</v>
      </c>
      <c r="I68" s="1"/>
      <c r="J68" s="1"/>
      <c r="K68" s="1"/>
    </row>
    <row r="69" spans="1:11" x14ac:dyDescent="0.25">
      <c r="A69" s="1"/>
      <c r="B69" s="1"/>
      <c r="C69" s="1"/>
      <c r="D69" s="1"/>
      <c r="E69" s="1"/>
      <c r="F69" s="1"/>
      <c r="G69" s="1"/>
      <c r="H69" s="1"/>
      <c r="I69" s="1"/>
      <c r="J69" s="1"/>
      <c r="K69" s="1"/>
    </row>
  </sheetData>
  <sheetProtection algorithmName="SHA-512" hashValue="g5K5nPYKZceQz74fEDyYzYtc/N7YG+wcA/oBkkO61HOpX/DhEW7lVkm2gArnD4aRm5UrkwIzVfj3MkIEUFEfeA==" saltValue="uBHw0/il682yTzCGzmLJGA==" spinCount="100000" sheet="1" selectLockedCells="1"/>
  <mergeCells count="49">
    <mergeCell ref="B7:J7"/>
    <mergeCell ref="B21:J21"/>
    <mergeCell ref="B36:J36"/>
    <mergeCell ref="B40:C40"/>
    <mergeCell ref="D40:G40"/>
    <mergeCell ref="B26:J26"/>
    <mergeCell ref="B28:C28"/>
    <mergeCell ref="D28:G28"/>
    <mergeCell ref="B29:C29"/>
    <mergeCell ref="D29:G29"/>
    <mergeCell ref="B30:C30"/>
    <mergeCell ref="D30:G30"/>
    <mergeCell ref="B31:C31"/>
    <mergeCell ref="D31:G31"/>
    <mergeCell ref="B41:C41"/>
    <mergeCell ref="D41:G41"/>
    <mergeCell ref="B19:J19"/>
    <mergeCell ref="B22:J22"/>
    <mergeCell ref="B38:C38"/>
    <mergeCell ref="D38:G38"/>
    <mergeCell ref="B39:C39"/>
    <mergeCell ref="D39:G39"/>
    <mergeCell ref="B45:J45"/>
    <mergeCell ref="B47:C47"/>
    <mergeCell ref="D47:G47"/>
    <mergeCell ref="B48:C48"/>
    <mergeCell ref="D48:G48"/>
    <mergeCell ref="B49:C49"/>
    <mergeCell ref="D49:G49"/>
    <mergeCell ref="B50:C50"/>
    <mergeCell ref="D50:G50"/>
    <mergeCell ref="B54:J54"/>
    <mergeCell ref="B56:C56"/>
    <mergeCell ref="D56:G56"/>
    <mergeCell ref="B57:C57"/>
    <mergeCell ref="D57:G57"/>
    <mergeCell ref="B58:C58"/>
    <mergeCell ref="D58:G58"/>
    <mergeCell ref="B59:C59"/>
    <mergeCell ref="D59:G59"/>
    <mergeCell ref="B63:J63"/>
    <mergeCell ref="B65:C65"/>
    <mergeCell ref="D65:G65"/>
    <mergeCell ref="B66:C66"/>
    <mergeCell ref="D66:G66"/>
    <mergeCell ref="B67:C67"/>
    <mergeCell ref="D67:G67"/>
    <mergeCell ref="B68:C68"/>
    <mergeCell ref="D68:G68"/>
  </mergeCells>
  <pageMargins left="0.78740157480314965" right="0.78740157480314965" top="0.98425196850393704" bottom="0.98425196850393704" header="0.31496062992125984" footer="0.31496062992125984"/>
  <pageSetup paperSize="9" scale="65" fitToHeight="0" orientation="portrait" r:id="rId1"/>
  <headerFooter>
    <oddFooter>&amp;L&amp;"AOK Buenos Aires Text,Standard"&amp;K005E3FAnl A.02 – Wertungsmatrix (M0726)&amp;R&amp;"AOK Buenos Aires Text,Standard"&amp;K005E3FSeite &amp;P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Wertungsübersicht</vt:lpstr>
      <vt:lpstr>Wertung "Preis"</vt:lpstr>
      <vt:lpstr>Wertung "Qualität"</vt:lpstr>
      <vt:lpstr>Wertungsübersicht!Druckbereich</vt:lpstr>
      <vt:lpstr>'Wertung "Preis"'!Drucktitel</vt:lpstr>
      <vt:lpstr>'Wertung "Qualität"'!Drucktitel</vt:lpstr>
      <vt:lpstr>Wertungsübersicht!Drucktitel</vt:lpstr>
    </vt:vector>
  </TitlesOfParts>
  <Company>IT|S|Care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Carta, Daniele [HE] SBR-VKR, 32081</dc:creator>
  <cp:lastModifiedBy>Müller, Thorsten [HE] SRG-SAV, 32119</cp:lastModifiedBy>
  <cp:lastPrinted>2024-06-05T07:36:40Z</cp:lastPrinted>
  <dcterms:created xsi:type="dcterms:W3CDTF">2023-03-08T09:04:16Z</dcterms:created>
  <dcterms:modified xsi:type="dcterms:W3CDTF">2026-10-14T06:35:56Z</dcterms:modified>
</cp:coreProperties>
</file>