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V:\FISK\00_PFI-IM\GB\2025\EU\SAVE_86_2025 Dateng.Papierentsorgung\02_Entwurf\Finale Unterlagen\"/>
    </mc:Choice>
  </mc:AlternateContent>
  <xr:revisionPtr revIDLastSave="0" documentId="13_ncr:1_{9F52871B-03C3-4FA4-B748-0AF305713E88}" xr6:coauthVersionLast="47" xr6:coauthVersionMax="47" xr10:uidLastSave="{00000000-0000-0000-0000-000000000000}"/>
  <bookViews>
    <workbookView xWindow="-108" yWindow="-108" windowWidth="23256" windowHeight="12576" xr2:uid="{309732DD-1234-445B-B08E-4C217E0BA489}"/>
  </bookViews>
  <sheets>
    <sheet name="Wertungsübersicht" sheetId="2" r:id="rId1"/>
    <sheet name="LOS 1 - Preis" sheetId="1" r:id="rId2"/>
    <sheet name="LOS 1 - Qualität" sheetId="4" r:id="rId3"/>
    <sheet name="LOS 2 - Preis" sheetId="7" r:id="rId4"/>
    <sheet name="LOS 2 - Qualität" sheetId="6" r:id="rId5"/>
  </sheets>
  <definedNames>
    <definedName name="_xlnm.Print_Titles" localSheetId="1">'LOS 1 - Preis'!$1:$4</definedName>
    <definedName name="_xlnm.Print_Titles" localSheetId="2">'LOS 1 - Qualität'!$1:$4</definedName>
    <definedName name="_xlnm.Print_Titles" localSheetId="3">'LOS 2 - Preis'!$1:$4</definedName>
    <definedName name="_xlnm.Print_Titles" localSheetId="4">'LOS 2 - Qualität'!$1:$4</definedName>
    <definedName name="_xlnm.Print_Titles" localSheetId="0">Wertungsübersicht!$1:$4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3" i="7" l="1"/>
  <c r="G28" i="2" l="1"/>
  <c r="H28" i="2" s="1"/>
  <c r="G27" i="2"/>
  <c r="G13" i="6"/>
  <c r="F12" i="6"/>
  <c r="C30" i="6" s="1"/>
  <c r="F11" i="6"/>
  <c r="C21" i="6" s="1"/>
  <c r="B3" i="6"/>
  <c r="D30" i="2"/>
  <c r="H25" i="2"/>
  <c r="G20" i="2"/>
  <c r="G19" i="2"/>
  <c r="H19" i="2" s="1"/>
  <c r="B3" i="4"/>
  <c r="B3" i="1"/>
  <c r="F12" i="4"/>
  <c r="C30" i="4" s="1"/>
  <c r="F11" i="4"/>
  <c r="C21" i="4" s="1"/>
  <c r="G13" i="4"/>
  <c r="H17" i="2"/>
  <c r="D22" i="2"/>
  <c r="B14" i="1" l="1"/>
  <c r="F19" i="7"/>
  <c r="F18" i="7"/>
  <c r="F17" i="7"/>
  <c r="B14" i="7"/>
  <c r="F19" i="1"/>
  <c r="G29" i="2"/>
  <c r="H27" i="2"/>
  <c r="H29" i="2" s="1"/>
  <c r="H30" i="2" s="1"/>
  <c r="H26" i="2"/>
  <c r="G21" i="2"/>
  <c r="F17" i="1"/>
  <c r="F18" i="1"/>
  <c r="H20" i="2"/>
  <c r="H21" i="2" s="1"/>
  <c r="H18" i="2"/>
  <c r="D11" i="4" l="1"/>
  <c r="D11" i="6"/>
  <c r="D13" i="4"/>
  <c r="H12" i="4"/>
  <c r="H11" i="4"/>
  <c r="H22" i="2"/>
  <c r="B10" i="2" s="1"/>
  <c r="H39" i="4" l="1"/>
  <c r="H38" i="4"/>
  <c r="H37" i="4"/>
  <c r="H36" i="4"/>
  <c r="H27" i="4"/>
  <c r="H28" i="4"/>
  <c r="H12" i="6"/>
  <c r="D13" i="6"/>
  <c r="H11" i="6"/>
  <c r="H13" i="4"/>
  <c r="B16" i="4"/>
  <c r="H27" i="6" l="1"/>
  <c r="H28" i="6"/>
  <c r="H39" i="6"/>
  <c r="H38" i="6"/>
  <c r="H37" i="6"/>
  <c r="H36" i="6"/>
  <c r="B16" i="6"/>
  <c r="H13" i="6"/>
</calcChain>
</file>

<file path=xl/sharedStrings.xml><?xml version="1.0" encoding="utf-8"?>
<sst xmlns="http://schemas.openxmlformats.org/spreadsheetml/2006/main" count="187" uniqueCount="67">
  <si>
    <t>AOK Hessen. Die Gesundheitskasse.</t>
  </si>
  <si>
    <t>A</t>
  </si>
  <si>
    <t>WERTUNGSMATRIX</t>
  </si>
  <si>
    <t>#</t>
  </si>
  <si>
    <t>Kriterium</t>
  </si>
  <si>
    <t>Gewichtung</t>
  </si>
  <si>
    <t>Unterkriterium</t>
  </si>
  <si>
    <t>Max. Punkte</t>
  </si>
  <si>
    <t>Faktor</t>
  </si>
  <si>
    <t>Punkte</t>
  </si>
  <si>
    <t>Preis</t>
  </si>
  <si>
    <t>Qualität</t>
  </si>
  <si>
    <t>Summe</t>
  </si>
  <si>
    <t>1.</t>
  </si>
  <si>
    <t>2.</t>
  </si>
  <si>
    <t>2.1</t>
  </si>
  <si>
    <t>2.2</t>
  </si>
  <si>
    <t>Teilsumme</t>
  </si>
  <si>
    <t>Wertung "Preis"</t>
  </si>
  <si>
    <t>Wertungsformel:	 PmaxP + ((PmaxP / ((BestP * 1,5) – BestP)) x (BestP – AngP))</t>
  </si>
  <si>
    <t>Gesamtpreis</t>
  </si>
  <si>
    <t>Berechnung</t>
  </si>
  <si>
    <t>Erreichte Punkte</t>
  </si>
  <si>
    <t>Bieter</t>
  </si>
  <si>
    <t>C</t>
  </si>
  <si>
    <t>B</t>
  </si>
  <si>
    <t>Bieter A</t>
  </si>
  <si>
    <t>Bieter B</t>
  </si>
  <si>
    <t>Bieter C</t>
  </si>
  <si>
    <t>EUR ohne USt.</t>
  </si>
  <si>
    <t>●</t>
  </si>
  <si>
    <t>PmaxP = maximal erreichbare Punktzahl</t>
  </si>
  <si>
    <t xml:space="preserve">BestP = PmaxP = </t>
  </si>
  <si>
    <t>Wertung "Qualität"</t>
  </si>
  <si>
    <t>Im Rahmen der Qualität werden folgende Kriterien bewertet:</t>
  </si>
  <si>
    <t>PmaxQ</t>
  </si>
  <si>
    <t>Die Anzahl der Punkte kann sich auch durch einen Vergleich mit anderen Anbietenden ergeben.
Für jedes Qualitätskriterium werden Unterkriterien gebildet und diese jeweils einer weiteren Gewichtung unterzogen. Die je Unterkriterium maximal erreichbaren Punkte ergeben sich durch Multiplikation der für das Wertungskriterium „Qualität“ maximal erreichbaren Punkte (PmaxQ) mit dem Gewichtungsfaktor des jeweiligen Unterkriteriums.</t>
  </si>
  <si>
    <t>Die Bewertung innerhalb der Unterkriterien erfolgt anhand von Wertungszahlen. Die vom Bieter je Unterkriterium erreichte Punktzahl ergibt sich nach Maßgabe folgender Formel:</t>
  </si>
  <si>
    <t>Die Bewertung erfolgt nach Punkten</t>
  </si>
  <si>
    <t>Wertung</t>
  </si>
  <si>
    <t>Zahl</t>
  </si>
  <si>
    <t>Beschreibung</t>
  </si>
  <si>
    <r>
      <t>=</t>
    </r>
    <r>
      <rPr>
        <sz val="10"/>
        <color rgb="FF005E3F"/>
        <rFont val="Arial"/>
        <family val="2"/>
      </rPr>
      <t>50.000</t>
    </r>
    <r>
      <rPr>
        <sz val="10"/>
        <color theme="1"/>
        <rFont val="Arial"/>
        <family val="2"/>
      </rPr>
      <t xml:space="preserve"> x 1,5 = 75.000 (Wertungsobergrenze erreicht) =</t>
    </r>
  </si>
  <si>
    <t>LOS 1</t>
  </si>
  <si>
    <t>Zuschlagskriterien</t>
  </si>
  <si>
    <t>Die Wertung der Angebote erfolgt nach den Kriterien Preis und Qualität.</t>
  </si>
  <si>
    <t>LOS 2</t>
  </si>
  <si>
    <t xml:space="preserve">Bei der preislichen Bewertung wird der abgegebene Gesamtpreis (=Summe der Wertungspreise ohne Umsatzsteuer) der Bieter (B.03_Preisblatt) prozentual zueinander ins Verhältnis gesetzt. Das Angebot mit dem niedrigsten Gesamtpreis (BestP) erhält die maximal für das Kriterium „Preis“ erreichbare Punktzahl (PmaxP). 0 Punkte erhält ein Angebot mit dem 1,5-fachen des niedrigsten Gesamtpreises. Alle Angebote darüber erhalten ebenfalls 0 Punkte. </t>
  </si>
  <si>
    <t>Zwischen dem niedrigsten und höchsten Gesamtpreis erfolgt die Punktermittlung durch lineare absteigende Verteilung der Punktwerte innerhalb des Korridors zwischen dem niedrigsten Gesamtpreis und dem 1,5-fachen des niedrigsten Gesamtpreises (lineare Interpolation). Die Punkteermittlung erfolgt auf zwei Nachkommastellen bei kaufmännischer Rundung.</t>
  </si>
  <si>
    <r>
      <rPr>
        <sz val="11"/>
        <color rgb="FF005E3F"/>
        <rFont val="Arial"/>
        <family val="2"/>
      </rPr>
      <t>BestP</t>
    </r>
    <r>
      <rPr>
        <sz val="11"/>
        <color theme="1"/>
        <rFont val="Arial"/>
        <family val="2"/>
      </rPr>
      <t xml:space="preserve"> = Niedrigster Gesamtpreis</t>
    </r>
  </si>
  <si>
    <r>
      <rPr>
        <sz val="11"/>
        <color rgb="FFC00000"/>
        <rFont val="Arial"/>
        <family val="2"/>
      </rPr>
      <t>AngP</t>
    </r>
    <r>
      <rPr>
        <sz val="11"/>
        <color theme="1"/>
        <rFont val="Arial"/>
        <family val="2"/>
      </rPr>
      <t xml:space="preserve"> = Angebotener Gesamtpreis des jeweiligen Bieters</t>
    </r>
  </si>
  <si>
    <t>Es gilt die nachfolgende Wertungsmatrix/Gewichtung:</t>
  </si>
  <si>
    <t>=Pmax</t>
  </si>
  <si>
    <t>Sofern zwei oder mehrere Angebote nach Beendigung der Wertung und Addition der für die Kriterien Preis und Qualität erzielbaren Punkte im Ergebnis die identische Punktzahl aufweisen, entscheidet ein Losverfahren darüber, welches Angebot den Zuschlag erhält.</t>
  </si>
  <si>
    <t>Datenschutzkonforme Vernichtung von Papierunterlagen und Datenträgern (SAVE_86_2025)</t>
  </si>
  <si>
    <t xml:space="preserve">Zertifizierung nach DIN EN ISO 14001:2015 </t>
  </si>
  <si>
    <t>wenn das beitetende Unternehmen über das Umweltzertifikat DIN EN ISO 14001:2015 oder vergleichbares Zertifikat verfügt</t>
  </si>
  <si>
    <t xml:space="preserve">Wertungsformel:	 PmaxQ x Gewichtung Unterkriterium / max. Wertungszahl (1) x vom Bieter erreichte Wertungszahl </t>
  </si>
  <si>
    <t>LOS 2 Süd</t>
  </si>
  <si>
    <t>LOS 1 Nord</t>
  </si>
  <si>
    <r>
      <t>=60+((60/((</t>
    </r>
    <r>
      <rPr>
        <sz val="10"/>
        <color rgb="FF005E3F"/>
        <rFont val="Arial"/>
        <family val="2"/>
      </rPr>
      <t>50.000</t>
    </r>
    <r>
      <rPr>
        <sz val="10"/>
        <color theme="1"/>
        <rFont val="Arial"/>
        <family val="2"/>
      </rPr>
      <t>*1,5)-</t>
    </r>
    <r>
      <rPr>
        <sz val="10"/>
        <color rgb="FF005E3F"/>
        <rFont val="Arial"/>
        <family val="2"/>
      </rPr>
      <t>50.000</t>
    </r>
    <r>
      <rPr>
        <sz val="10"/>
        <color theme="1"/>
        <rFont val="Arial"/>
        <family val="2"/>
      </rPr>
      <t>))*(</t>
    </r>
    <r>
      <rPr>
        <sz val="10"/>
        <color rgb="FF005E3F"/>
        <rFont val="Arial"/>
        <family val="2"/>
      </rPr>
      <t>50.000</t>
    </r>
    <r>
      <rPr>
        <sz val="10"/>
        <color theme="1"/>
        <rFont val="Arial"/>
        <family val="2"/>
      </rPr>
      <t>-</t>
    </r>
    <r>
      <rPr>
        <sz val="10"/>
        <color rgb="FFFF0000"/>
        <rFont val="Arial"/>
        <family val="2"/>
      </rPr>
      <t>55.000</t>
    </r>
    <r>
      <rPr>
        <sz val="10"/>
        <color theme="1"/>
        <rFont val="Arial"/>
        <family val="2"/>
      </rPr>
      <t>))</t>
    </r>
  </si>
  <si>
    <t>Es wird kein bzw. nur ein lückenhaftes Konzept oder keine zur Bewertung geeigneten Unterlagen eingereicht.</t>
  </si>
  <si>
    <r>
      <t xml:space="preserve">wenn das beitetende Unternehmen </t>
    </r>
    <r>
      <rPr>
        <u/>
        <sz val="10"/>
        <color theme="1"/>
        <rFont val="Arial"/>
        <family val="2"/>
      </rPr>
      <t>nicht</t>
    </r>
    <r>
      <rPr>
        <sz val="10"/>
        <color theme="1"/>
        <rFont val="Arial"/>
        <family val="2"/>
      </rPr>
      <t xml:space="preserve"> über das Umweltzertifikat DIN EN ISO 14001:2015 oder ein vergleichbares Zertifikat verfügt oder nicht den entsprechenden Nachweis über die Zertifizierung/vergleichbare Zertifierung mit dem Angebot eingreicht wurde</t>
    </r>
  </si>
  <si>
    <r>
      <t xml:space="preserve">Das Konzept und die Unterlagen erfüllen </t>
    </r>
    <r>
      <rPr>
        <b/>
        <sz val="10"/>
        <color theme="1"/>
        <rFont val="Arial"/>
        <family val="2"/>
      </rPr>
      <t>zwei</t>
    </r>
    <r>
      <rPr>
        <sz val="10"/>
        <color theme="1"/>
        <rFont val="Arial"/>
        <family val="2"/>
      </rPr>
      <t xml:space="preserve"> der unter 2.1, Zahl 1 genannten Kriterien.</t>
    </r>
  </si>
  <si>
    <r>
      <t xml:space="preserve">Das Konzept und die Unterlagen erfüllen </t>
    </r>
    <r>
      <rPr>
        <b/>
        <sz val="10"/>
        <color theme="1"/>
        <rFont val="Arial"/>
        <family val="2"/>
      </rPr>
      <t>alle</t>
    </r>
    <r>
      <rPr>
        <sz val="10"/>
        <color theme="1"/>
        <rFont val="Arial"/>
        <family val="2"/>
      </rPr>
      <t xml:space="preserve"> der unter 2.1, Zahl 1 genannten Kriterien.</t>
    </r>
  </si>
  <si>
    <t>Umwelt- und Nachhaltigkeitskonzept</t>
  </si>
  <si>
    <r>
      <t xml:space="preserve">Das eingereichte Konzept erfüllt </t>
    </r>
    <r>
      <rPr>
        <b/>
        <sz val="10"/>
        <color theme="1"/>
        <rFont val="Arial"/>
        <family val="2"/>
      </rPr>
      <t>eines</t>
    </r>
    <r>
      <rPr>
        <sz val="10"/>
        <color theme="1"/>
        <rFont val="Arial"/>
        <family val="2"/>
      </rPr>
      <t xml:space="preserve"> der nachfolgend genannten Prüfkriterien:
1) Aus dem Konzept geht hervor, welche Maßnahmen zur Energieversorgung und Energieeffizienz (z. B. Eigenstrom durch Solaranlagen, Einsatz von Ökostrom, DIN EN ISO 50001) umgesetzt werden.
2) Aus dem Konzept geht hervor, welche Maßnahmen zur umweltfreundlichen Leistungserbringung (z. B. CO₂-arme Tourenplanung sowie Einsatz von Elektrofahrzeugen oder Fahrzeugen mit Biogasantrieb) umgesetzt werden.
3) Aus dem Konzept geht hervor, welche Maßnahmen zum Umweltmanagement und zur kontinuierlichen Verbesserung der Nachhaltigkeit (z. B. Zertifizierung als Entsorgungsfachbetrieb, jährlicher CO₂-Bericht mit Kennzahlen) umgesetzt werden.</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</si>
</sst>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23" x14ac:knownFonts="1">
    <font>
      <sz val="11"/>
      <color theme="1"/>
      <name val="Arial"/>
      <family val="2"/>
    </font>
    <font>
      <b/>
      <sz val="10"/>
      <color theme="0"/>
      <name val="Arial"/>
      <family val="2"/>
    </font>
    <font>
      <b/>
      <sz val="10"/>
      <color theme="1"/>
      <name val="Arial"/>
      <family val="2"/>
    </font>
    <font>
      <sz val="9"/>
      <color theme="1"/>
      <name val="Arial"/>
      <family val="2"/>
    </font>
    <font>
      <b/>
      <sz val="13"/>
      <color rgb="FF005E3F"/>
      <name val="AOK Buenos Aires SemiBold"/>
    </font>
    <font>
      <sz val="11"/>
      <color rgb="FF005E3F"/>
      <name val="AOK Buenos Aires SemiBold"/>
    </font>
    <font>
      <b/>
      <sz val="11"/>
      <color rgb="FF005E3F"/>
      <name val="AOK Buenos Aires SemiBold"/>
    </font>
    <font>
      <sz val="8"/>
      <color theme="1"/>
      <name val="Arial"/>
      <family val="2"/>
    </font>
    <font>
      <b/>
      <sz val="11"/>
      <color theme="1"/>
      <name val="Arial"/>
      <family val="2"/>
    </font>
    <font>
      <sz val="11"/>
      <name val="Arial"/>
      <family val="2"/>
    </font>
    <font>
      <b/>
      <sz val="10"/>
      <name val="Arial"/>
      <family val="2"/>
    </font>
    <font>
      <b/>
      <sz val="11"/>
      <name val="Arial"/>
      <family val="2"/>
    </font>
    <font>
      <sz val="10"/>
      <color theme="1"/>
      <name val="Arial"/>
      <family val="2"/>
    </font>
    <font>
      <sz val="11"/>
      <color theme="1"/>
      <name val="Symbol"/>
      <family val="1"/>
      <charset val="2"/>
    </font>
    <font>
      <sz val="11"/>
      <color rgb="FF005E3F"/>
      <name val="Arial"/>
      <family val="2"/>
    </font>
    <font>
      <u/>
      <sz val="11"/>
      <color theme="1"/>
      <name val="Arial"/>
      <family val="2"/>
    </font>
    <font>
      <sz val="11"/>
      <color rgb="FFC00000"/>
      <name val="Arial"/>
      <family val="2"/>
    </font>
    <font>
      <sz val="10"/>
      <color rgb="FF005E3F"/>
      <name val="Arial"/>
      <family val="2"/>
    </font>
    <font>
      <sz val="10"/>
      <color rgb="FFC00000"/>
      <name val="Arial"/>
      <family val="2"/>
    </font>
    <font>
      <sz val="10"/>
      <color rgb="FFFF0000"/>
      <name val="Arial"/>
      <family val="2"/>
    </font>
    <font>
      <b/>
      <sz val="9"/>
      <color theme="0"/>
      <name val="Arial"/>
      <family val="2"/>
    </font>
    <font>
      <u/>
      <sz val="10"/>
      <color theme="1"/>
      <name val="Arial"/>
      <family val="2"/>
    </font>
    <font>
      <sz val="10"/>
      <name val="Arial"/>
      <family val="2"/>
    </font>
  </fonts>
  <fills count="8">
    <fill>
      <patternFill patternType="none"/>
    </fill>
    <fill>
      <patternFill patternType="gray125"/>
    </fill>
    <fill>
      <patternFill patternType="solid">
        <fgColor rgb="FF005E3F"/>
        <bgColor indexed="64"/>
      </patternFill>
    </fill>
    <fill>
      <patternFill patternType="solid">
        <fgColor theme="0"/>
        <bgColor indexed="64"/>
      </patternFill>
    </fill>
    <fill>
      <patternFill patternType="solid">
        <fgColor theme="0" tint="-4.9989318521683403E-2"/>
        <bgColor indexed="64"/>
      </patternFill>
    </fill>
    <fill>
      <patternFill patternType="solid">
        <fgColor rgb="FF60D26D"/>
        <bgColor indexed="64"/>
      </patternFill>
    </fill>
    <fill>
      <patternFill patternType="solid">
        <fgColor rgb="FFC00000"/>
        <bgColor indexed="64"/>
      </patternFill>
    </fill>
    <fill>
      <patternFill patternType="solid">
        <fgColor theme="0" tint="-0.14999847407452621"/>
        <bgColor indexed="64"/>
      </patternFill>
    </fill>
  </fills>
  <borders count="36">
    <border>
      <left/>
      <right/>
      <top/>
      <bottom/>
      <diagonal/>
    </border>
    <border>
      <left style="dotted">
        <color rgb="FF005E3F"/>
      </left>
      <right style="dotted">
        <color rgb="FF005E3F"/>
      </right>
      <top/>
      <bottom/>
      <diagonal/>
    </border>
    <border>
      <left style="dotted">
        <color theme="0" tint="-4.9989318521683403E-2"/>
      </left>
      <right style="dotted">
        <color theme="0" tint="-4.9989318521683403E-2"/>
      </right>
      <top/>
      <bottom/>
      <diagonal/>
    </border>
    <border>
      <left style="dotted">
        <color theme="0" tint="-4.9989318521683403E-2"/>
      </left>
      <right/>
      <top/>
      <bottom/>
      <diagonal/>
    </border>
    <border>
      <left/>
      <right style="dotted">
        <color theme="0" tint="-4.9989318521683403E-2"/>
      </right>
      <top/>
      <bottom/>
      <diagonal/>
    </border>
    <border>
      <left style="thin">
        <color theme="0"/>
      </left>
      <right style="dotted">
        <color theme="0" tint="-4.9989318521683403E-2"/>
      </right>
      <top/>
      <bottom/>
      <diagonal/>
    </border>
    <border>
      <left/>
      <right style="dotted">
        <color rgb="FF005E3F"/>
      </right>
      <top/>
      <bottom style="dotted">
        <color rgb="FF005E3F"/>
      </bottom>
      <diagonal/>
    </border>
    <border>
      <left/>
      <right/>
      <top style="thin">
        <color rgb="FF005E3F"/>
      </top>
      <bottom style="thin">
        <color rgb="FF005E3F"/>
      </bottom>
      <diagonal/>
    </border>
    <border>
      <left style="dotted">
        <color rgb="FF005E3F"/>
      </left>
      <right style="dotted">
        <color rgb="FF005E3F"/>
      </right>
      <top style="thin">
        <color rgb="FF005E3F"/>
      </top>
      <bottom style="thin">
        <color rgb="FF005E3F"/>
      </bottom>
      <diagonal/>
    </border>
    <border>
      <left/>
      <right/>
      <top style="thin">
        <color rgb="FF005E3F"/>
      </top>
      <bottom style="double">
        <color rgb="FF005E3F"/>
      </bottom>
      <diagonal/>
    </border>
    <border>
      <left style="dotted">
        <color rgb="FF005E3F"/>
      </left>
      <right style="dotted">
        <color rgb="FF005E3F"/>
      </right>
      <top style="thin">
        <color rgb="FF005E3F"/>
      </top>
      <bottom style="double">
        <color rgb="FF005E3F"/>
      </bottom>
      <diagonal/>
    </border>
    <border>
      <left/>
      <right/>
      <top style="dotted">
        <color rgb="FF005E3F"/>
      </top>
      <bottom style="thin">
        <color rgb="FF005E3F"/>
      </bottom>
      <diagonal/>
    </border>
    <border>
      <left style="dotted">
        <color rgb="FF005E3F"/>
      </left>
      <right style="dotted">
        <color rgb="FF005E3F"/>
      </right>
      <top style="dotted">
        <color rgb="FF005E3F"/>
      </top>
      <bottom style="thin">
        <color rgb="FF005E3F"/>
      </bottom>
      <diagonal/>
    </border>
    <border>
      <left/>
      <right/>
      <top style="dotted">
        <color auto="1"/>
      </top>
      <bottom style="dotted">
        <color auto="1"/>
      </bottom>
      <diagonal/>
    </border>
    <border>
      <left style="dotted">
        <color rgb="FF005E3F"/>
      </left>
      <right style="dotted">
        <color rgb="FF005E3F"/>
      </right>
      <top style="dotted">
        <color auto="1"/>
      </top>
      <bottom style="dotted">
        <color auto="1"/>
      </bottom>
      <diagonal/>
    </border>
    <border>
      <left/>
      <right/>
      <top style="dotted">
        <color auto="1"/>
      </top>
      <bottom style="thin">
        <color auto="1"/>
      </bottom>
      <diagonal/>
    </border>
    <border>
      <left style="dotted">
        <color rgb="FF005E3F"/>
      </left>
      <right style="dotted">
        <color rgb="FF005E3F"/>
      </right>
      <top style="dotted">
        <color auto="1"/>
      </top>
      <bottom style="thin">
        <color auto="1"/>
      </bottom>
      <diagonal/>
    </border>
    <border>
      <left/>
      <right/>
      <top/>
      <bottom style="dotted">
        <color auto="1"/>
      </bottom>
      <diagonal/>
    </border>
    <border>
      <left style="dotted">
        <color rgb="FF005E3F"/>
      </left>
      <right style="dotted">
        <color rgb="FF005E3F"/>
      </right>
      <top/>
      <bottom style="dotted">
        <color auto="1"/>
      </bottom>
      <diagonal/>
    </border>
    <border>
      <left style="dotted">
        <color rgb="FF005E3F"/>
      </left>
      <right/>
      <top/>
      <bottom style="dotted">
        <color auto="1"/>
      </bottom>
      <diagonal/>
    </border>
    <border>
      <left style="dotted">
        <color rgb="FF005E3F"/>
      </left>
      <right/>
      <top style="dotted">
        <color auto="1"/>
      </top>
      <bottom style="thin">
        <color rgb="FF005E3F"/>
      </bottom>
      <diagonal/>
    </border>
    <border>
      <left/>
      <right style="thin">
        <color theme="0"/>
      </right>
      <top/>
      <bottom/>
      <diagonal/>
    </border>
    <border>
      <left style="thin">
        <color theme="0"/>
      </left>
      <right/>
      <top/>
      <bottom/>
      <diagonal/>
    </border>
    <border>
      <left/>
      <right/>
      <top/>
      <bottom style="dotted">
        <color rgb="FF005E3F"/>
      </bottom>
      <diagonal/>
    </border>
    <border>
      <left style="dotted">
        <color rgb="FF005E3F"/>
      </left>
      <right/>
      <top/>
      <bottom style="dotted">
        <color rgb="FF005E3F"/>
      </bottom>
      <diagonal/>
    </border>
    <border>
      <left style="thin">
        <color rgb="FF005E3F"/>
      </left>
      <right/>
      <top style="dashed">
        <color rgb="FF005E3F"/>
      </top>
      <bottom style="dotted">
        <color rgb="FF005E3F"/>
      </bottom>
      <diagonal/>
    </border>
    <border>
      <left/>
      <right style="dotted">
        <color rgb="FF005E3F"/>
      </right>
      <top style="dashed">
        <color rgb="FF005E3F"/>
      </top>
      <bottom style="dotted">
        <color rgb="FF005E3F"/>
      </bottom>
      <diagonal/>
    </border>
    <border>
      <left style="dotted">
        <color rgb="FF005E3F"/>
      </left>
      <right/>
      <top style="dashed">
        <color rgb="FF005E3F"/>
      </top>
      <bottom style="dotted">
        <color rgb="FF005E3F"/>
      </bottom>
      <diagonal/>
    </border>
    <border>
      <left/>
      <right/>
      <top style="dashed">
        <color rgb="FF005E3F"/>
      </top>
      <bottom style="dotted">
        <color rgb="FF005E3F"/>
      </bottom>
      <diagonal/>
    </border>
    <border>
      <left style="thin">
        <color rgb="FF005E3F"/>
      </left>
      <right/>
      <top/>
      <bottom style="dotted">
        <color rgb="FF005E3F"/>
      </bottom>
      <diagonal/>
    </border>
    <border>
      <left style="thin">
        <color rgb="FF005E3F"/>
      </left>
      <right/>
      <top style="dotted">
        <color rgb="FF005E3F"/>
      </top>
      <bottom style="thin">
        <color rgb="FF005E3F"/>
      </bottom>
      <diagonal/>
    </border>
    <border>
      <left/>
      <right style="dotted">
        <color rgb="FF005E3F"/>
      </right>
      <top style="dotted">
        <color rgb="FF005E3F"/>
      </top>
      <bottom style="thin">
        <color rgb="FF005E3F"/>
      </bottom>
      <diagonal/>
    </border>
    <border>
      <left style="dotted">
        <color rgb="FF005E3F"/>
      </left>
      <right/>
      <top style="dotted">
        <color rgb="FF005E3F"/>
      </top>
      <bottom style="thin">
        <color rgb="FF005E3F"/>
      </bottom>
      <diagonal/>
    </border>
    <border>
      <left style="dotted">
        <color rgb="FF005E3F"/>
      </left>
      <right/>
      <top style="dotted">
        <color rgb="FF005E3F"/>
      </top>
      <bottom style="dotted">
        <color rgb="FF005E3F"/>
      </bottom>
      <diagonal/>
    </border>
    <border>
      <left/>
      <right/>
      <top style="dotted">
        <color rgb="FF005E3F"/>
      </top>
      <bottom style="dotted">
        <color rgb="FF005E3F"/>
      </bottom>
      <diagonal/>
    </border>
    <border>
      <left/>
      <right style="dotted">
        <color rgb="FF005E3F"/>
      </right>
      <top style="dotted">
        <color rgb="FF005E3F"/>
      </top>
      <bottom style="dotted">
        <color rgb="FF005E3F"/>
      </bottom>
      <diagonal/>
    </border>
  </borders>
  <cellStyleXfs count="1">
    <xf numFmtId="0" fontId="0" fillId="0" borderId="0"/>
  </cellStyleXfs>
  <cellXfs count="127">
    <xf numFmtId="0" fontId="0" fillId="0" borderId="0" xfId="0"/>
    <xf numFmtId="0" fontId="0" fillId="3" borderId="0" xfId="0" applyFill="1"/>
    <xf numFmtId="0" fontId="3" fillId="3" borderId="0" xfId="0" applyFont="1" applyFill="1"/>
    <xf numFmtId="0" fontId="0" fillId="3" borderId="0" xfId="0" applyFill="1" applyAlignment="1">
      <alignment vertical="top"/>
    </xf>
    <xf numFmtId="0" fontId="0" fillId="3" borderId="0" xfId="0" applyFill="1" applyAlignment="1"/>
    <xf numFmtId="0" fontId="4" fillId="3" borderId="0" xfId="0" applyFont="1" applyFill="1" applyAlignment="1"/>
    <xf numFmtId="0" fontId="5" fillId="3" borderId="0" xfId="0" applyFont="1" applyFill="1"/>
    <xf numFmtId="0" fontId="6" fillId="3" borderId="0" xfId="0" applyFont="1" applyFill="1" applyAlignment="1">
      <alignment vertical="center"/>
    </xf>
    <xf numFmtId="0" fontId="1" fillId="3" borderId="0" xfId="0" applyFont="1" applyFill="1"/>
    <xf numFmtId="0" fontId="0" fillId="0" borderId="0" xfId="0" applyFill="1" applyAlignment="1"/>
    <xf numFmtId="0" fontId="0" fillId="0" borderId="0" xfId="0" applyFill="1"/>
    <xf numFmtId="0" fontId="0" fillId="0" borderId="0" xfId="0" applyFill="1" applyAlignment="1">
      <alignment vertical="top"/>
    </xf>
    <xf numFmtId="0" fontId="3" fillId="0" borderId="0" xfId="0" applyFont="1" applyFill="1"/>
    <xf numFmtId="0" fontId="9" fillId="0" borderId="0" xfId="0" applyFont="1" applyFill="1"/>
    <xf numFmtId="0" fontId="8" fillId="0" borderId="0" xfId="0" applyFont="1" applyFill="1"/>
    <xf numFmtId="0" fontId="9" fillId="3" borderId="0" xfId="0" applyFont="1" applyFill="1"/>
    <xf numFmtId="0" fontId="11" fillId="3" borderId="0" xfId="0" applyFont="1" applyFill="1"/>
    <xf numFmtId="0" fontId="10" fillId="3" borderId="0" xfId="0" applyFont="1" applyFill="1"/>
    <xf numFmtId="0" fontId="8" fillId="3" borderId="0" xfId="0" applyFont="1" applyFill="1"/>
    <xf numFmtId="0" fontId="8" fillId="3" borderId="0" xfId="0" applyFont="1" applyFill="1" applyAlignment="1">
      <alignment vertical="top"/>
    </xf>
    <xf numFmtId="0" fontId="8" fillId="3" borderId="0" xfId="0" applyFont="1" applyFill="1" applyAlignment="1">
      <alignment vertical="top" wrapText="1"/>
    </xf>
    <xf numFmtId="0" fontId="0" fillId="3" borderId="0" xfId="0" applyFill="1" applyAlignment="1">
      <alignment horizontal="left" vertical="center"/>
    </xf>
    <xf numFmtId="0" fontId="2" fillId="4" borderId="9" xfId="0" applyFont="1" applyFill="1" applyBorder="1" applyAlignment="1" applyProtection="1">
      <alignment horizontal="right"/>
    </xf>
    <xf numFmtId="0" fontId="2" fillId="4" borderId="10" xfId="0" applyFont="1" applyFill="1" applyBorder="1" applyProtection="1"/>
    <xf numFmtId="164" fontId="2" fillId="4" borderId="10" xfId="0" applyNumberFormat="1" applyFont="1" applyFill="1" applyBorder="1" applyProtection="1"/>
    <xf numFmtId="0" fontId="2" fillId="4" borderId="10" xfId="0" applyFont="1" applyFill="1" applyBorder="1" applyAlignment="1" applyProtection="1">
      <alignment horizontal="right"/>
    </xf>
    <xf numFmtId="0" fontId="12" fillId="5" borderId="0" xfId="0" applyFont="1" applyFill="1" applyBorder="1" applyAlignment="1" applyProtection="1">
      <alignment horizontal="right"/>
    </xf>
    <xf numFmtId="0" fontId="12" fillId="5" borderId="3" xfId="0" applyFont="1" applyFill="1" applyBorder="1" applyProtection="1"/>
    <xf numFmtId="0" fontId="12" fillId="5" borderId="5" xfId="0" applyFont="1" applyFill="1" applyBorder="1" applyProtection="1"/>
    <xf numFmtId="0" fontId="12" fillId="5" borderId="2" xfId="0" applyFont="1" applyFill="1" applyBorder="1" applyAlignment="1" applyProtection="1">
      <alignment horizontal="right"/>
    </xf>
    <xf numFmtId="0" fontId="12" fillId="5" borderId="2" xfId="0" applyFont="1" applyFill="1" applyBorder="1" applyAlignment="1" applyProtection="1">
      <alignment horizontal="left"/>
    </xf>
    <xf numFmtId="0" fontId="12" fillId="5" borderId="0" xfId="0" applyFont="1" applyFill="1" applyBorder="1" applyProtection="1"/>
    <xf numFmtId="0" fontId="2" fillId="3" borderId="0" xfId="0" applyFont="1" applyFill="1" applyBorder="1" applyAlignment="1" applyProtection="1">
      <alignment horizontal="right"/>
    </xf>
    <xf numFmtId="0" fontId="2" fillId="3" borderId="1" xfId="0" applyFont="1" applyFill="1" applyBorder="1" applyProtection="1"/>
    <xf numFmtId="0" fontId="12" fillId="3" borderId="1" xfId="0" applyFont="1" applyFill="1" applyBorder="1" applyProtection="1"/>
    <xf numFmtId="0" fontId="12" fillId="3" borderId="1" xfId="0" applyFont="1" applyFill="1" applyBorder="1" applyAlignment="1" applyProtection="1">
      <alignment horizontal="right"/>
    </xf>
    <xf numFmtId="164" fontId="12" fillId="3" borderId="1" xfId="0" applyNumberFormat="1" applyFont="1" applyFill="1" applyBorder="1" applyProtection="1"/>
    <xf numFmtId="0" fontId="2" fillId="3" borderId="7" xfId="0" applyFont="1" applyFill="1" applyBorder="1" applyAlignment="1" applyProtection="1">
      <alignment horizontal="right"/>
    </xf>
    <xf numFmtId="0" fontId="12" fillId="3" borderId="8" xfId="0" applyFont="1" applyFill="1" applyBorder="1" applyProtection="1"/>
    <xf numFmtId="0" fontId="12" fillId="3" borderId="8" xfId="0" applyFont="1" applyFill="1" applyBorder="1" applyAlignment="1" applyProtection="1">
      <alignment horizontal="right"/>
    </xf>
    <xf numFmtId="164" fontId="12" fillId="3" borderId="8" xfId="0" applyNumberFormat="1" applyFont="1" applyFill="1" applyBorder="1" applyProtection="1"/>
    <xf numFmtId="16" fontId="12" fillId="3" borderId="1" xfId="0" quotePrefix="1" applyNumberFormat="1" applyFont="1" applyFill="1" applyBorder="1" applyAlignment="1" applyProtection="1">
      <alignment horizontal="right"/>
    </xf>
    <xf numFmtId="0" fontId="13" fillId="3" borderId="0" xfId="0" applyFont="1" applyFill="1" applyAlignment="1">
      <alignment horizontal="left" vertical="center" indent="4"/>
    </xf>
    <xf numFmtId="0" fontId="15" fillId="3" borderId="0" xfId="0" applyFont="1" applyFill="1" applyAlignment="1">
      <alignment vertical="top"/>
    </xf>
    <xf numFmtId="0" fontId="12" fillId="5" borderId="3" xfId="0" applyFont="1" applyFill="1" applyBorder="1" applyAlignment="1" applyProtection="1">
      <alignment horizontal="left"/>
    </xf>
    <xf numFmtId="0" fontId="2" fillId="3" borderId="11" xfId="0" applyFont="1" applyFill="1" applyBorder="1" applyAlignment="1" applyProtection="1">
      <alignment horizontal="right"/>
    </xf>
    <xf numFmtId="0" fontId="12" fillId="3" borderId="12" xfId="0" applyFont="1" applyFill="1" applyBorder="1" applyProtection="1"/>
    <xf numFmtId="16" fontId="12" fillId="3" borderId="12" xfId="0" quotePrefix="1" applyNumberFormat="1" applyFont="1" applyFill="1" applyBorder="1" applyAlignment="1" applyProtection="1">
      <alignment horizontal="right"/>
    </xf>
    <xf numFmtId="0" fontId="2" fillId="3" borderId="13" xfId="0" applyFont="1" applyFill="1" applyBorder="1" applyAlignment="1" applyProtection="1">
      <alignment horizontal="left"/>
    </xf>
    <xf numFmtId="0" fontId="2" fillId="3" borderId="14" xfId="0" applyFont="1" applyFill="1" applyBorder="1" applyProtection="1"/>
    <xf numFmtId="0" fontId="2" fillId="3" borderId="15" xfId="0" applyFont="1" applyFill="1" applyBorder="1" applyAlignment="1" applyProtection="1">
      <alignment horizontal="left"/>
    </xf>
    <xf numFmtId="0" fontId="2" fillId="3" borderId="16" xfId="0" applyFont="1" applyFill="1" applyBorder="1" applyProtection="1"/>
    <xf numFmtId="0" fontId="2" fillId="3" borderId="17" xfId="0" applyFont="1" applyFill="1" applyBorder="1" applyAlignment="1" applyProtection="1">
      <alignment horizontal="left"/>
    </xf>
    <xf numFmtId="0" fontId="2" fillId="3" borderId="18" xfId="0" applyFont="1" applyFill="1" applyBorder="1" applyProtection="1"/>
    <xf numFmtId="0" fontId="12" fillId="3" borderId="18" xfId="0" applyFont="1" applyFill="1" applyBorder="1" applyProtection="1"/>
    <xf numFmtId="3" fontId="12" fillId="3" borderId="16" xfId="0" applyNumberFormat="1" applyFont="1" applyFill="1" applyBorder="1" applyProtection="1"/>
    <xf numFmtId="0" fontId="7" fillId="3" borderId="0" xfId="0" applyFont="1" applyFill="1" applyAlignment="1">
      <alignment horizontal="center" vertical="center"/>
    </xf>
    <xf numFmtId="3" fontId="17" fillId="3" borderId="18" xfId="0" applyNumberFormat="1" applyFont="1" applyFill="1" applyBorder="1" applyProtection="1"/>
    <xf numFmtId="3" fontId="18" fillId="3" borderId="14" xfId="0" applyNumberFormat="1" applyFont="1" applyFill="1" applyBorder="1" applyProtection="1"/>
    <xf numFmtId="0" fontId="12" fillId="3" borderId="14" xfId="0" quotePrefix="1" applyFont="1" applyFill="1" applyBorder="1" applyProtection="1"/>
    <xf numFmtId="0" fontId="0" fillId="0" borderId="0" xfId="0" applyAlignment="1">
      <alignment vertical="top"/>
    </xf>
    <xf numFmtId="0" fontId="8" fillId="3" borderId="0" xfId="0" quotePrefix="1" applyFont="1" applyFill="1" applyAlignment="1">
      <alignment horizontal="left" vertical="center"/>
    </xf>
    <xf numFmtId="16" fontId="8" fillId="3" borderId="0" xfId="0" quotePrefix="1" applyNumberFormat="1" applyFont="1" applyFill="1"/>
    <xf numFmtId="164" fontId="12" fillId="3" borderId="23" xfId="0" applyNumberFormat="1" applyFont="1" applyFill="1" applyBorder="1" applyAlignment="1" applyProtection="1">
      <alignment vertical="top"/>
    </xf>
    <xf numFmtId="0" fontId="12" fillId="3" borderId="16" xfId="0" quotePrefix="1" applyFont="1" applyFill="1" applyBorder="1" applyProtection="1"/>
    <xf numFmtId="0" fontId="0" fillId="3" borderId="0" xfId="0" applyFill="1" applyAlignment="1">
      <alignment horizontal="left" vertical="center"/>
    </xf>
    <xf numFmtId="0" fontId="8" fillId="3" borderId="0" xfId="0" quotePrefix="1" applyFont="1" applyFill="1" applyAlignment="1">
      <alignment horizontal="left" vertical="center"/>
    </xf>
    <xf numFmtId="164" fontId="12" fillId="3" borderId="0" xfId="0" applyNumberFormat="1" applyFont="1" applyFill="1" applyBorder="1" applyProtection="1"/>
    <xf numFmtId="164" fontId="12" fillId="3" borderId="11" xfId="0" applyNumberFormat="1" applyFont="1" applyFill="1" applyBorder="1" applyProtection="1"/>
    <xf numFmtId="164" fontId="2" fillId="4" borderId="9" xfId="0" applyNumberFormat="1" applyFont="1" applyFill="1" applyBorder="1" applyProtection="1"/>
    <xf numFmtId="164" fontId="12" fillId="3" borderId="7" xfId="0" applyNumberFormat="1" applyFont="1" applyFill="1" applyBorder="1" applyProtection="1"/>
    <xf numFmtId="164" fontId="12" fillId="3" borderId="19" xfId="0" applyNumberFormat="1" applyFont="1" applyFill="1" applyBorder="1" applyProtection="1"/>
    <xf numFmtId="164" fontId="12" fillId="3" borderId="20" xfId="0" applyNumberFormat="1" applyFont="1" applyFill="1" applyBorder="1" applyProtection="1"/>
    <xf numFmtId="0" fontId="20" fillId="6" borderId="0" xfId="0" applyFont="1" applyFill="1" applyAlignment="1">
      <alignment horizontal="center" vertical="center"/>
    </xf>
    <xf numFmtId="0" fontId="1" fillId="2" borderId="0" xfId="0" applyFont="1" applyFill="1" applyBorder="1" applyAlignment="1" applyProtection="1">
      <alignment vertical="top" wrapText="1"/>
    </xf>
    <xf numFmtId="0" fontId="1" fillId="2" borderId="3" xfId="0" applyFont="1" applyFill="1" applyBorder="1" applyAlignment="1" applyProtection="1">
      <alignment vertical="top" wrapText="1"/>
    </xf>
    <xf numFmtId="0" fontId="1" fillId="2" borderId="5" xfId="0" applyFont="1" applyFill="1" applyBorder="1" applyAlignment="1" applyProtection="1">
      <alignment vertical="top" wrapText="1"/>
    </xf>
    <xf numFmtId="0" fontId="1" fillId="2" borderId="2" xfId="0" applyFont="1" applyFill="1" applyBorder="1" applyAlignment="1" applyProtection="1">
      <alignment vertical="top" wrapText="1"/>
    </xf>
    <xf numFmtId="0" fontId="1" fillId="2" borderId="0" xfId="0" applyFont="1" applyFill="1" applyBorder="1" applyAlignment="1" applyProtection="1">
      <alignment vertical="top" wrapText="1"/>
    </xf>
    <xf numFmtId="0" fontId="2" fillId="3" borderId="9" xfId="0" applyFont="1" applyFill="1" applyBorder="1" applyAlignment="1" applyProtection="1">
      <alignment horizontal="right"/>
    </xf>
    <xf numFmtId="0" fontId="2" fillId="3" borderId="10" xfId="0" applyFont="1" applyFill="1" applyBorder="1" applyProtection="1"/>
    <xf numFmtId="164" fontId="2" fillId="3" borderId="10" xfId="0" applyNumberFormat="1" applyFont="1" applyFill="1" applyBorder="1" applyProtection="1"/>
    <xf numFmtId="0" fontId="2" fillId="3" borderId="10" xfId="0" applyFont="1" applyFill="1" applyBorder="1" applyAlignment="1" applyProtection="1">
      <alignment horizontal="right"/>
    </xf>
    <xf numFmtId="164" fontId="2" fillId="3" borderId="9" xfId="0" applyNumberFormat="1" applyFont="1" applyFill="1" applyBorder="1" applyProtection="1"/>
    <xf numFmtId="0" fontId="8" fillId="3" borderId="0" xfId="0" quotePrefix="1" applyFont="1" applyFill="1"/>
    <xf numFmtId="16" fontId="22" fillId="3" borderId="1" xfId="0" quotePrefix="1" applyNumberFormat="1" applyFont="1" applyFill="1" applyBorder="1" applyAlignment="1" applyProtection="1">
      <alignment horizontal="right"/>
    </xf>
    <xf numFmtId="16" fontId="22" fillId="3" borderId="12" xfId="0" quotePrefix="1" applyNumberFormat="1" applyFont="1" applyFill="1" applyBorder="1" applyAlignment="1" applyProtection="1">
      <alignment horizontal="right"/>
    </xf>
    <xf numFmtId="0" fontId="0" fillId="3" borderId="0" xfId="0" applyFill="1" applyAlignment="1">
      <alignment horizontal="left" vertical="top"/>
    </xf>
    <xf numFmtId="0" fontId="0" fillId="3" borderId="0" xfId="0" applyFill="1" applyAlignment="1">
      <alignment horizontal="left" vertical="top" wrapText="1"/>
    </xf>
    <xf numFmtId="0" fontId="2" fillId="7" borderId="0" xfId="0" applyFont="1" applyFill="1" applyBorder="1" applyAlignment="1" applyProtection="1">
      <alignment horizontal="left"/>
    </xf>
    <xf numFmtId="0" fontId="8" fillId="3" borderId="0" xfId="0" quotePrefix="1" applyFont="1" applyFill="1" applyAlignment="1">
      <alignment horizontal="left" vertical="center"/>
    </xf>
    <xf numFmtId="0" fontId="8" fillId="3" borderId="0" xfId="0" applyFont="1" applyFill="1" applyAlignment="1">
      <alignment horizontal="left" vertical="center"/>
    </xf>
    <xf numFmtId="0" fontId="2" fillId="3" borderId="29" xfId="0" applyFont="1" applyFill="1" applyBorder="1" applyAlignment="1">
      <alignment horizontal="center" vertical="center"/>
    </xf>
    <xf numFmtId="0" fontId="2" fillId="3" borderId="6" xfId="0" applyFont="1" applyFill="1" applyBorder="1" applyAlignment="1">
      <alignment horizontal="center" vertical="center"/>
    </xf>
    <xf numFmtId="0" fontId="12" fillId="3" borderId="24" xfId="0" applyFont="1" applyFill="1" applyBorder="1" applyAlignment="1">
      <alignment horizontal="left" vertical="top" wrapText="1"/>
    </xf>
    <xf numFmtId="0" fontId="12" fillId="3" borderId="23" xfId="0" applyFont="1" applyFill="1" applyBorder="1" applyAlignment="1">
      <alignment horizontal="left" vertical="top" wrapText="1"/>
    </xf>
    <xf numFmtId="0" fontId="12" fillId="3" borderId="6" xfId="0" applyFont="1" applyFill="1" applyBorder="1" applyAlignment="1">
      <alignment horizontal="left" vertical="top" wrapText="1"/>
    </xf>
    <xf numFmtId="0" fontId="12" fillId="5" borderId="0" xfId="0" applyFont="1" applyFill="1" applyBorder="1" applyAlignment="1" applyProtection="1">
      <alignment horizontal="left"/>
    </xf>
    <xf numFmtId="0" fontId="12" fillId="5" borderId="21" xfId="0" applyFont="1" applyFill="1" applyBorder="1" applyAlignment="1" applyProtection="1">
      <alignment horizontal="left"/>
    </xf>
    <xf numFmtId="0" fontId="12" fillId="5" borderId="22" xfId="0" applyFont="1" applyFill="1" applyBorder="1" applyAlignment="1" applyProtection="1">
      <alignment horizontal="left"/>
    </xf>
    <xf numFmtId="0" fontId="12" fillId="5" borderId="4" xfId="0" applyFont="1" applyFill="1" applyBorder="1" applyAlignment="1" applyProtection="1">
      <alignment horizontal="left"/>
    </xf>
    <xf numFmtId="0" fontId="12" fillId="3" borderId="24" xfId="0" applyFont="1" applyFill="1" applyBorder="1" applyAlignment="1" applyProtection="1">
      <alignment horizontal="left" vertical="top" wrapText="1"/>
    </xf>
    <xf numFmtId="0" fontId="12" fillId="3" borderId="23" xfId="0" applyFont="1" applyFill="1" applyBorder="1" applyAlignment="1" applyProtection="1">
      <alignment horizontal="left" vertical="top" wrapText="1"/>
    </xf>
    <xf numFmtId="0" fontId="12" fillId="3" borderId="6" xfId="0" applyFont="1" applyFill="1" applyBorder="1" applyAlignment="1" applyProtection="1">
      <alignment horizontal="left" vertical="top" wrapText="1"/>
    </xf>
    <xf numFmtId="0" fontId="0" fillId="3" borderId="0" xfId="0" applyFill="1" applyAlignment="1">
      <alignment horizontal="left" vertical="center"/>
    </xf>
    <xf numFmtId="0" fontId="1" fillId="2" borderId="0" xfId="0" applyFont="1" applyFill="1" applyBorder="1" applyAlignment="1" applyProtection="1">
      <alignment horizontal="left" vertical="top" wrapText="1"/>
    </xf>
    <xf numFmtId="0" fontId="1" fillId="2" borderId="21" xfId="0" applyFont="1" applyFill="1" applyBorder="1" applyAlignment="1" applyProtection="1">
      <alignment horizontal="left" vertical="top" wrapText="1"/>
    </xf>
    <xf numFmtId="0" fontId="1" fillId="2" borderId="22" xfId="0" applyFont="1" applyFill="1" applyBorder="1" applyAlignment="1" applyProtection="1">
      <alignment vertical="top" wrapText="1"/>
    </xf>
    <xf numFmtId="0" fontId="1" fillId="2" borderId="0" xfId="0" applyFont="1" applyFill="1" applyBorder="1" applyAlignment="1" applyProtection="1">
      <alignment vertical="top" wrapText="1"/>
    </xf>
    <xf numFmtId="0" fontId="1" fillId="2" borderId="4" xfId="0" applyFont="1" applyFill="1" applyBorder="1" applyAlignment="1" applyProtection="1">
      <alignment vertical="top" wrapText="1"/>
    </xf>
    <xf numFmtId="0" fontId="2" fillId="3" borderId="25" xfId="0" applyFont="1" applyFill="1" applyBorder="1" applyAlignment="1">
      <alignment horizontal="center" vertical="center"/>
    </xf>
    <xf numFmtId="0" fontId="2" fillId="3" borderId="26" xfId="0" applyFont="1" applyFill="1" applyBorder="1" applyAlignment="1">
      <alignment horizontal="center" vertical="center"/>
    </xf>
    <xf numFmtId="0" fontId="12" fillId="3" borderId="27" xfId="0" applyFont="1" applyFill="1" applyBorder="1" applyAlignment="1">
      <alignment horizontal="left" vertical="top" wrapText="1"/>
    </xf>
    <xf numFmtId="0" fontId="12" fillId="3" borderId="28" xfId="0" applyFont="1" applyFill="1" applyBorder="1" applyAlignment="1">
      <alignment horizontal="left" vertical="top" wrapText="1"/>
    </xf>
    <xf numFmtId="0" fontId="12" fillId="3" borderId="26" xfId="0" applyFont="1" applyFill="1" applyBorder="1" applyAlignment="1">
      <alignment horizontal="left" vertical="top" wrapText="1"/>
    </xf>
    <xf numFmtId="0" fontId="2" fillId="3" borderId="30" xfId="0" applyFont="1" applyFill="1" applyBorder="1" applyAlignment="1">
      <alignment horizontal="center" vertical="center"/>
    </xf>
    <xf numFmtId="0" fontId="2" fillId="3" borderId="31" xfId="0" applyFont="1" applyFill="1" applyBorder="1" applyAlignment="1">
      <alignment horizontal="center" vertical="center"/>
    </xf>
    <xf numFmtId="0" fontId="12" fillId="3" borderId="32" xfId="0" applyFont="1" applyFill="1" applyBorder="1" applyAlignment="1">
      <alignment horizontal="left" vertical="top" wrapText="1"/>
    </xf>
    <xf numFmtId="0" fontId="12" fillId="3" borderId="11" xfId="0" applyFont="1" applyFill="1" applyBorder="1" applyAlignment="1">
      <alignment horizontal="left" vertical="top" wrapText="1"/>
    </xf>
    <xf numFmtId="0" fontId="12" fillId="3" borderId="31" xfId="0" applyFont="1" applyFill="1" applyBorder="1" applyAlignment="1">
      <alignment horizontal="left" vertical="top" wrapText="1"/>
    </xf>
    <xf numFmtId="0" fontId="2" fillId="3" borderId="23" xfId="0" applyFont="1" applyFill="1" applyBorder="1" applyAlignment="1" applyProtection="1">
      <alignment horizontal="left" vertical="top"/>
    </xf>
    <xf numFmtId="0" fontId="2" fillId="3" borderId="6" xfId="0" applyFont="1" applyFill="1" applyBorder="1" applyAlignment="1" applyProtection="1">
      <alignment horizontal="left" vertical="top"/>
    </xf>
    <xf numFmtId="0" fontId="2" fillId="3" borderId="34" xfId="0" applyFont="1" applyFill="1" applyBorder="1" applyAlignment="1" applyProtection="1">
      <alignment horizontal="left" vertical="top"/>
    </xf>
    <xf numFmtId="0" fontId="2" fillId="3" borderId="35" xfId="0" applyFont="1" applyFill="1" applyBorder="1" applyAlignment="1" applyProtection="1">
      <alignment horizontal="left" vertical="top"/>
    </xf>
    <xf numFmtId="0" fontId="12" fillId="3" borderId="33" xfId="0" applyFont="1" applyFill="1" applyBorder="1" applyAlignment="1" applyProtection="1">
      <alignment horizontal="left" vertical="top" wrapText="1"/>
    </xf>
    <xf numFmtId="0" fontId="12" fillId="3" borderId="34" xfId="0" applyFont="1" applyFill="1" applyBorder="1" applyAlignment="1" applyProtection="1">
      <alignment horizontal="left" vertical="top" wrapText="1"/>
    </xf>
    <xf numFmtId="0" fontId="12" fillId="3" borderId="35" xfId="0" applyFont="1" applyFill="1" applyBorder="1" applyAlignment="1" applyProtection="1">
      <alignment horizontal="left" vertical="top" wrapText="1"/>
    </xf>
  </cellXfs>
  <cellStyles count="1">
    <cellStyle name="Standard" xfId="0" builtinId="0"/>
  </cellStyles>
  <dxfs count="0"/>
  <tableStyles count="0" defaultTableStyle="TableStyleMedium2" defaultPivotStyle="PivotStyleLight16"/>
  <colors>
    <mruColors>
      <color rgb="FF005E3F"/>
      <color rgb="FF17AB41"/>
      <color rgb="FFEBFAE8"/>
      <color rgb="FF60D26D"/>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xml.rels><?xml version="1.0" encoding="UTF-8" standalone="yes"?>
<Relationships xmlns="http://schemas.openxmlformats.org/package/2006/relationships"><Relationship Id="rId1" Type="http://schemas.openxmlformats.org/officeDocument/2006/relationships/image" Target="../media/image1.jpeg"/></Relationships>
</file>

<file path=xl/drawings/_rels/drawing4.xml.rels><?xml version="1.0" encoding="UTF-8" standalone="yes"?>
<Relationships xmlns="http://schemas.openxmlformats.org/package/2006/relationships"><Relationship Id="rId1" Type="http://schemas.openxmlformats.org/officeDocument/2006/relationships/image" Target="../media/image1.jpeg"/></Relationships>
</file>

<file path=xl/drawings/_rels/drawing5.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0</xdr:col>
      <xdr:colOff>48259</xdr:colOff>
      <xdr:row>1</xdr:row>
      <xdr:rowOff>81280</xdr:rowOff>
    </xdr:from>
    <xdr:to>
      <xdr:col>10</xdr:col>
      <xdr:colOff>251809</xdr:colOff>
      <xdr:row>1</xdr:row>
      <xdr:rowOff>81280</xdr:rowOff>
    </xdr:to>
    <xdr:cxnSp macro="">
      <xdr:nvCxnSpPr>
        <xdr:cNvPr id="2" name="Gerade Verbindung mit Pfeil 1">
          <a:extLst>
            <a:ext uri="{FF2B5EF4-FFF2-40B4-BE49-F238E27FC236}">
              <a16:creationId xmlns:a16="http://schemas.microsoft.com/office/drawing/2014/main" id="{FB61A103-08C6-4028-86EF-3515BD26A73B}"/>
            </a:ext>
          </a:extLst>
        </xdr:cNvPr>
        <xdr:cNvCxnSpPr>
          <a:cxnSpLocks noChangeShapeType="1"/>
        </xdr:cNvCxnSpPr>
      </xdr:nvCxnSpPr>
      <xdr:spPr bwMode="auto">
        <a:xfrm>
          <a:off x="48259" y="424180"/>
          <a:ext cx="8985600" cy="0"/>
        </a:xfrm>
        <a:prstGeom prst="straightConnector1">
          <a:avLst/>
        </a:prstGeom>
        <a:noFill/>
        <a:ln w="19050">
          <a:solidFill>
            <a:srgbClr val="005E3F"/>
          </a:solidFill>
          <a:round/>
          <a:headEnd/>
          <a:tailEnd/>
        </a:ln>
        <a:extLst>
          <a:ext uri="{909E8E84-426E-40DD-AFC4-6F175D3DCCD1}">
            <a14:hiddenFill xmlns:a14="http://schemas.microsoft.com/office/drawing/2010/main">
              <a:noFill/>
            </a14:hiddenFill>
          </a:ext>
        </a:extLst>
      </xdr:spPr>
    </xdr:cxnSp>
    <xdr:clientData/>
  </xdr:twoCellAnchor>
  <xdr:twoCellAnchor editAs="oneCell">
    <xdr:from>
      <xdr:col>8</xdr:col>
      <xdr:colOff>670560</xdr:colOff>
      <xdr:row>0</xdr:row>
      <xdr:rowOff>13335</xdr:rowOff>
    </xdr:from>
    <xdr:to>
      <xdr:col>10</xdr:col>
      <xdr:colOff>157480</xdr:colOff>
      <xdr:row>1</xdr:row>
      <xdr:rowOff>29845</xdr:rowOff>
    </xdr:to>
    <xdr:pic>
      <xdr:nvPicPr>
        <xdr:cNvPr id="3" name="Grafik 2">
          <a:extLst>
            <a:ext uri="{FF2B5EF4-FFF2-40B4-BE49-F238E27FC236}">
              <a16:creationId xmlns:a16="http://schemas.microsoft.com/office/drawing/2014/main" id="{46015373-3D8B-4222-9B6E-92728C5CB1A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776210" y="13335"/>
          <a:ext cx="1163320" cy="359410"/>
        </a:xfrm>
        <a:prstGeom prst="rect">
          <a:avLst/>
        </a:prstGeom>
        <a:noFill/>
        <a:ln w="190500">
          <a:noFill/>
        </a:ln>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69215</xdr:colOff>
      <xdr:row>1</xdr:row>
      <xdr:rowOff>81280</xdr:rowOff>
    </xdr:from>
    <xdr:to>
      <xdr:col>6</xdr:col>
      <xdr:colOff>4535</xdr:colOff>
      <xdr:row>1</xdr:row>
      <xdr:rowOff>81280</xdr:rowOff>
    </xdr:to>
    <xdr:cxnSp macro="">
      <xdr:nvCxnSpPr>
        <xdr:cNvPr id="3" name="Gerade Verbindung mit Pfeil 2">
          <a:extLst>
            <a:ext uri="{FF2B5EF4-FFF2-40B4-BE49-F238E27FC236}">
              <a16:creationId xmlns:a16="http://schemas.microsoft.com/office/drawing/2014/main" id="{61A8D29C-25E2-CAB6-926C-E81EBF845654}"/>
            </a:ext>
          </a:extLst>
        </xdr:cNvPr>
        <xdr:cNvCxnSpPr>
          <a:cxnSpLocks noChangeShapeType="1"/>
        </xdr:cNvCxnSpPr>
      </xdr:nvCxnSpPr>
      <xdr:spPr bwMode="auto">
        <a:xfrm>
          <a:off x="69215" y="424180"/>
          <a:ext cx="8984070" cy="0"/>
        </a:xfrm>
        <a:prstGeom prst="straightConnector1">
          <a:avLst/>
        </a:prstGeom>
        <a:noFill/>
        <a:ln w="19050">
          <a:solidFill>
            <a:srgbClr val="005E3F"/>
          </a:solidFill>
          <a:round/>
          <a:headEnd/>
          <a:tailEnd/>
        </a:ln>
        <a:extLst>
          <a:ext uri="{909E8E84-426E-40DD-AFC4-6F175D3DCCD1}">
            <a14:hiddenFill xmlns:a14="http://schemas.microsoft.com/office/drawing/2010/main">
              <a:noFill/>
            </a14:hiddenFill>
          </a:ext>
        </a:extLst>
      </xdr:spPr>
    </xdr:cxnSp>
    <xdr:clientData/>
  </xdr:twoCellAnchor>
  <xdr:twoCellAnchor>
    <xdr:from>
      <xdr:col>0</xdr:col>
      <xdr:colOff>48258</xdr:colOff>
      <xdr:row>1</xdr:row>
      <xdr:rowOff>81280</xdr:rowOff>
    </xdr:from>
    <xdr:to>
      <xdr:col>7</xdr:col>
      <xdr:colOff>661383</xdr:colOff>
      <xdr:row>1</xdr:row>
      <xdr:rowOff>81280</xdr:rowOff>
    </xdr:to>
    <xdr:cxnSp macro="">
      <xdr:nvCxnSpPr>
        <xdr:cNvPr id="6" name="Gerade Verbindung mit Pfeil 5">
          <a:extLst>
            <a:ext uri="{FF2B5EF4-FFF2-40B4-BE49-F238E27FC236}">
              <a16:creationId xmlns:a16="http://schemas.microsoft.com/office/drawing/2014/main" id="{CB6032D5-532C-4010-875E-7144E8303960}"/>
            </a:ext>
          </a:extLst>
        </xdr:cNvPr>
        <xdr:cNvCxnSpPr>
          <a:cxnSpLocks noChangeShapeType="1"/>
        </xdr:cNvCxnSpPr>
      </xdr:nvCxnSpPr>
      <xdr:spPr bwMode="auto">
        <a:xfrm>
          <a:off x="48258" y="424180"/>
          <a:ext cx="8985600" cy="0"/>
        </a:xfrm>
        <a:prstGeom prst="straightConnector1">
          <a:avLst/>
        </a:prstGeom>
        <a:noFill/>
        <a:ln w="19050">
          <a:solidFill>
            <a:srgbClr val="005E3F"/>
          </a:solidFill>
          <a:round/>
          <a:headEnd/>
          <a:tailEnd/>
        </a:ln>
        <a:extLst>
          <a:ext uri="{909E8E84-426E-40DD-AFC4-6F175D3DCCD1}">
            <a14:hiddenFill xmlns:a14="http://schemas.microsoft.com/office/drawing/2010/main">
              <a:noFill/>
            </a14:hiddenFill>
          </a:ext>
        </a:extLst>
      </xdr:spPr>
    </xdr:cxnSp>
    <xdr:clientData/>
  </xdr:twoCellAnchor>
  <xdr:twoCellAnchor editAs="oneCell">
    <xdr:from>
      <xdr:col>6</xdr:col>
      <xdr:colOff>314325</xdr:colOff>
      <xdr:row>0</xdr:row>
      <xdr:rowOff>41910</xdr:rowOff>
    </xdr:from>
    <xdr:to>
      <xdr:col>7</xdr:col>
      <xdr:colOff>639445</xdr:colOff>
      <xdr:row>1</xdr:row>
      <xdr:rowOff>58420</xdr:rowOff>
    </xdr:to>
    <xdr:pic>
      <xdr:nvPicPr>
        <xdr:cNvPr id="7" name="Grafik 6">
          <a:extLst>
            <a:ext uri="{FF2B5EF4-FFF2-40B4-BE49-F238E27FC236}">
              <a16:creationId xmlns:a16="http://schemas.microsoft.com/office/drawing/2014/main" id="{23886D4F-B279-478A-A5E3-37ECDF153B79}"/>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848600" y="41910"/>
          <a:ext cx="1163320" cy="359410"/>
        </a:xfrm>
        <a:prstGeom prst="rect">
          <a:avLst/>
        </a:prstGeom>
        <a:noFill/>
        <a:ln w="190500">
          <a:noFill/>
        </a:ln>
      </xdr:spPr>
    </xdr:pic>
    <xdr:clientData/>
  </xdr:twoCellAnchor>
</xdr:wsDr>
</file>

<file path=xl/drawings/drawing3.xml><?xml version="1.0" encoding="utf-8"?>
<xdr:wsDr xmlns:xdr="http://schemas.openxmlformats.org/drawingml/2006/spreadsheetDrawing" xmlns:a="http://schemas.openxmlformats.org/drawingml/2006/main">
  <xdr:twoCellAnchor>
    <xdr:from>
      <xdr:col>0</xdr:col>
      <xdr:colOff>48259</xdr:colOff>
      <xdr:row>1</xdr:row>
      <xdr:rowOff>81280</xdr:rowOff>
    </xdr:from>
    <xdr:to>
      <xdr:col>10</xdr:col>
      <xdr:colOff>251809</xdr:colOff>
      <xdr:row>1</xdr:row>
      <xdr:rowOff>81280</xdr:rowOff>
    </xdr:to>
    <xdr:cxnSp macro="">
      <xdr:nvCxnSpPr>
        <xdr:cNvPr id="2" name="Gerade Verbindung mit Pfeil 1">
          <a:extLst>
            <a:ext uri="{FF2B5EF4-FFF2-40B4-BE49-F238E27FC236}">
              <a16:creationId xmlns:a16="http://schemas.microsoft.com/office/drawing/2014/main" id="{8CB69B6D-64DF-49BF-BE16-28562A03982B}"/>
            </a:ext>
          </a:extLst>
        </xdr:cNvPr>
        <xdr:cNvCxnSpPr>
          <a:cxnSpLocks noChangeShapeType="1"/>
        </xdr:cNvCxnSpPr>
      </xdr:nvCxnSpPr>
      <xdr:spPr bwMode="auto">
        <a:xfrm>
          <a:off x="48259" y="424180"/>
          <a:ext cx="8985600" cy="0"/>
        </a:xfrm>
        <a:prstGeom prst="straightConnector1">
          <a:avLst/>
        </a:prstGeom>
        <a:noFill/>
        <a:ln w="19050">
          <a:solidFill>
            <a:srgbClr val="005E3F"/>
          </a:solidFill>
          <a:round/>
          <a:headEnd/>
          <a:tailEnd/>
        </a:ln>
        <a:extLst>
          <a:ext uri="{909E8E84-426E-40DD-AFC4-6F175D3DCCD1}">
            <a14:hiddenFill xmlns:a14="http://schemas.microsoft.com/office/drawing/2010/main">
              <a:noFill/>
            </a14:hiddenFill>
          </a:ext>
        </a:extLst>
      </xdr:spPr>
    </xdr:cxnSp>
    <xdr:clientData/>
  </xdr:twoCellAnchor>
  <xdr:twoCellAnchor editAs="oneCell">
    <xdr:from>
      <xdr:col>8</xdr:col>
      <xdr:colOff>670560</xdr:colOff>
      <xdr:row>0</xdr:row>
      <xdr:rowOff>13335</xdr:rowOff>
    </xdr:from>
    <xdr:to>
      <xdr:col>10</xdr:col>
      <xdr:colOff>157480</xdr:colOff>
      <xdr:row>1</xdr:row>
      <xdr:rowOff>29845</xdr:rowOff>
    </xdr:to>
    <xdr:pic>
      <xdr:nvPicPr>
        <xdr:cNvPr id="3" name="Grafik 2">
          <a:extLst>
            <a:ext uri="{FF2B5EF4-FFF2-40B4-BE49-F238E27FC236}">
              <a16:creationId xmlns:a16="http://schemas.microsoft.com/office/drawing/2014/main" id="{236633EB-18B4-4011-B052-FD2F38FB2C1A}"/>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776210" y="13335"/>
          <a:ext cx="1163320" cy="359410"/>
        </a:xfrm>
        <a:prstGeom prst="rect">
          <a:avLst/>
        </a:prstGeom>
        <a:noFill/>
        <a:ln w="190500">
          <a:noFill/>
        </a:ln>
      </xdr:spPr>
    </xdr:pic>
    <xdr:clientData/>
  </xdr:twoCellAnchor>
</xdr:wsDr>
</file>

<file path=xl/drawings/drawing4.xml><?xml version="1.0" encoding="utf-8"?>
<xdr:wsDr xmlns:xdr="http://schemas.openxmlformats.org/drawingml/2006/spreadsheetDrawing" xmlns:a="http://schemas.openxmlformats.org/drawingml/2006/main">
  <xdr:twoCellAnchor>
    <xdr:from>
      <xdr:col>0</xdr:col>
      <xdr:colOff>69215</xdr:colOff>
      <xdr:row>1</xdr:row>
      <xdr:rowOff>81280</xdr:rowOff>
    </xdr:from>
    <xdr:to>
      <xdr:col>6</xdr:col>
      <xdr:colOff>4535</xdr:colOff>
      <xdr:row>1</xdr:row>
      <xdr:rowOff>81280</xdr:rowOff>
    </xdr:to>
    <xdr:cxnSp macro="">
      <xdr:nvCxnSpPr>
        <xdr:cNvPr id="2" name="Gerade Verbindung mit Pfeil 1">
          <a:extLst>
            <a:ext uri="{FF2B5EF4-FFF2-40B4-BE49-F238E27FC236}">
              <a16:creationId xmlns:a16="http://schemas.microsoft.com/office/drawing/2014/main" id="{773A524B-4371-450C-9F74-3360E6BCECCE}"/>
            </a:ext>
          </a:extLst>
        </xdr:cNvPr>
        <xdr:cNvCxnSpPr>
          <a:cxnSpLocks noChangeShapeType="1"/>
        </xdr:cNvCxnSpPr>
      </xdr:nvCxnSpPr>
      <xdr:spPr bwMode="auto">
        <a:xfrm>
          <a:off x="69215" y="424180"/>
          <a:ext cx="7456260" cy="0"/>
        </a:xfrm>
        <a:prstGeom prst="straightConnector1">
          <a:avLst/>
        </a:prstGeom>
        <a:noFill/>
        <a:ln w="19050">
          <a:solidFill>
            <a:srgbClr val="005E3F"/>
          </a:solidFill>
          <a:round/>
          <a:headEnd/>
          <a:tailEnd/>
        </a:ln>
        <a:extLst>
          <a:ext uri="{909E8E84-426E-40DD-AFC4-6F175D3DCCD1}">
            <a14:hiddenFill xmlns:a14="http://schemas.microsoft.com/office/drawing/2010/main">
              <a:noFill/>
            </a14:hiddenFill>
          </a:ext>
        </a:extLst>
      </xdr:spPr>
    </xdr:cxnSp>
    <xdr:clientData/>
  </xdr:twoCellAnchor>
  <xdr:twoCellAnchor>
    <xdr:from>
      <xdr:col>0</xdr:col>
      <xdr:colOff>48258</xdr:colOff>
      <xdr:row>1</xdr:row>
      <xdr:rowOff>81280</xdr:rowOff>
    </xdr:from>
    <xdr:to>
      <xdr:col>7</xdr:col>
      <xdr:colOff>661383</xdr:colOff>
      <xdr:row>1</xdr:row>
      <xdr:rowOff>81280</xdr:rowOff>
    </xdr:to>
    <xdr:cxnSp macro="">
      <xdr:nvCxnSpPr>
        <xdr:cNvPr id="3" name="Gerade Verbindung mit Pfeil 2">
          <a:extLst>
            <a:ext uri="{FF2B5EF4-FFF2-40B4-BE49-F238E27FC236}">
              <a16:creationId xmlns:a16="http://schemas.microsoft.com/office/drawing/2014/main" id="{E64F0177-D9A4-43B3-B70F-540E58CD0CA8}"/>
            </a:ext>
          </a:extLst>
        </xdr:cNvPr>
        <xdr:cNvCxnSpPr>
          <a:cxnSpLocks noChangeShapeType="1"/>
        </xdr:cNvCxnSpPr>
      </xdr:nvCxnSpPr>
      <xdr:spPr bwMode="auto">
        <a:xfrm>
          <a:off x="48258" y="424180"/>
          <a:ext cx="8987505" cy="0"/>
        </a:xfrm>
        <a:prstGeom prst="straightConnector1">
          <a:avLst/>
        </a:prstGeom>
        <a:noFill/>
        <a:ln w="19050">
          <a:solidFill>
            <a:srgbClr val="005E3F"/>
          </a:solidFill>
          <a:round/>
          <a:headEnd/>
          <a:tailEnd/>
        </a:ln>
        <a:extLst>
          <a:ext uri="{909E8E84-426E-40DD-AFC4-6F175D3DCCD1}">
            <a14:hiddenFill xmlns:a14="http://schemas.microsoft.com/office/drawing/2010/main">
              <a:noFill/>
            </a14:hiddenFill>
          </a:ext>
        </a:extLst>
      </xdr:spPr>
    </xdr:cxnSp>
    <xdr:clientData/>
  </xdr:twoCellAnchor>
  <xdr:twoCellAnchor editAs="oneCell">
    <xdr:from>
      <xdr:col>6</xdr:col>
      <xdr:colOff>314325</xdr:colOff>
      <xdr:row>0</xdr:row>
      <xdr:rowOff>41910</xdr:rowOff>
    </xdr:from>
    <xdr:to>
      <xdr:col>7</xdr:col>
      <xdr:colOff>639445</xdr:colOff>
      <xdr:row>1</xdr:row>
      <xdr:rowOff>58420</xdr:rowOff>
    </xdr:to>
    <xdr:pic>
      <xdr:nvPicPr>
        <xdr:cNvPr id="4" name="Grafik 3">
          <a:extLst>
            <a:ext uri="{FF2B5EF4-FFF2-40B4-BE49-F238E27FC236}">
              <a16:creationId xmlns:a16="http://schemas.microsoft.com/office/drawing/2014/main" id="{0A6596AA-7E76-407C-A4E9-970ECCD8FAB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835265" y="41910"/>
          <a:ext cx="1178560" cy="359410"/>
        </a:xfrm>
        <a:prstGeom prst="rect">
          <a:avLst/>
        </a:prstGeom>
        <a:noFill/>
        <a:ln w="190500">
          <a:noFill/>
        </a:ln>
      </xdr:spPr>
    </xdr:pic>
    <xdr:clientData/>
  </xdr:twoCellAnchor>
</xdr:wsDr>
</file>

<file path=xl/drawings/drawing5.xml><?xml version="1.0" encoding="utf-8"?>
<xdr:wsDr xmlns:xdr="http://schemas.openxmlformats.org/drawingml/2006/spreadsheetDrawing" xmlns:a="http://schemas.openxmlformats.org/drawingml/2006/main">
  <xdr:twoCellAnchor>
    <xdr:from>
      <xdr:col>0</xdr:col>
      <xdr:colOff>48259</xdr:colOff>
      <xdr:row>1</xdr:row>
      <xdr:rowOff>81280</xdr:rowOff>
    </xdr:from>
    <xdr:to>
      <xdr:col>10</xdr:col>
      <xdr:colOff>251809</xdr:colOff>
      <xdr:row>1</xdr:row>
      <xdr:rowOff>81280</xdr:rowOff>
    </xdr:to>
    <xdr:cxnSp macro="">
      <xdr:nvCxnSpPr>
        <xdr:cNvPr id="2" name="Gerade Verbindung mit Pfeil 1">
          <a:extLst>
            <a:ext uri="{FF2B5EF4-FFF2-40B4-BE49-F238E27FC236}">
              <a16:creationId xmlns:a16="http://schemas.microsoft.com/office/drawing/2014/main" id="{B132207C-4E11-4735-B655-B1FE55FF0D7F}"/>
            </a:ext>
          </a:extLst>
        </xdr:cNvPr>
        <xdr:cNvCxnSpPr>
          <a:cxnSpLocks noChangeShapeType="1"/>
        </xdr:cNvCxnSpPr>
      </xdr:nvCxnSpPr>
      <xdr:spPr bwMode="auto">
        <a:xfrm>
          <a:off x="48259" y="424180"/>
          <a:ext cx="8997030" cy="0"/>
        </a:xfrm>
        <a:prstGeom prst="straightConnector1">
          <a:avLst/>
        </a:prstGeom>
        <a:noFill/>
        <a:ln w="19050">
          <a:solidFill>
            <a:srgbClr val="005E3F"/>
          </a:solidFill>
          <a:round/>
          <a:headEnd/>
          <a:tailEnd/>
        </a:ln>
        <a:extLst>
          <a:ext uri="{909E8E84-426E-40DD-AFC4-6F175D3DCCD1}">
            <a14:hiddenFill xmlns:a14="http://schemas.microsoft.com/office/drawing/2010/main">
              <a:noFill/>
            </a14:hiddenFill>
          </a:ext>
        </a:extLst>
      </xdr:spPr>
    </xdr:cxnSp>
    <xdr:clientData/>
  </xdr:twoCellAnchor>
  <xdr:twoCellAnchor editAs="oneCell">
    <xdr:from>
      <xdr:col>8</xdr:col>
      <xdr:colOff>670560</xdr:colOff>
      <xdr:row>0</xdr:row>
      <xdr:rowOff>13335</xdr:rowOff>
    </xdr:from>
    <xdr:to>
      <xdr:col>9</xdr:col>
      <xdr:colOff>1009127</xdr:colOff>
      <xdr:row>1</xdr:row>
      <xdr:rowOff>29845</xdr:rowOff>
    </xdr:to>
    <xdr:pic>
      <xdr:nvPicPr>
        <xdr:cNvPr id="3" name="Grafik 2">
          <a:extLst>
            <a:ext uri="{FF2B5EF4-FFF2-40B4-BE49-F238E27FC236}">
              <a16:creationId xmlns:a16="http://schemas.microsoft.com/office/drawing/2014/main" id="{8642872C-DF9C-4CD4-866E-248411EA4B96}"/>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757160" y="13335"/>
          <a:ext cx="1193800" cy="359410"/>
        </a:xfrm>
        <a:prstGeom prst="rect">
          <a:avLst/>
        </a:prstGeom>
        <a:noFill/>
        <a:ln w="190500">
          <a:noFill/>
        </a:ln>
      </xdr:spPr>
    </xdr:pic>
    <xdr:clientData/>
  </xdr:twoCellAnchor>
</xdr:wsDr>
</file>

<file path=xl/theme/theme1.xml><?xml version="1.0" encoding="utf-8"?>
<a:theme xmlns:a="http://schemas.openxmlformats.org/drawingml/2006/main" name="Office 2013 – 2022-Design">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5CCFEF-564C-4427-9C22-63DB9C1DCE50}">
  <sheetPr>
    <pageSetUpPr fitToPage="1"/>
  </sheetPr>
  <dimension ref="A1:K32"/>
  <sheetViews>
    <sheetView tabSelected="1" zoomScaleNormal="100" workbookViewId="0">
      <selection activeCell="G46" sqref="G46"/>
    </sheetView>
  </sheetViews>
  <sheetFormatPr baseColWidth="10" defaultColWidth="11.19921875" defaultRowHeight="13.8" x14ac:dyDescent="0.25"/>
  <cols>
    <col min="1" max="1" width="1.69921875" style="10" customWidth="1"/>
    <col min="2" max="2" width="3.59765625" style="10" customWidth="1"/>
    <col min="3" max="3" width="19.19921875" style="10" customWidth="1"/>
    <col min="4" max="4" width="11.59765625" style="10" customWidth="1"/>
    <col min="5" max="5" width="3.69921875" style="10" customWidth="1"/>
    <col min="6" max="6" width="33" style="10" bestFit="1" customWidth="1"/>
    <col min="7" max="8" width="11.59765625" style="10" customWidth="1"/>
    <col min="9" max="10" width="11.19921875" style="10"/>
    <col min="11" max="11" width="3.5" style="10" customWidth="1"/>
    <col min="12" max="16384" width="11.19921875" style="10"/>
  </cols>
  <sheetData>
    <row r="1" spans="1:11" s="9" customFormat="1" ht="27" customHeight="1" x14ac:dyDescent="0.3">
      <c r="A1" s="4"/>
      <c r="B1" s="5" t="s">
        <v>0</v>
      </c>
      <c r="C1" s="5"/>
      <c r="D1" s="4"/>
      <c r="E1" s="4"/>
      <c r="F1" s="4"/>
      <c r="G1" s="4"/>
      <c r="H1" s="4"/>
      <c r="I1" s="4"/>
      <c r="J1" s="4"/>
      <c r="K1" s="4"/>
    </row>
    <row r="2" spans="1:11" x14ac:dyDescent="0.25">
      <c r="A2" s="1"/>
      <c r="B2" s="6"/>
      <c r="C2" s="6"/>
      <c r="D2" s="1"/>
      <c r="E2" s="1"/>
      <c r="F2" s="1"/>
      <c r="G2" s="1"/>
      <c r="H2" s="1"/>
      <c r="I2" s="1"/>
      <c r="J2" s="1"/>
      <c r="K2" s="1"/>
    </row>
    <row r="3" spans="1:11" x14ac:dyDescent="0.25">
      <c r="A3" s="1"/>
      <c r="B3" s="7" t="s">
        <v>54</v>
      </c>
      <c r="C3" s="7"/>
      <c r="D3" s="1"/>
      <c r="E3" s="1"/>
      <c r="F3" s="1"/>
      <c r="G3" s="1"/>
      <c r="H3" s="1"/>
      <c r="I3" s="1"/>
      <c r="J3" s="1"/>
      <c r="K3" s="1"/>
    </row>
    <row r="4" spans="1:11" ht="19.95" customHeight="1" x14ac:dyDescent="0.25">
      <c r="A4" s="1"/>
      <c r="B4" s="1"/>
      <c r="C4" s="1"/>
      <c r="D4" s="1"/>
      <c r="E4" s="1"/>
      <c r="F4" s="1"/>
      <c r="G4" s="1"/>
      <c r="H4" s="1"/>
      <c r="I4" s="1"/>
      <c r="J4" s="1"/>
      <c r="K4" s="1"/>
    </row>
    <row r="5" spans="1:11" s="13" customFormat="1" ht="13.5" customHeight="1" x14ac:dyDescent="0.25">
      <c r="A5" s="15"/>
      <c r="B5" s="16" t="s">
        <v>2</v>
      </c>
      <c r="C5" s="17"/>
      <c r="D5" s="15"/>
      <c r="E5" s="15"/>
      <c r="F5" s="15"/>
      <c r="G5" s="15"/>
      <c r="H5" s="15"/>
      <c r="I5" s="15"/>
      <c r="J5" s="15"/>
      <c r="K5" s="15"/>
    </row>
    <row r="6" spans="1:11" ht="13.95" customHeight="1" x14ac:dyDescent="0.25">
      <c r="A6" s="1"/>
      <c r="B6" s="1"/>
      <c r="C6" s="8"/>
      <c r="D6" s="1"/>
      <c r="E6" s="1"/>
      <c r="F6" s="1"/>
      <c r="G6" s="1"/>
      <c r="H6" s="1"/>
      <c r="I6" s="1"/>
      <c r="J6" s="1"/>
      <c r="K6" s="1"/>
    </row>
    <row r="7" spans="1:11" s="14" customFormat="1" x14ac:dyDescent="0.25">
      <c r="A7" s="18"/>
      <c r="B7" s="19" t="s">
        <v>44</v>
      </c>
      <c r="C7" s="18"/>
      <c r="D7" s="1"/>
      <c r="E7" s="20"/>
      <c r="F7" s="20"/>
      <c r="G7" s="20"/>
      <c r="H7" s="20"/>
      <c r="I7" s="18"/>
      <c r="J7" s="18"/>
      <c r="K7" s="18"/>
    </row>
    <row r="8" spans="1:11" ht="6" customHeight="1" x14ac:dyDescent="0.25">
      <c r="A8" s="1"/>
      <c r="B8" s="1"/>
      <c r="C8" s="1"/>
      <c r="D8" s="1"/>
      <c r="E8" s="1"/>
      <c r="F8" s="1"/>
      <c r="G8" s="1"/>
      <c r="H8" s="1"/>
      <c r="I8" s="1"/>
      <c r="J8" s="1"/>
      <c r="K8" s="1"/>
    </row>
    <row r="9" spans="1:11" s="11" customFormat="1" ht="16.95" customHeight="1" x14ac:dyDescent="0.25">
      <c r="A9" s="3"/>
      <c r="B9" s="87" t="s">
        <v>45</v>
      </c>
      <c r="C9" s="87"/>
      <c r="D9" s="87"/>
      <c r="E9" s="87"/>
      <c r="F9" s="87"/>
      <c r="G9" s="87"/>
      <c r="H9" s="87"/>
      <c r="I9" s="87"/>
      <c r="J9" s="87"/>
      <c r="K9" s="3"/>
    </row>
    <row r="10" spans="1:11" ht="66.599999999999994" customHeight="1" x14ac:dyDescent="0.25">
      <c r="A10" s="1"/>
      <c r="B10" s="88" t="str">
        <f>CONCATENATE("Die Wertung erfolgt in Punkten. Die maximal erreichbare Punktzahl (Pmax) beträgt ",H22," Punkte und setzt sich durch Addition der maximal für die Kriterien Preis (PmaxP) und Qualität (PmaxQ) erzielbaren Punkte zusammen. ","Die für ein Kriterium erreichbare Punktzahl ergibt sich durch Multiplikation der maximal erreichbaren Punktzahl (Pmax) mit dem Gewichtungsfaktor je Kriterium"," (Bsp.: ",H22," x ",D17," = ",H17,"). und ggf. dem Gewichtungsfaktor je Unterkriterium (Bsp.: ",H22," x ",D19," x ",G19," = ",H19,").")</f>
        <v>Die Wertung erfolgt in Punkten. Die maximal erreichbare Punktzahl (Pmax) beträgt 100 Punkte und setzt sich durch Addition der maximal für die Kriterien Preis (PmaxP) und Qualität (PmaxQ) erzielbaren Punkte zusammen. Die für ein Kriterium erreichbare Punktzahl ergibt sich durch Multiplikation der maximal erreichbaren Punktzahl (Pmax) mit dem Gewichtungsfaktor je Kriterium (Bsp.: 100 x 0,6 = 60). und ggf. dem Gewichtungsfaktor je Unterkriterium (Bsp.: 100 x 0,4 x 0,5 = 20).</v>
      </c>
      <c r="C10" s="88"/>
      <c r="D10" s="88"/>
      <c r="E10" s="88"/>
      <c r="F10" s="88"/>
      <c r="G10" s="88"/>
      <c r="H10" s="88"/>
      <c r="I10" s="88"/>
      <c r="J10" s="88"/>
      <c r="K10" s="1"/>
    </row>
    <row r="11" spans="1:11" ht="42.6" customHeight="1" x14ac:dyDescent="0.25">
      <c r="A11" s="1"/>
      <c r="B11" s="88" t="s">
        <v>53</v>
      </c>
      <c r="C11" s="88"/>
      <c r="D11" s="88"/>
      <c r="E11" s="88"/>
      <c r="F11" s="88"/>
      <c r="G11" s="88"/>
      <c r="H11" s="88"/>
      <c r="I11" s="88"/>
      <c r="J11" s="88"/>
      <c r="K11" s="1"/>
    </row>
    <row r="12" spans="1:11" s="11" customFormat="1" ht="16.95" customHeight="1" x14ac:dyDescent="0.25">
      <c r="A12" s="3"/>
      <c r="B12" s="87" t="s">
        <v>51</v>
      </c>
      <c r="C12" s="87"/>
      <c r="D12" s="87"/>
      <c r="E12" s="87"/>
      <c r="F12" s="87"/>
      <c r="G12" s="87"/>
      <c r="H12" s="87"/>
      <c r="I12" s="87"/>
      <c r="J12" s="87"/>
      <c r="K12" s="3"/>
    </row>
    <row r="13" spans="1:11" ht="4.2" customHeight="1" x14ac:dyDescent="0.25">
      <c r="A13" s="1"/>
      <c r="B13" s="1"/>
      <c r="C13" s="1"/>
      <c r="D13" s="1"/>
      <c r="E13" s="1"/>
      <c r="F13" s="1"/>
      <c r="G13" s="1"/>
      <c r="H13" s="1"/>
      <c r="I13" s="1"/>
      <c r="J13" s="1"/>
      <c r="K13" s="1"/>
    </row>
    <row r="14" spans="1:11" s="14" customFormat="1" ht="31.35" customHeight="1" x14ac:dyDescent="0.25">
      <c r="A14" s="18"/>
      <c r="B14" s="78" t="s">
        <v>3</v>
      </c>
      <c r="C14" s="75" t="s">
        <v>4</v>
      </c>
      <c r="D14" s="76" t="s">
        <v>5</v>
      </c>
      <c r="E14" s="77" t="s">
        <v>3</v>
      </c>
      <c r="F14" s="77" t="s">
        <v>6</v>
      </c>
      <c r="G14" s="77" t="s">
        <v>5</v>
      </c>
      <c r="H14" s="78" t="s">
        <v>7</v>
      </c>
      <c r="I14" s="18"/>
      <c r="J14" s="18"/>
      <c r="K14" s="18"/>
    </row>
    <row r="15" spans="1:11" s="12" customFormat="1" ht="13.2" x14ac:dyDescent="0.25">
      <c r="A15" s="2"/>
      <c r="B15" s="26"/>
      <c r="C15" s="27"/>
      <c r="D15" s="28" t="s">
        <v>8</v>
      </c>
      <c r="E15" s="29"/>
      <c r="F15" s="30"/>
      <c r="G15" s="30" t="s">
        <v>8</v>
      </c>
      <c r="H15" s="31" t="s">
        <v>9</v>
      </c>
      <c r="I15" s="2"/>
      <c r="J15" s="2"/>
      <c r="K15" s="2"/>
    </row>
    <row r="16" spans="1:11" x14ac:dyDescent="0.25">
      <c r="A16" s="1"/>
      <c r="B16" s="89" t="s">
        <v>43</v>
      </c>
      <c r="C16" s="89"/>
      <c r="D16" s="89"/>
      <c r="E16" s="89"/>
      <c r="F16" s="89"/>
      <c r="G16" s="89"/>
      <c r="H16" s="89"/>
      <c r="I16" s="1"/>
      <c r="J16" s="1"/>
      <c r="K16" s="1"/>
    </row>
    <row r="17" spans="1:11" x14ac:dyDescent="0.25">
      <c r="A17" s="1"/>
      <c r="B17" s="32" t="s">
        <v>13</v>
      </c>
      <c r="C17" s="33" t="s">
        <v>10</v>
      </c>
      <c r="D17" s="34">
        <v>0.6</v>
      </c>
      <c r="E17" s="35"/>
      <c r="F17" s="34"/>
      <c r="G17" s="36"/>
      <c r="H17" s="67">
        <f>100*$D$17</f>
        <v>60</v>
      </c>
      <c r="I17" s="1"/>
      <c r="J17" s="1"/>
      <c r="K17" s="1"/>
    </row>
    <row r="18" spans="1:11" x14ac:dyDescent="0.25">
      <c r="A18" s="1"/>
      <c r="B18" s="37"/>
      <c r="C18" s="38" t="s">
        <v>17</v>
      </c>
      <c r="D18" s="38"/>
      <c r="E18" s="39"/>
      <c r="F18" s="38"/>
      <c r="G18" s="40"/>
      <c r="H18" s="70">
        <f>SUBTOTAL(9,H17)</f>
        <v>60</v>
      </c>
      <c r="I18" s="1"/>
      <c r="J18" s="1"/>
      <c r="K18" s="1"/>
    </row>
    <row r="19" spans="1:11" x14ac:dyDescent="0.25">
      <c r="A19" s="1"/>
      <c r="B19" s="32" t="s">
        <v>14</v>
      </c>
      <c r="C19" s="33" t="s">
        <v>11</v>
      </c>
      <c r="D19" s="34">
        <v>0.4</v>
      </c>
      <c r="E19" s="85" t="s">
        <v>15</v>
      </c>
      <c r="F19" s="34" t="s">
        <v>55</v>
      </c>
      <c r="G19" s="34">
        <f>'LOS 1 - Qualität'!G11</f>
        <v>0.5</v>
      </c>
      <c r="H19" s="67">
        <f>100*$D$19*G19</f>
        <v>20</v>
      </c>
      <c r="I19" s="1"/>
      <c r="J19" s="1"/>
      <c r="K19" s="1"/>
    </row>
    <row r="20" spans="1:11" x14ac:dyDescent="0.25">
      <c r="A20" s="1"/>
      <c r="B20" s="45"/>
      <c r="C20" s="46"/>
      <c r="D20" s="46"/>
      <c r="E20" s="86" t="s">
        <v>16</v>
      </c>
      <c r="F20" s="46" t="s">
        <v>65</v>
      </c>
      <c r="G20" s="46">
        <f>'LOS 1 - Qualität'!G12</f>
        <v>0.5</v>
      </c>
      <c r="H20" s="68">
        <f>100*$D$19*G20</f>
        <v>20</v>
      </c>
      <c r="I20" s="1"/>
      <c r="J20" s="1"/>
      <c r="K20" s="1"/>
    </row>
    <row r="21" spans="1:11" x14ac:dyDescent="0.25">
      <c r="A21" s="1"/>
      <c r="B21" s="37"/>
      <c r="C21" s="38" t="s">
        <v>17</v>
      </c>
      <c r="D21" s="38"/>
      <c r="E21" s="39"/>
      <c r="F21" s="38"/>
      <c r="G21" s="40">
        <f>SUM(G19:G20)</f>
        <v>1</v>
      </c>
      <c r="H21" s="70">
        <f>SUBTOTAL(9,H19:H20)</f>
        <v>40</v>
      </c>
      <c r="I21" s="1"/>
      <c r="J21" s="1"/>
      <c r="K21" s="1"/>
    </row>
    <row r="22" spans="1:11" ht="14.4" thickBot="1" x14ac:dyDescent="0.3">
      <c r="A22" s="1"/>
      <c r="B22" s="79"/>
      <c r="C22" s="80" t="s">
        <v>12</v>
      </c>
      <c r="D22" s="81">
        <f>SUM(D17:D20)</f>
        <v>1</v>
      </c>
      <c r="E22" s="82"/>
      <c r="F22" s="80"/>
      <c r="G22" s="80"/>
      <c r="H22" s="83">
        <f>SUBTOTAL(9,H17:H21)</f>
        <v>100</v>
      </c>
      <c r="I22" s="84" t="s">
        <v>52</v>
      </c>
      <c r="J22" s="1"/>
      <c r="K22" s="1"/>
    </row>
    <row r="23" spans="1:11" ht="14.4" thickTop="1" x14ac:dyDescent="0.25">
      <c r="A23" s="1"/>
      <c r="B23" s="1"/>
      <c r="C23" s="1"/>
      <c r="D23" s="1"/>
      <c r="E23" s="1"/>
      <c r="F23" s="1"/>
      <c r="G23" s="1"/>
      <c r="H23" s="1"/>
      <c r="I23" s="1"/>
      <c r="J23" s="1"/>
      <c r="K23" s="1"/>
    </row>
    <row r="24" spans="1:11" x14ac:dyDescent="0.25">
      <c r="A24" s="1"/>
      <c r="B24" s="89" t="s">
        <v>46</v>
      </c>
      <c r="C24" s="89"/>
      <c r="D24" s="89"/>
      <c r="E24" s="89"/>
      <c r="F24" s="89"/>
      <c r="G24" s="89"/>
      <c r="H24" s="89"/>
      <c r="I24" s="1"/>
      <c r="J24" s="1"/>
      <c r="K24" s="1"/>
    </row>
    <row r="25" spans="1:11" x14ac:dyDescent="0.25">
      <c r="A25" s="1"/>
      <c r="B25" s="32" t="s">
        <v>13</v>
      </c>
      <c r="C25" s="33" t="s">
        <v>10</v>
      </c>
      <c r="D25" s="34">
        <v>0.6</v>
      </c>
      <c r="E25" s="35"/>
      <c r="F25" s="34"/>
      <c r="G25" s="36"/>
      <c r="H25" s="67">
        <f>100*$D$17</f>
        <v>60</v>
      </c>
      <c r="I25" s="1"/>
      <c r="J25" s="1"/>
      <c r="K25" s="1"/>
    </row>
    <row r="26" spans="1:11" x14ac:dyDescent="0.25">
      <c r="A26" s="1"/>
      <c r="B26" s="37"/>
      <c r="C26" s="38" t="s">
        <v>17</v>
      </c>
      <c r="D26" s="38"/>
      <c r="E26" s="39"/>
      <c r="F26" s="38"/>
      <c r="G26" s="40"/>
      <c r="H26" s="70">
        <f>SUBTOTAL(9,H25)</f>
        <v>60</v>
      </c>
      <c r="I26" s="1"/>
      <c r="J26" s="1"/>
      <c r="K26" s="1"/>
    </row>
    <row r="27" spans="1:11" x14ac:dyDescent="0.25">
      <c r="A27" s="1"/>
      <c r="B27" s="32" t="s">
        <v>14</v>
      </c>
      <c r="C27" s="33" t="s">
        <v>11</v>
      </c>
      <c r="D27" s="34">
        <v>0.4</v>
      </c>
      <c r="E27" s="85" t="s">
        <v>15</v>
      </c>
      <c r="F27" s="34" t="s">
        <v>55</v>
      </c>
      <c r="G27" s="34">
        <f>'LOS 2 - Qualität'!G11</f>
        <v>0.5</v>
      </c>
      <c r="H27" s="67">
        <f>100*$D$19*G27</f>
        <v>20</v>
      </c>
      <c r="I27" s="1"/>
      <c r="J27" s="1"/>
      <c r="K27" s="1"/>
    </row>
    <row r="28" spans="1:11" x14ac:dyDescent="0.25">
      <c r="A28" s="1"/>
      <c r="B28" s="45"/>
      <c r="C28" s="46"/>
      <c r="D28" s="46"/>
      <c r="E28" s="86" t="s">
        <v>16</v>
      </c>
      <c r="F28" s="46" t="s">
        <v>65</v>
      </c>
      <c r="G28" s="46">
        <f>'LOS 2 - Qualität'!G12</f>
        <v>0.5</v>
      </c>
      <c r="H28" s="68">
        <f>100*$D$19*G28</f>
        <v>20</v>
      </c>
      <c r="I28" s="1"/>
      <c r="J28" s="1"/>
      <c r="K28" s="1"/>
    </row>
    <row r="29" spans="1:11" x14ac:dyDescent="0.25">
      <c r="A29" s="1"/>
      <c r="B29" s="37"/>
      <c r="C29" s="38" t="s">
        <v>17</v>
      </c>
      <c r="D29" s="38"/>
      <c r="E29" s="39"/>
      <c r="F29" s="38"/>
      <c r="G29" s="40">
        <f>SUM(G27:G28)</f>
        <v>1</v>
      </c>
      <c r="H29" s="70">
        <f>SUBTOTAL(9,H27:H28)</f>
        <v>40</v>
      </c>
      <c r="I29" s="1"/>
      <c r="J29" s="1"/>
      <c r="K29" s="1"/>
    </row>
    <row r="30" spans="1:11" ht="14.4" thickBot="1" x14ac:dyDescent="0.3">
      <c r="A30" s="1"/>
      <c r="B30" s="79"/>
      <c r="C30" s="80" t="s">
        <v>12</v>
      </c>
      <c r="D30" s="81">
        <f>SUM(D25:D28)</f>
        <v>1</v>
      </c>
      <c r="E30" s="82"/>
      <c r="F30" s="80"/>
      <c r="G30" s="80"/>
      <c r="H30" s="83">
        <f>SUBTOTAL(9,H25:H29)</f>
        <v>100</v>
      </c>
      <c r="I30" s="84" t="s">
        <v>52</v>
      </c>
      <c r="J30" s="1"/>
      <c r="K30" s="1"/>
    </row>
    <row r="31" spans="1:11" ht="14.4" thickTop="1" x14ac:dyDescent="0.25">
      <c r="A31" s="1"/>
      <c r="B31" s="1"/>
      <c r="C31" s="1"/>
      <c r="D31" s="1"/>
      <c r="E31" s="1"/>
      <c r="F31" s="1"/>
      <c r="G31" s="1"/>
      <c r="H31" s="1"/>
      <c r="I31" s="1"/>
      <c r="J31" s="1"/>
      <c r="K31" s="1"/>
    </row>
    <row r="32" spans="1:11" x14ac:dyDescent="0.25">
      <c r="A32" s="1"/>
      <c r="B32" s="1"/>
      <c r="C32" s="1"/>
      <c r="D32" s="1"/>
      <c r="E32" s="1"/>
      <c r="F32" s="1"/>
      <c r="G32" s="1"/>
      <c r="H32" s="1"/>
      <c r="I32" s="1"/>
      <c r="J32" s="1"/>
      <c r="K32" s="1"/>
    </row>
  </sheetData>
  <sheetProtection algorithmName="SHA-512" hashValue="4Se6BhzRC3r5o7ys84GQDVsAUNJuLxk1gciNbDV6EjzMn6O6B0xAgPTHP8xRmjdLCT9KxkLwCH83TT1yqfp3Cg==" saltValue="+X0aq+o1iWHklA/nneG2mQ==" spinCount="100000" sheet="1" selectLockedCells="1"/>
  <mergeCells count="6">
    <mergeCell ref="B12:J12"/>
    <mergeCell ref="B10:J10"/>
    <mergeCell ref="B16:H16"/>
    <mergeCell ref="B9:J9"/>
    <mergeCell ref="B24:H24"/>
    <mergeCell ref="B11:J11"/>
  </mergeCells>
  <pageMargins left="0.78740157480314965" right="0.78740157480314965" top="0.98425196850393704" bottom="0.98425196850393704" header="0.31496062992125984" footer="0.31496062992125984"/>
  <pageSetup paperSize="9" scale="99" fitToHeight="0" orientation="landscape" r:id="rId1"/>
  <headerFooter>
    <oddFooter>&amp;L&amp;"AOK Buenos Aires Text,Standard"&amp;K005E3FAnl A.02 – Wertungsmatrix (M0925)&amp;R&amp;"AOK Buenos Aires Text,Standard"&amp;K005E3FSeite &amp;P | &amp;N</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999B13-69C4-45B4-8864-45D1E2D6DD59}">
  <sheetPr>
    <pageSetUpPr fitToPage="1"/>
  </sheetPr>
  <dimension ref="A1:H25"/>
  <sheetViews>
    <sheetView topLeftCell="A7" zoomScaleNormal="100" workbookViewId="0">
      <selection activeCell="E21" sqref="E21"/>
    </sheetView>
  </sheetViews>
  <sheetFormatPr baseColWidth="10" defaultRowHeight="13.8" x14ac:dyDescent="0.25"/>
  <cols>
    <col min="1" max="1" width="1.69921875" style="10" customWidth="1"/>
    <col min="2" max="2" width="3.59765625" customWidth="1"/>
    <col min="3" max="3" width="18.59765625" customWidth="1"/>
    <col min="4" max="4" width="11.59765625" customWidth="1"/>
    <col min="5" max="5" width="47.59765625" bestFit="1" customWidth="1"/>
    <col min="6" max="6" width="15.59765625" customWidth="1"/>
    <col min="8" max="8" width="9" customWidth="1"/>
  </cols>
  <sheetData>
    <row r="1" spans="1:8" s="9" customFormat="1" ht="27" customHeight="1" x14ac:dyDescent="0.3">
      <c r="A1" s="4"/>
      <c r="B1" s="5" t="s">
        <v>0</v>
      </c>
      <c r="C1" s="5"/>
      <c r="D1" s="4"/>
      <c r="E1" s="4"/>
      <c r="F1" s="4"/>
      <c r="G1" s="4"/>
      <c r="H1" s="4"/>
    </row>
    <row r="2" spans="1:8" s="10" customFormat="1" x14ac:dyDescent="0.25">
      <c r="A2" s="1"/>
      <c r="B2" s="6"/>
      <c r="C2" s="6"/>
      <c r="D2" s="1"/>
      <c r="E2" s="1"/>
      <c r="F2" s="1"/>
      <c r="G2" s="1"/>
      <c r="H2" s="1"/>
    </row>
    <row r="3" spans="1:8" s="10" customFormat="1" x14ac:dyDescent="0.25">
      <c r="A3" s="1"/>
      <c r="B3" s="7" t="str">
        <f>Wertungsübersicht!B3</f>
        <v>Datenschutzkonforme Vernichtung von Papierunterlagen und Datenträgern (SAVE_86_2025)</v>
      </c>
      <c r="C3" s="7"/>
      <c r="D3" s="1"/>
      <c r="E3" s="1"/>
      <c r="F3" s="1"/>
      <c r="G3" s="73" t="s">
        <v>59</v>
      </c>
      <c r="H3" s="1"/>
    </row>
    <row r="4" spans="1:8" s="10" customFormat="1" ht="19.95" customHeight="1" x14ac:dyDescent="0.25">
      <c r="A4" s="1"/>
      <c r="B4" s="1"/>
      <c r="C4" s="1"/>
      <c r="D4" s="1"/>
      <c r="E4" s="1"/>
      <c r="F4" s="1"/>
      <c r="G4" s="1"/>
      <c r="H4" s="1"/>
    </row>
    <row r="5" spans="1:8" s="14" customFormat="1" x14ac:dyDescent="0.25">
      <c r="A5" s="18"/>
      <c r="B5" s="18" t="s">
        <v>13</v>
      </c>
      <c r="C5" s="19" t="s">
        <v>18</v>
      </c>
      <c r="D5" s="20"/>
      <c r="E5" s="20"/>
      <c r="F5" s="20"/>
      <c r="G5" s="18"/>
      <c r="H5" s="18"/>
    </row>
    <row r="6" spans="1:8" s="10" customFormat="1" ht="6" customHeight="1" x14ac:dyDescent="0.25">
      <c r="A6" s="1"/>
      <c r="B6" s="1"/>
      <c r="C6" s="1"/>
      <c r="D6" s="1"/>
      <c r="E6" s="1"/>
      <c r="F6" s="1"/>
      <c r="G6" s="1"/>
      <c r="H6" s="1"/>
    </row>
    <row r="7" spans="1:8" s="10" customFormat="1" ht="61.5" customHeight="1" x14ac:dyDescent="0.25">
      <c r="A7" s="1"/>
      <c r="B7" s="88" t="s">
        <v>47</v>
      </c>
      <c r="C7" s="88"/>
      <c r="D7" s="88"/>
      <c r="E7" s="88"/>
      <c r="F7" s="88"/>
      <c r="G7" s="88"/>
      <c r="H7" s="1"/>
    </row>
    <row r="8" spans="1:8" s="10" customFormat="1" ht="51" customHeight="1" x14ac:dyDescent="0.25">
      <c r="A8" s="1"/>
      <c r="B8" s="88" t="s">
        <v>48</v>
      </c>
      <c r="C8" s="88"/>
      <c r="D8" s="88"/>
      <c r="E8" s="88"/>
      <c r="F8" s="88"/>
      <c r="G8" s="88"/>
      <c r="H8" s="1"/>
    </row>
    <row r="9" spans="1:8" s="10" customFormat="1" x14ac:dyDescent="0.25">
      <c r="A9" s="1"/>
      <c r="B9" s="90" t="s">
        <v>19</v>
      </c>
      <c r="C9" s="91"/>
      <c r="D9" s="91"/>
      <c r="E9" s="91"/>
      <c r="F9" s="91"/>
      <c r="G9" s="91"/>
      <c r="H9" s="1"/>
    </row>
    <row r="10" spans="1:8" s="10" customFormat="1" x14ac:dyDescent="0.25">
      <c r="A10" s="1"/>
      <c r="B10" s="56" t="s">
        <v>30</v>
      </c>
      <c r="C10" s="21" t="s">
        <v>31</v>
      </c>
      <c r="D10" s="21"/>
      <c r="E10" s="21"/>
      <c r="F10" s="42"/>
      <c r="G10" s="21"/>
      <c r="H10" s="1"/>
    </row>
    <row r="11" spans="1:8" s="10" customFormat="1" x14ac:dyDescent="0.25">
      <c r="A11" s="1"/>
      <c r="B11" s="56" t="s">
        <v>30</v>
      </c>
      <c r="C11" s="21" t="s">
        <v>49</v>
      </c>
      <c r="D11" s="21"/>
      <c r="E11" s="21"/>
      <c r="F11" s="42"/>
      <c r="G11" s="21"/>
      <c r="H11" s="1"/>
    </row>
    <row r="12" spans="1:8" s="10" customFormat="1" x14ac:dyDescent="0.25">
      <c r="A12" s="1"/>
      <c r="B12" s="56" t="s">
        <v>30</v>
      </c>
      <c r="C12" s="21" t="s">
        <v>50</v>
      </c>
      <c r="D12" s="21"/>
      <c r="E12" s="21"/>
      <c r="F12" s="42"/>
      <c r="G12" s="21"/>
      <c r="H12" s="1"/>
    </row>
    <row r="13" spans="1:8" s="10" customFormat="1" x14ac:dyDescent="0.25">
      <c r="A13" s="1"/>
      <c r="B13" s="42"/>
      <c r="C13" s="21"/>
      <c r="D13" s="21"/>
      <c r="E13" s="21"/>
      <c r="F13" s="21"/>
      <c r="G13" s="21"/>
      <c r="H13" s="1"/>
    </row>
    <row r="14" spans="1:8" s="11" customFormat="1" ht="16.5" customHeight="1" x14ac:dyDescent="0.25">
      <c r="A14" s="3"/>
      <c r="B14" s="43" t="str">
        <f>CONCATENATE("Beispielrechnung (PmaxP = ",Wertungsübersicht!H17,")")</f>
        <v>Beispielrechnung (PmaxP = 60)</v>
      </c>
      <c r="C14" s="3"/>
      <c r="D14" s="3"/>
      <c r="E14" s="3"/>
      <c r="F14" s="3"/>
      <c r="G14" s="3"/>
      <c r="H14" s="3"/>
    </row>
    <row r="15" spans="1:8" s="14" customFormat="1" ht="31.35" customHeight="1" x14ac:dyDescent="0.25">
      <c r="A15" s="18"/>
      <c r="B15" s="74" t="s">
        <v>3</v>
      </c>
      <c r="C15" s="75" t="s">
        <v>23</v>
      </c>
      <c r="D15" s="76" t="s">
        <v>20</v>
      </c>
      <c r="E15" s="77" t="s">
        <v>21</v>
      </c>
      <c r="F15" s="75" t="s">
        <v>22</v>
      </c>
      <c r="G15" s="18"/>
      <c r="H15" s="18"/>
    </row>
    <row r="16" spans="1:8" s="12" customFormat="1" ht="13.2" x14ac:dyDescent="0.25">
      <c r="A16" s="2"/>
      <c r="B16" s="26"/>
      <c r="C16" s="27"/>
      <c r="D16" s="28" t="s">
        <v>29</v>
      </c>
      <c r="E16" s="30"/>
      <c r="F16" s="44" t="s">
        <v>9</v>
      </c>
      <c r="G16" s="2"/>
      <c r="H16" s="2"/>
    </row>
    <row r="17" spans="1:8" s="10" customFormat="1" x14ac:dyDescent="0.25">
      <c r="A17" s="1"/>
      <c r="B17" s="52" t="s">
        <v>1</v>
      </c>
      <c r="C17" s="53" t="s">
        <v>26</v>
      </c>
      <c r="D17" s="57">
        <v>50000</v>
      </c>
      <c r="E17" s="54" t="s">
        <v>32</v>
      </c>
      <c r="F17" s="71">
        <f>Wertungsübersicht!$H$17+((Wertungsübersicht!$H$17/(('LOS 1 - Preis'!$D$17*1.5)-'LOS 1 - Preis'!$D$17))*('LOS 1 - Preis'!$D$17-'LOS 1 - Preis'!D17))</f>
        <v>60</v>
      </c>
      <c r="G17" s="1"/>
      <c r="H17" s="1"/>
    </row>
    <row r="18" spans="1:8" s="10" customFormat="1" x14ac:dyDescent="0.25">
      <c r="A18" s="1"/>
      <c r="B18" s="48" t="s">
        <v>25</v>
      </c>
      <c r="C18" s="49" t="s">
        <v>27</v>
      </c>
      <c r="D18" s="58">
        <v>55000</v>
      </c>
      <c r="E18" s="59" t="s">
        <v>60</v>
      </c>
      <c r="F18" s="71">
        <f>Wertungsübersicht!$H$17+((Wertungsübersicht!$H$17/(('LOS 1 - Preis'!$D$17*1.5)-'LOS 1 - Preis'!$D$17))*('LOS 1 - Preis'!$D$17-'LOS 1 - Preis'!D18))</f>
        <v>48</v>
      </c>
      <c r="G18" s="1"/>
      <c r="H18" s="1"/>
    </row>
    <row r="19" spans="1:8" s="10" customFormat="1" x14ac:dyDescent="0.25">
      <c r="A19" s="1"/>
      <c r="B19" s="50" t="s">
        <v>24</v>
      </c>
      <c r="C19" s="51" t="s">
        <v>28</v>
      </c>
      <c r="D19" s="55">
        <v>75000</v>
      </c>
      <c r="E19" s="64" t="s">
        <v>42</v>
      </c>
      <c r="F19" s="72">
        <f>Wertungsübersicht!$H$17+((Wertungsübersicht!$H$17/(('LOS 1 - Preis'!$D$17*1.5)-'LOS 1 - Preis'!$D$17))*('LOS 1 - Preis'!$D$17-'LOS 1 - Preis'!D19))</f>
        <v>0</v>
      </c>
      <c r="G19" s="1"/>
      <c r="H19" s="1"/>
    </row>
    <row r="20" spans="1:8" x14ac:dyDescent="0.25">
      <c r="A20" s="1"/>
      <c r="B20" s="1"/>
      <c r="C20" s="1"/>
      <c r="D20" s="1"/>
      <c r="E20" s="1"/>
      <c r="F20" s="1"/>
      <c r="G20" s="1"/>
      <c r="H20" s="1"/>
    </row>
    <row r="21" spans="1:8" x14ac:dyDescent="0.25">
      <c r="A21" s="1"/>
      <c r="B21" s="1"/>
      <c r="C21" s="1"/>
      <c r="D21" s="1"/>
      <c r="E21" s="1"/>
      <c r="F21" s="1"/>
      <c r="G21" s="1"/>
      <c r="H21" s="1"/>
    </row>
    <row r="22" spans="1:8" s="10" customFormat="1" x14ac:dyDescent="0.25"/>
    <row r="23" spans="1:8" s="10" customFormat="1" x14ac:dyDescent="0.25"/>
    <row r="24" spans="1:8" s="10" customFormat="1" x14ac:dyDescent="0.25"/>
    <row r="25" spans="1:8" s="10" customFormat="1" x14ac:dyDescent="0.25"/>
  </sheetData>
  <sheetProtection algorithmName="SHA-512" hashValue="Jw4j/XAzYHR9IroQkCJtGtGel9a6xbAsmIdRG51g6z+2dNMRDOVKDHy9d5Bku7+A6gfbCi4mPh1+HLIYm70Z6g==" saltValue="/sPpXTuLMy008N93crSs2A==" spinCount="100000" sheet="1" selectLockedCells="1"/>
  <mergeCells count="3">
    <mergeCell ref="B7:G7"/>
    <mergeCell ref="B8:G8"/>
    <mergeCell ref="B9:G9"/>
  </mergeCells>
  <pageMargins left="0.78740157480314965" right="0.78740157480314965" top="0.98425196850393704" bottom="0.98425196850393704" header="0.31496062992125984" footer="0.31496062992125984"/>
  <pageSetup paperSize="9" scale="99" fitToHeight="0" orientation="landscape" r:id="rId1"/>
  <headerFooter>
    <oddFooter>&amp;L&amp;"AOK Buenos Aires Text,Standard"&amp;K005E3FAnl A.02 – Wertungsmatrix (M0925)&amp;R&amp;"AOK Buenos Aires Text,Standard"&amp;K005E3FSeite &amp;P | &amp;N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8598B0-7AF4-4F6B-8200-435DFAADCAD9}">
  <sheetPr>
    <pageSetUpPr fitToPage="1"/>
  </sheetPr>
  <dimension ref="A1:K39"/>
  <sheetViews>
    <sheetView zoomScaleNormal="100" workbookViewId="0">
      <selection activeCell="D37" sqref="D37:G37"/>
    </sheetView>
  </sheetViews>
  <sheetFormatPr baseColWidth="10" defaultRowHeight="13.8" x14ac:dyDescent="0.25"/>
  <cols>
    <col min="1" max="1" width="1.69921875" style="10" customWidth="1"/>
    <col min="2" max="2" width="3.59765625" customWidth="1"/>
    <col min="3" max="3" width="18.59765625" customWidth="1"/>
    <col min="4" max="4" width="11.59765625" customWidth="1"/>
    <col min="5" max="5" width="3.69921875" customWidth="1"/>
    <col min="6" max="6" width="33.69921875" bestFit="1" customWidth="1"/>
    <col min="7" max="8" width="11.59765625" customWidth="1"/>
    <col min="11" max="11" width="3.5" customWidth="1"/>
  </cols>
  <sheetData>
    <row r="1" spans="1:11" s="9" customFormat="1" ht="27" customHeight="1" x14ac:dyDescent="0.3">
      <c r="A1" s="4"/>
      <c r="B1" s="5" t="s">
        <v>0</v>
      </c>
      <c r="C1" s="5"/>
      <c r="D1" s="4"/>
      <c r="E1" s="4"/>
      <c r="F1" s="4"/>
      <c r="G1" s="4"/>
      <c r="H1" s="4"/>
      <c r="I1" s="4"/>
      <c r="J1" s="4"/>
      <c r="K1" s="4"/>
    </row>
    <row r="2" spans="1:11" s="10" customFormat="1" x14ac:dyDescent="0.25">
      <c r="A2" s="1"/>
      <c r="B2" s="6"/>
      <c r="C2" s="6"/>
      <c r="D2" s="1"/>
      <c r="E2" s="1"/>
      <c r="F2" s="1"/>
      <c r="G2" s="1"/>
      <c r="H2" s="1"/>
      <c r="I2" s="1"/>
      <c r="J2" s="1"/>
      <c r="K2" s="1"/>
    </row>
    <row r="3" spans="1:11" s="10" customFormat="1" x14ac:dyDescent="0.25">
      <c r="A3" s="1"/>
      <c r="B3" s="7" t="str">
        <f>Wertungsübersicht!B3</f>
        <v>Datenschutzkonforme Vernichtung von Papierunterlagen und Datenträgern (SAVE_86_2025)</v>
      </c>
      <c r="C3" s="7"/>
      <c r="D3" s="1"/>
      <c r="E3" s="1"/>
      <c r="F3" s="1"/>
      <c r="G3" s="1"/>
      <c r="H3" s="1"/>
      <c r="I3" s="73" t="s">
        <v>59</v>
      </c>
      <c r="J3" s="1"/>
      <c r="K3" s="1"/>
    </row>
    <row r="4" spans="1:11" s="10" customFormat="1" ht="19.95" customHeight="1" x14ac:dyDescent="0.25">
      <c r="A4" s="1"/>
      <c r="B4" s="1"/>
      <c r="C4" s="1"/>
      <c r="D4" s="1"/>
      <c r="E4" s="1"/>
      <c r="F4" s="1"/>
      <c r="G4" s="1"/>
      <c r="H4" s="1"/>
      <c r="I4" s="1"/>
      <c r="J4" s="1"/>
      <c r="K4" s="1"/>
    </row>
    <row r="5" spans="1:11" s="14" customFormat="1" x14ac:dyDescent="0.25">
      <c r="A5" s="18"/>
      <c r="B5" s="18" t="s">
        <v>14</v>
      </c>
      <c r="C5" s="19" t="s">
        <v>33</v>
      </c>
      <c r="D5" s="20"/>
      <c r="E5" s="20"/>
      <c r="F5" s="20"/>
      <c r="G5" s="20"/>
      <c r="H5" s="20"/>
      <c r="I5" s="18"/>
      <c r="J5" s="18"/>
      <c r="K5" s="18"/>
    </row>
    <row r="6" spans="1:11" s="10" customFormat="1" ht="6" customHeight="1" x14ac:dyDescent="0.25">
      <c r="A6" s="1"/>
      <c r="B6" s="1"/>
      <c r="C6" s="1"/>
      <c r="D6" s="1"/>
      <c r="E6" s="1"/>
      <c r="F6" s="1"/>
      <c r="G6" s="1"/>
      <c r="H6" s="1"/>
      <c r="I6" s="1"/>
      <c r="J6" s="1"/>
      <c r="K6" s="1"/>
    </row>
    <row r="7" spans="1:11" s="10" customFormat="1" x14ac:dyDescent="0.25">
      <c r="A7" s="1"/>
      <c r="B7" s="104" t="s">
        <v>34</v>
      </c>
      <c r="C7" s="104"/>
      <c r="D7" s="104"/>
      <c r="E7" s="104"/>
      <c r="F7" s="104"/>
      <c r="G7" s="104"/>
      <c r="H7" s="104"/>
      <c r="I7" s="104"/>
      <c r="J7" s="104"/>
      <c r="K7" s="1"/>
    </row>
    <row r="8" spans="1:11" s="10" customFormat="1" x14ac:dyDescent="0.25">
      <c r="A8" s="1"/>
      <c r="B8" s="1"/>
      <c r="C8" s="1"/>
      <c r="D8" s="1"/>
      <c r="E8" s="1"/>
      <c r="F8" s="1"/>
      <c r="G8" s="1"/>
      <c r="H8" s="1"/>
      <c r="I8" s="1"/>
      <c r="J8" s="1"/>
      <c r="K8" s="1"/>
    </row>
    <row r="9" spans="1:11" s="14" customFormat="1" ht="31.35" customHeight="1" x14ac:dyDescent="0.25">
      <c r="A9" s="18"/>
      <c r="B9" s="74" t="s">
        <v>3</v>
      </c>
      <c r="C9" s="75" t="s">
        <v>4</v>
      </c>
      <c r="D9" s="76" t="s">
        <v>35</v>
      </c>
      <c r="E9" s="77" t="s">
        <v>3</v>
      </c>
      <c r="F9" s="77" t="s">
        <v>6</v>
      </c>
      <c r="G9" s="77" t="s">
        <v>5</v>
      </c>
      <c r="H9" s="74" t="s">
        <v>7</v>
      </c>
      <c r="I9" s="18"/>
      <c r="J9" s="18"/>
      <c r="K9" s="18"/>
    </row>
    <row r="10" spans="1:11" s="12" customFormat="1" ht="13.2" x14ac:dyDescent="0.25">
      <c r="A10" s="2"/>
      <c r="B10" s="26"/>
      <c r="C10" s="27"/>
      <c r="D10" s="28" t="s">
        <v>9</v>
      </c>
      <c r="E10" s="29"/>
      <c r="F10" s="30"/>
      <c r="G10" s="30" t="s">
        <v>8</v>
      </c>
      <c r="H10" s="31" t="s">
        <v>9</v>
      </c>
      <c r="I10" s="2"/>
      <c r="J10" s="2"/>
      <c r="K10" s="2"/>
    </row>
    <row r="11" spans="1:11" s="10" customFormat="1" x14ac:dyDescent="0.25">
      <c r="A11" s="1"/>
      <c r="B11" s="32" t="s">
        <v>14</v>
      </c>
      <c r="C11" s="33" t="s">
        <v>11</v>
      </c>
      <c r="D11" s="36">
        <f>Wertungsübersicht!H21</f>
        <v>40</v>
      </c>
      <c r="E11" s="41" t="s">
        <v>15</v>
      </c>
      <c r="F11" s="34" t="str">
        <f>Wertungsübersicht!F19</f>
        <v xml:space="preserve">Zertifizierung nach DIN EN ISO 14001:2015 </v>
      </c>
      <c r="G11" s="34">
        <v>0.5</v>
      </c>
      <c r="H11" s="67">
        <f>$D$11*G11</f>
        <v>20</v>
      </c>
      <c r="I11" s="1"/>
      <c r="J11" s="1"/>
      <c r="K11" s="1"/>
    </row>
    <row r="12" spans="1:11" x14ac:dyDescent="0.25">
      <c r="A12" s="1"/>
      <c r="B12" s="45"/>
      <c r="C12" s="46"/>
      <c r="D12" s="46"/>
      <c r="E12" s="47" t="s">
        <v>16</v>
      </c>
      <c r="F12" s="46" t="str">
        <f>Wertungsübersicht!F20</f>
        <v>Umwelt- und Nachhaltigkeitskonzept</v>
      </c>
      <c r="G12" s="46">
        <v>0.5</v>
      </c>
      <c r="H12" s="68">
        <f>$D$11*G12</f>
        <v>20</v>
      </c>
      <c r="I12" s="1"/>
      <c r="J12" s="1"/>
      <c r="K12" s="1"/>
    </row>
    <row r="13" spans="1:11" ht="14.4" thickBot="1" x14ac:dyDescent="0.3">
      <c r="A13" s="1"/>
      <c r="B13" s="22"/>
      <c r="C13" s="23" t="s">
        <v>12</v>
      </c>
      <c r="D13" s="24">
        <f>SUM(D11:D12)</f>
        <v>40</v>
      </c>
      <c r="E13" s="25"/>
      <c r="F13" s="23"/>
      <c r="G13" s="24">
        <f>SUM(G11:G12)</f>
        <v>1</v>
      </c>
      <c r="H13" s="69">
        <f>SUBTOTAL(9,H11:H12)</f>
        <v>40</v>
      </c>
      <c r="I13" s="1"/>
      <c r="J13" s="1"/>
      <c r="K13" s="1"/>
    </row>
    <row r="14" spans="1:11" ht="14.4" thickTop="1" x14ac:dyDescent="0.25">
      <c r="A14" s="1"/>
      <c r="B14" s="1"/>
      <c r="C14" s="1"/>
      <c r="D14" s="1"/>
      <c r="E14" s="1"/>
      <c r="F14" s="1"/>
      <c r="G14" s="1"/>
      <c r="H14" s="1"/>
      <c r="I14" s="1"/>
      <c r="J14" s="1"/>
      <c r="K14" s="1"/>
    </row>
    <row r="15" spans="1:11" s="60" customFormat="1" ht="77.25" customHeight="1" x14ac:dyDescent="0.25">
      <c r="A15" s="3"/>
      <c r="B15" s="88" t="s">
        <v>36</v>
      </c>
      <c r="C15" s="88"/>
      <c r="D15" s="88"/>
      <c r="E15" s="88"/>
      <c r="F15" s="88"/>
      <c r="G15" s="88"/>
      <c r="H15" s="88"/>
      <c r="I15" s="88"/>
      <c r="J15" s="88"/>
      <c r="K15" s="3"/>
    </row>
    <row r="16" spans="1:11" s="60" customFormat="1" ht="21.75" customHeight="1" x14ac:dyDescent="0.25">
      <c r="A16" s="3"/>
      <c r="B16" s="3" t="str">
        <f>CONCATENATE("Beispielrechnung: ",D11," x ",G11," = ",H11)</f>
        <v>Beispielrechnung: 40 x 0,5 = 20</v>
      </c>
      <c r="C16" s="3"/>
      <c r="D16" s="3"/>
      <c r="E16" s="3"/>
      <c r="F16" s="3"/>
      <c r="G16" s="3"/>
      <c r="H16" s="3"/>
      <c r="I16" s="3"/>
      <c r="J16" s="3"/>
      <c r="K16" s="3"/>
    </row>
    <row r="17" spans="1:11" s="60" customFormat="1" ht="33.75" customHeight="1" x14ac:dyDescent="0.25">
      <c r="A17" s="3"/>
      <c r="B17" s="88" t="s">
        <v>37</v>
      </c>
      <c r="C17" s="88"/>
      <c r="D17" s="88"/>
      <c r="E17" s="88"/>
      <c r="F17" s="88"/>
      <c r="G17" s="88"/>
      <c r="H17" s="88"/>
      <c r="I17" s="88"/>
      <c r="J17" s="88"/>
      <c r="K17" s="3"/>
    </row>
    <row r="18" spans="1:11" x14ac:dyDescent="0.25">
      <c r="A18" s="1"/>
      <c r="B18" s="90" t="s">
        <v>57</v>
      </c>
      <c r="C18" s="90"/>
      <c r="D18" s="90"/>
      <c r="E18" s="90"/>
      <c r="F18" s="90"/>
      <c r="G18" s="90"/>
      <c r="H18" s="90"/>
      <c r="I18" s="90"/>
      <c r="J18" s="90"/>
      <c r="K18" s="1"/>
    </row>
    <row r="19" spans="1:11" x14ac:dyDescent="0.25">
      <c r="A19" s="1"/>
      <c r="B19" s="61"/>
      <c r="C19" s="61"/>
      <c r="D19" s="61"/>
      <c r="E19" s="61"/>
      <c r="F19" s="61"/>
      <c r="G19" s="61"/>
      <c r="H19" s="61"/>
      <c r="I19" s="61"/>
      <c r="J19" s="61"/>
      <c r="K19" s="1"/>
    </row>
    <row r="20" spans="1:11" x14ac:dyDescent="0.25">
      <c r="A20" s="1"/>
      <c r="B20" s="1"/>
      <c r="C20" s="1"/>
      <c r="D20" s="1"/>
      <c r="E20" s="1"/>
      <c r="F20" s="1"/>
      <c r="G20" s="1"/>
      <c r="H20" s="1"/>
      <c r="I20" s="1"/>
      <c r="J20" s="1"/>
      <c r="K20" s="1"/>
    </row>
    <row r="21" spans="1:11" s="14" customFormat="1" x14ac:dyDescent="0.25">
      <c r="A21" s="18"/>
      <c r="B21" s="62" t="s">
        <v>15</v>
      </c>
      <c r="C21" s="19" t="str">
        <f>F11</f>
        <v xml:space="preserve">Zertifizierung nach DIN EN ISO 14001:2015 </v>
      </c>
      <c r="D21" s="20"/>
      <c r="E21" s="20"/>
      <c r="F21" s="20"/>
      <c r="G21" s="20"/>
      <c r="H21" s="20"/>
      <c r="I21" s="18"/>
      <c r="J21" s="18"/>
      <c r="K21" s="18"/>
    </row>
    <row r="22" spans="1:11" s="10" customFormat="1" ht="6" customHeight="1" x14ac:dyDescent="0.25">
      <c r="A22" s="1"/>
      <c r="B22" s="1"/>
      <c r="C22" s="1"/>
      <c r="D22" s="1"/>
      <c r="E22" s="1"/>
      <c r="F22" s="1"/>
      <c r="G22" s="1"/>
      <c r="H22" s="1"/>
      <c r="I22" s="1"/>
      <c r="J22" s="1"/>
      <c r="K22" s="1"/>
    </row>
    <row r="23" spans="1:11" s="10" customFormat="1" x14ac:dyDescent="0.25">
      <c r="A23" s="1"/>
      <c r="B23" s="104" t="s">
        <v>38</v>
      </c>
      <c r="C23" s="104"/>
      <c r="D23" s="104"/>
      <c r="E23" s="104"/>
      <c r="F23" s="104"/>
      <c r="G23" s="104"/>
      <c r="H23" s="104"/>
      <c r="I23" s="104"/>
      <c r="J23" s="104"/>
      <c r="K23" s="1"/>
    </row>
    <row r="24" spans="1:11" s="10" customFormat="1" x14ac:dyDescent="0.25">
      <c r="A24" s="1"/>
      <c r="B24" s="1"/>
      <c r="C24" s="1"/>
      <c r="D24" s="1"/>
      <c r="E24" s="1"/>
      <c r="F24" s="1"/>
      <c r="G24" s="1"/>
      <c r="H24" s="1"/>
      <c r="I24" s="1"/>
      <c r="J24" s="1"/>
      <c r="K24" s="1"/>
    </row>
    <row r="25" spans="1:11" s="14" customFormat="1" ht="31.35" customHeight="1" x14ac:dyDescent="0.25">
      <c r="A25" s="18"/>
      <c r="B25" s="105" t="s">
        <v>39</v>
      </c>
      <c r="C25" s="106"/>
      <c r="D25" s="107" t="s">
        <v>41</v>
      </c>
      <c r="E25" s="108"/>
      <c r="F25" s="108"/>
      <c r="G25" s="109"/>
      <c r="H25" s="74" t="s">
        <v>22</v>
      </c>
      <c r="I25" s="18"/>
      <c r="J25" s="18"/>
      <c r="K25" s="18"/>
    </row>
    <row r="26" spans="1:11" s="12" customFormat="1" ht="14.25" customHeight="1" x14ac:dyDescent="0.25">
      <c r="A26" s="2"/>
      <c r="B26" s="97" t="s">
        <v>40</v>
      </c>
      <c r="C26" s="98"/>
      <c r="D26" s="99"/>
      <c r="E26" s="97"/>
      <c r="F26" s="97"/>
      <c r="G26" s="100"/>
      <c r="H26" s="31" t="s">
        <v>9</v>
      </c>
      <c r="I26" s="2"/>
      <c r="J26" s="2"/>
      <c r="K26" s="2"/>
    </row>
    <row r="27" spans="1:11" s="10" customFormat="1" ht="57" customHeight="1" x14ac:dyDescent="0.25">
      <c r="A27" s="1"/>
      <c r="B27" s="120">
        <v>0</v>
      </c>
      <c r="C27" s="121"/>
      <c r="D27" s="101" t="s">
        <v>62</v>
      </c>
      <c r="E27" s="102"/>
      <c r="F27" s="102"/>
      <c r="G27" s="103"/>
      <c r="H27" s="63">
        <f>$H$11/1*B27</f>
        <v>0</v>
      </c>
      <c r="I27" s="1"/>
      <c r="J27" s="1"/>
      <c r="K27" s="1"/>
    </row>
    <row r="28" spans="1:11" ht="41.1" customHeight="1" x14ac:dyDescent="0.25">
      <c r="A28" s="1"/>
      <c r="B28" s="120">
        <v>1</v>
      </c>
      <c r="C28" s="121"/>
      <c r="D28" s="101" t="s">
        <v>56</v>
      </c>
      <c r="E28" s="102"/>
      <c r="F28" s="102"/>
      <c r="G28" s="103"/>
      <c r="H28" s="63">
        <f>$H$11/1*B28</f>
        <v>20</v>
      </c>
      <c r="I28" s="1"/>
      <c r="J28" s="1"/>
      <c r="K28" s="1"/>
    </row>
    <row r="29" spans="1:11" x14ac:dyDescent="0.25">
      <c r="A29" s="1"/>
      <c r="B29" s="1"/>
      <c r="C29" s="1"/>
      <c r="D29" s="1"/>
      <c r="E29" s="1"/>
      <c r="F29" s="1"/>
      <c r="G29" s="1"/>
      <c r="H29" s="1"/>
      <c r="I29" s="1"/>
      <c r="J29" s="1"/>
      <c r="K29" s="1"/>
    </row>
    <row r="30" spans="1:11" s="14" customFormat="1" x14ac:dyDescent="0.25">
      <c r="A30" s="18"/>
      <c r="B30" s="62" t="s">
        <v>16</v>
      </c>
      <c r="C30" s="19" t="str">
        <f>F12</f>
        <v>Umwelt- und Nachhaltigkeitskonzept</v>
      </c>
      <c r="D30" s="20"/>
      <c r="E30" s="20"/>
      <c r="F30" s="20"/>
      <c r="G30" s="20"/>
      <c r="H30" s="20"/>
      <c r="I30" s="18"/>
      <c r="J30" s="18"/>
      <c r="K30" s="18"/>
    </row>
    <row r="31" spans="1:11" s="10" customFormat="1" ht="6" customHeight="1" x14ac:dyDescent="0.25">
      <c r="A31" s="1"/>
      <c r="B31" s="1"/>
      <c r="C31" s="1"/>
      <c r="D31" s="1"/>
      <c r="E31" s="1"/>
      <c r="F31" s="1"/>
      <c r="G31" s="1"/>
      <c r="H31" s="1"/>
      <c r="I31" s="1"/>
      <c r="J31" s="1"/>
      <c r="K31" s="1"/>
    </row>
    <row r="32" spans="1:11" s="10" customFormat="1" x14ac:dyDescent="0.25">
      <c r="A32" s="1"/>
      <c r="B32" s="104" t="s">
        <v>38</v>
      </c>
      <c r="C32" s="104"/>
      <c r="D32" s="104"/>
      <c r="E32" s="104"/>
      <c r="F32" s="104"/>
      <c r="G32" s="104"/>
      <c r="H32" s="104"/>
      <c r="I32" s="104"/>
      <c r="J32" s="104"/>
      <c r="K32" s="1"/>
    </row>
    <row r="33" spans="1:11" s="10" customFormat="1" x14ac:dyDescent="0.25">
      <c r="A33" s="1"/>
      <c r="B33" s="1"/>
      <c r="C33" s="1"/>
      <c r="D33" s="1"/>
      <c r="E33" s="1"/>
      <c r="F33" s="1"/>
      <c r="G33" s="1"/>
      <c r="H33" s="1"/>
      <c r="I33" s="1"/>
      <c r="J33" s="1"/>
      <c r="K33" s="1"/>
    </row>
    <row r="34" spans="1:11" s="14" customFormat="1" ht="31.35" customHeight="1" x14ac:dyDescent="0.25">
      <c r="A34" s="18"/>
      <c r="B34" s="105" t="s">
        <v>39</v>
      </c>
      <c r="C34" s="106"/>
      <c r="D34" s="107" t="s">
        <v>41</v>
      </c>
      <c r="E34" s="108"/>
      <c r="F34" s="108"/>
      <c r="G34" s="109"/>
      <c r="H34" s="74" t="s">
        <v>22</v>
      </c>
      <c r="I34" s="18"/>
      <c r="J34" s="18"/>
      <c r="K34" s="18"/>
    </row>
    <row r="35" spans="1:11" s="12" customFormat="1" ht="14.25" customHeight="1" x14ac:dyDescent="0.25">
      <c r="A35" s="2"/>
      <c r="B35" s="97" t="s">
        <v>40</v>
      </c>
      <c r="C35" s="98"/>
      <c r="D35" s="99"/>
      <c r="E35" s="97"/>
      <c r="F35" s="97"/>
      <c r="G35" s="100"/>
      <c r="H35" s="31" t="s">
        <v>9</v>
      </c>
      <c r="I35" s="2"/>
      <c r="J35" s="2"/>
      <c r="K35" s="2"/>
    </row>
    <row r="36" spans="1:11" s="10" customFormat="1" ht="57" customHeight="1" x14ac:dyDescent="0.25">
      <c r="A36" s="1"/>
      <c r="B36" s="110">
        <v>0</v>
      </c>
      <c r="C36" s="111"/>
      <c r="D36" s="112" t="s">
        <v>61</v>
      </c>
      <c r="E36" s="113"/>
      <c r="F36" s="113"/>
      <c r="G36" s="114"/>
      <c r="H36" s="63">
        <f>$H$12/3*B36</f>
        <v>0</v>
      </c>
      <c r="I36" s="1"/>
      <c r="J36" s="1"/>
      <c r="K36" s="1"/>
    </row>
    <row r="37" spans="1:11" ht="229.2" customHeight="1" x14ac:dyDescent="0.25">
      <c r="A37" s="1"/>
      <c r="B37" s="92">
        <v>1</v>
      </c>
      <c r="C37" s="93"/>
      <c r="D37" s="94" t="s">
        <v>66</v>
      </c>
      <c r="E37" s="95"/>
      <c r="F37" s="95"/>
      <c r="G37" s="96"/>
      <c r="H37" s="63">
        <f>$H$12/3*B37</f>
        <v>6.666666666666667</v>
      </c>
      <c r="I37" s="1"/>
      <c r="J37" s="1"/>
    </row>
    <row r="38" spans="1:11" ht="54.6" customHeight="1" x14ac:dyDescent="0.25">
      <c r="A38" s="1"/>
      <c r="B38" s="92">
        <v>2</v>
      </c>
      <c r="C38" s="93"/>
      <c r="D38" s="94" t="s">
        <v>63</v>
      </c>
      <c r="E38" s="95"/>
      <c r="F38" s="95"/>
      <c r="G38" s="96"/>
      <c r="H38" s="63">
        <f>$H$12/3*B38</f>
        <v>13.333333333333334</v>
      </c>
      <c r="I38" s="1"/>
      <c r="J38" s="1"/>
      <c r="K38" s="1"/>
    </row>
    <row r="39" spans="1:11" ht="63" customHeight="1" x14ac:dyDescent="0.25">
      <c r="A39" s="1"/>
      <c r="B39" s="115">
        <v>3</v>
      </c>
      <c r="C39" s="116"/>
      <c r="D39" s="117" t="s">
        <v>64</v>
      </c>
      <c r="E39" s="118"/>
      <c r="F39" s="118"/>
      <c r="G39" s="119"/>
      <c r="H39" s="63">
        <f>$H$12/3*B39</f>
        <v>20</v>
      </c>
      <c r="I39" s="1"/>
      <c r="J39" s="1"/>
      <c r="K39" s="1"/>
    </row>
  </sheetData>
  <sheetProtection algorithmName="SHA-512" hashValue="OSNxx9B6WSi8QOlHx0+zM/6drtd45nL2zfdzjnQJEzrhYpW6BzMxoHhAKpmQUD0acxpuDto8GXmVclYDq+tPGw==" saltValue="hNRNrCoo/iDBAogiMhKGGw==" spinCount="100000" sheet="1" selectLockedCells="1"/>
  <mergeCells count="26">
    <mergeCell ref="B38:C38"/>
    <mergeCell ref="D38:G38"/>
    <mergeCell ref="B39:C39"/>
    <mergeCell ref="D39:G39"/>
    <mergeCell ref="B7:J7"/>
    <mergeCell ref="B15:J15"/>
    <mergeCell ref="B17:J17"/>
    <mergeCell ref="B18:J18"/>
    <mergeCell ref="B23:J23"/>
    <mergeCell ref="B25:C25"/>
    <mergeCell ref="B26:C26"/>
    <mergeCell ref="D25:G25"/>
    <mergeCell ref="D26:G26"/>
    <mergeCell ref="B27:C27"/>
    <mergeCell ref="D27:G27"/>
    <mergeCell ref="B28:C28"/>
    <mergeCell ref="B37:C37"/>
    <mergeCell ref="D37:G37"/>
    <mergeCell ref="B35:C35"/>
    <mergeCell ref="D35:G35"/>
    <mergeCell ref="D28:G28"/>
    <mergeCell ref="B32:J32"/>
    <mergeCell ref="B34:C34"/>
    <mergeCell ref="D34:G34"/>
    <mergeCell ref="B36:C36"/>
    <mergeCell ref="D36:G36"/>
  </mergeCells>
  <pageMargins left="0.78740157480314965" right="0.78740157480314965" top="0.98425196850393704" bottom="0.98425196850393704" header="0.31496062992125984" footer="0.31496062992125984"/>
  <pageSetup paperSize="9" scale="65" fitToHeight="0" orientation="portrait" r:id="rId1"/>
  <headerFooter>
    <oddFooter>&amp;L&amp;"AOK Buenos Aires Text,Standard"&amp;K005E3FAnl A.02 – Wertungsmatrix (M0925)&amp;R&amp;"AOK Buenos Aires Text,Standard"&amp;K005E3FSeite &amp;P | &amp;N</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0799BF-A193-4167-984F-B069E3E796B3}">
  <sheetPr>
    <pageSetUpPr fitToPage="1"/>
  </sheetPr>
  <dimension ref="A1:H24"/>
  <sheetViews>
    <sheetView zoomScaleNormal="100" workbookViewId="0">
      <selection activeCell="E22" sqref="E22"/>
    </sheetView>
  </sheetViews>
  <sheetFormatPr baseColWidth="10" defaultRowHeight="13.8" x14ac:dyDescent="0.25"/>
  <cols>
    <col min="1" max="1" width="1.69921875" style="10" customWidth="1"/>
    <col min="2" max="2" width="3.59765625" customWidth="1"/>
    <col min="3" max="3" width="18.59765625" customWidth="1"/>
    <col min="4" max="4" width="11.59765625" customWidth="1"/>
    <col min="5" max="5" width="47.59765625" bestFit="1" customWidth="1"/>
    <col min="6" max="6" width="15.59765625" customWidth="1"/>
    <col min="8" max="8" width="9" customWidth="1"/>
  </cols>
  <sheetData>
    <row r="1" spans="1:8" s="9" customFormat="1" ht="27" customHeight="1" x14ac:dyDescent="0.3">
      <c r="A1" s="4"/>
      <c r="B1" s="5" t="s">
        <v>0</v>
      </c>
      <c r="C1" s="5"/>
      <c r="D1" s="4"/>
      <c r="E1" s="4"/>
      <c r="F1" s="4"/>
      <c r="G1" s="4"/>
      <c r="H1" s="4"/>
    </row>
    <row r="2" spans="1:8" s="10" customFormat="1" x14ac:dyDescent="0.25">
      <c r="A2" s="1"/>
      <c r="B2" s="6"/>
      <c r="C2" s="6"/>
      <c r="D2" s="1"/>
      <c r="E2" s="1"/>
      <c r="F2" s="1"/>
      <c r="G2" s="1"/>
      <c r="H2" s="1"/>
    </row>
    <row r="3" spans="1:8" s="10" customFormat="1" x14ac:dyDescent="0.25">
      <c r="A3" s="1"/>
      <c r="B3" s="7" t="str">
        <f>Wertungsübersicht!B3</f>
        <v>Datenschutzkonforme Vernichtung von Papierunterlagen und Datenträgern (SAVE_86_2025)</v>
      </c>
      <c r="C3" s="7"/>
      <c r="D3" s="1"/>
      <c r="E3" s="1"/>
      <c r="F3" s="1"/>
      <c r="G3" s="73" t="s">
        <v>58</v>
      </c>
      <c r="H3" s="1"/>
    </row>
    <row r="4" spans="1:8" s="10" customFormat="1" ht="19.95" customHeight="1" x14ac:dyDescent="0.25">
      <c r="A4" s="1"/>
      <c r="B4" s="1"/>
      <c r="C4" s="1"/>
      <c r="D4" s="1"/>
      <c r="E4" s="1"/>
      <c r="F4" s="1"/>
      <c r="G4" s="1"/>
      <c r="H4" s="1"/>
    </row>
    <row r="5" spans="1:8" s="14" customFormat="1" x14ac:dyDescent="0.25">
      <c r="A5" s="18"/>
      <c r="B5" s="18" t="s">
        <v>13</v>
      </c>
      <c r="C5" s="19" t="s">
        <v>18</v>
      </c>
      <c r="D5" s="20"/>
      <c r="E5" s="20"/>
      <c r="F5" s="20"/>
      <c r="G5" s="18"/>
      <c r="H5" s="18"/>
    </row>
    <row r="6" spans="1:8" s="10" customFormat="1" ht="6" customHeight="1" x14ac:dyDescent="0.25">
      <c r="A6" s="1"/>
      <c r="B6" s="1"/>
      <c r="C6" s="1"/>
      <c r="D6" s="1"/>
      <c r="E6" s="1"/>
      <c r="F6" s="1"/>
      <c r="G6" s="1"/>
      <c r="H6" s="1"/>
    </row>
    <row r="7" spans="1:8" s="10" customFormat="1" ht="61.5" customHeight="1" x14ac:dyDescent="0.25">
      <c r="A7" s="1"/>
      <c r="B7" s="88" t="s">
        <v>47</v>
      </c>
      <c r="C7" s="88"/>
      <c r="D7" s="88"/>
      <c r="E7" s="88"/>
      <c r="F7" s="88"/>
      <c r="G7" s="88"/>
      <c r="H7" s="1"/>
    </row>
    <row r="8" spans="1:8" s="10" customFormat="1" ht="51" customHeight="1" x14ac:dyDescent="0.25">
      <c r="A8" s="1"/>
      <c r="B8" s="88" t="s">
        <v>48</v>
      </c>
      <c r="C8" s="88"/>
      <c r="D8" s="88"/>
      <c r="E8" s="88"/>
      <c r="F8" s="88"/>
      <c r="G8" s="88"/>
      <c r="H8" s="1"/>
    </row>
    <row r="9" spans="1:8" s="10" customFormat="1" x14ac:dyDescent="0.25">
      <c r="A9" s="1"/>
      <c r="B9" s="90" t="s">
        <v>19</v>
      </c>
      <c r="C9" s="91"/>
      <c r="D9" s="91"/>
      <c r="E9" s="91"/>
      <c r="F9" s="91"/>
      <c r="G9" s="91"/>
      <c r="H9" s="1"/>
    </row>
    <row r="10" spans="1:8" s="10" customFormat="1" x14ac:dyDescent="0.25">
      <c r="A10" s="1"/>
      <c r="B10" s="56" t="s">
        <v>30</v>
      </c>
      <c r="C10" s="65" t="s">
        <v>31</v>
      </c>
      <c r="D10" s="65"/>
      <c r="E10" s="65"/>
      <c r="F10" s="42"/>
      <c r="G10" s="65"/>
      <c r="H10" s="1"/>
    </row>
    <row r="11" spans="1:8" s="10" customFormat="1" x14ac:dyDescent="0.25">
      <c r="A11" s="1"/>
      <c r="B11" s="56" t="s">
        <v>30</v>
      </c>
      <c r="C11" s="65" t="s">
        <v>49</v>
      </c>
      <c r="D11" s="65"/>
      <c r="E11" s="65"/>
      <c r="F11" s="42"/>
      <c r="G11" s="65"/>
      <c r="H11" s="1"/>
    </row>
    <row r="12" spans="1:8" s="10" customFormat="1" x14ac:dyDescent="0.25">
      <c r="A12" s="1"/>
      <c r="B12" s="56" t="s">
        <v>30</v>
      </c>
      <c r="C12" s="65" t="s">
        <v>50</v>
      </c>
      <c r="D12" s="65"/>
      <c r="E12" s="65"/>
      <c r="F12" s="42"/>
      <c r="G12" s="65"/>
      <c r="H12" s="1"/>
    </row>
    <row r="13" spans="1:8" s="10" customFormat="1" x14ac:dyDescent="0.25">
      <c r="A13" s="1"/>
      <c r="B13" s="42"/>
      <c r="C13" s="65"/>
      <c r="D13" s="65"/>
      <c r="E13" s="65"/>
      <c r="F13" s="65"/>
      <c r="G13" s="65"/>
      <c r="H13" s="1"/>
    </row>
    <row r="14" spans="1:8" s="11" customFormat="1" ht="16.5" customHeight="1" x14ac:dyDescent="0.25">
      <c r="A14" s="3"/>
      <c r="B14" s="43" t="str">
        <f>CONCATENATE("Beispielrechnung (PmaxP = ",Wertungsübersicht!H17,")")</f>
        <v>Beispielrechnung (PmaxP = 60)</v>
      </c>
      <c r="C14" s="3"/>
      <c r="D14" s="3"/>
      <c r="E14" s="3"/>
      <c r="F14" s="3"/>
      <c r="G14" s="3"/>
      <c r="H14" s="3"/>
    </row>
    <row r="15" spans="1:8" s="14" customFormat="1" ht="31.35" customHeight="1" x14ac:dyDescent="0.25">
      <c r="A15" s="18"/>
      <c r="B15" s="74" t="s">
        <v>3</v>
      </c>
      <c r="C15" s="75" t="s">
        <v>23</v>
      </c>
      <c r="D15" s="76" t="s">
        <v>20</v>
      </c>
      <c r="E15" s="77" t="s">
        <v>21</v>
      </c>
      <c r="F15" s="75" t="s">
        <v>22</v>
      </c>
      <c r="G15" s="18"/>
      <c r="H15" s="18"/>
    </row>
    <row r="16" spans="1:8" s="12" customFormat="1" ht="13.2" x14ac:dyDescent="0.25">
      <c r="A16" s="2"/>
      <c r="B16" s="26"/>
      <c r="C16" s="27"/>
      <c r="D16" s="28" t="s">
        <v>29</v>
      </c>
      <c r="E16" s="30"/>
      <c r="F16" s="44" t="s">
        <v>9</v>
      </c>
      <c r="G16" s="2"/>
      <c r="H16" s="2"/>
    </row>
    <row r="17" spans="1:8" s="10" customFormat="1" x14ac:dyDescent="0.25">
      <c r="A17" s="1"/>
      <c r="B17" s="52" t="s">
        <v>1</v>
      </c>
      <c r="C17" s="53" t="s">
        <v>26</v>
      </c>
      <c r="D17" s="57">
        <v>50000</v>
      </c>
      <c r="E17" s="54" t="s">
        <v>32</v>
      </c>
      <c r="F17" s="71">
        <f>Wertungsübersicht!$H$17+((Wertungsübersicht!$H$17/(('LOS 2 - Preis'!$D$17*1.5)-'LOS 2 - Preis'!$D$17))*('LOS 2 - Preis'!$D$17-'LOS 2 - Preis'!D17))</f>
        <v>60</v>
      </c>
      <c r="G17" s="1"/>
      <c r="H17" s="1"/>
    </row>
    <row r="18" spans="1:8" s="10" customFormat="1" x14ac:dyDescent="0.25">
      <c r="A18" s="1"/>
      <c r="B18" s="48" t="s">
        <v>25</v>
      </c>
      <c r="C18" s="49" t="s">
        <v>27</v>
      </c>
      <c r="D18" s="58">
        <v>55000</v>
      </c>
      <c r="E18" s="59" t="s">
        <v>60</v>
      </c>
      <c r="F18" s="71">
        <f>Wertungsübersicht!$H$17+((Wertungsübersicht!$H$17/(('LOS 2 - Preis'!$D$17*1.5)-'LOS 2 - Preis'!$D$17))*('LOS 2 - Preis'!$D$17-'LOS 2 - Preis'!D18))</f>
        <v>48</v>
      </c>
      <c r="G18" s="1"/>
      <c r="H18" s="1"/>
    </row>
    <row r="19" spans="1:8" s="10" customFormat="1" x14ac:dyDescent="0.25">
      <c r="A19" s="1"/>
      <c r="B19" s="50" t="s">
        <v>24</v>
      </c>
      <c r="C19" s="51" t="s">
        <v>28</v>
      </c>
      <c r="D19" s="55">
        <v>75000</v>
      </c>
      <c r="E19" s="64" t="s">
        <v>42</v>
      </c>
      <c r="F19" s="72">
        <f>Wertungsübersicht!$H$17+((Wertungsübersicht!$H$17/(('LOS 2 - Preis'!$D$17*1.5)-'LOS 2 - Preis'!$D$17))*('LOS 2 - Preis'!$D$17-'LOS 2 - Preis'!D19))</f>
        <v>0</v>
      </c>
      <c r="G19" s="1"/>
      <c r="H19" s="1"/>
    </row>
    <row r="20" spans="1:8" x14ac:dyDescent="0.25">
      <c r="A20" s="1"/>
      <c r="B20" s="1"/>
      <c r="C20" s="1"/>
      <c r="D20" s="1"/>
      <c r="E20" s="1"/>
      <c r="F20" s="1"/>
      <c r="G20" s="1"/>
      <c r="H20" s="1"/>
    </row>
    <row r="21" spans="1:8" x14ac:dyDescent="0.25">
      <c r="A21" s="1"/>
      <c r="B21" s="1"/>
      <c r="C21" s="1"/>
      <c r="D21" s="1"/>
      <c r="E21" s="1"/>
      <c r="F21" s="1"/>
      <c r="G21" s="1"/>
      <c r="H21" s="1"/>
    </row>
    <row r="22" spans="1:8" s="10" customFormat="1" x14ac:dyDescent="0.25"/>
    <row r="23" spans="1:8" s="10" customFormat="1" x14ac:dyDescent="0.25"/>
    <row r="24" spans="1:8" s="10" customFormat="1" x14ac:dyDescent="0.25"/>
  </sheetData>
  <sheetProtection algorithmName="SHA-512" hashValue="TVIKTu7D5RwjBYOi4a5Af0FZbZjEOAsnoj3JYcKXgsCJHepazbRmIfIJBiaRWWO/kLfjUOB1N9RCuyhDV+vT6g==" saltValue="G0OxZpNQI6lc27saAsP87Q==" spinCount="100000" sheet="1" selectLockedCells="1"/>
  <mergeCells count="3">
    <mergeCell ref="B7:G7"/>
    <mergeCell ref="B8:G8"/>
    <mergeCell ref="B9:G9"/>
  </mergeCells>
  <pageMargins left="0.78740157480314965" right="0.78740157480314965" top="0.98425196850393704" bottom="0.98425196850393704" header="0.31496062992125984" footer="0.31496062992125984"/>
  <pageSetup paperSize="9" scale="99" fitToHeight="0" orientation="landscape" r:id="rId1"/>
  <headerFooter>
    <oddFooter>&amp;L&amp;"AOK Buenos Aires Text,Standard"&amp;K005E3FAnl A.02 – Wertungsmatrix (M0925)&amp;R&amp;"AOK Buenos Aires Text,Standard"&amp;K005E3FSeite &amp;P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8580A2-5EC3-4619-BC21-7852C5407365}">
  <sheetPr>
    <pageSetUpPr fitToPage="1"/>
  </sheetPr>
  <dimension ref="A1:K39"/>
  <sheetViews>
    <sheetView zoomScaleNormal="100" workbookViewId="0">
      <selection activeCell="D37" sqref="D37:G37"/>
    </sheetView>
  </sheetViews>
  <sheetFormatPr baseColWidth="10" defaultRowHeight="13.8" x14ac:dyDescent="0.25"/>
  <cols>
    <col min="1" max="1" width="1.69921875" style="10" customWidth="1"/>
    <col min="2" max="2" width="3.59765625" customWidth="1"/>
    <col min="3" max="3" width="18.59765625" customWidth="1"/>
    <col min="4" max="4" width="11.59765625" customWidth="1"/>
    <col min="5" max="5" width="3.69921875" customWidth="1"/>
    <col min="6" max="6" width="33.69921875" bestFit="1" customWidth="1"/>
    <col min="7" max="8" width="11.59765625" customWidth="1"/>
    <col min="10" max="10" width="14.5" customWidth="1"/>
    <col min="11" max="11" width="3.5" customWidth="1"/>
  </cols>
  <sheetData>
    <row r="1" spans="1:11" s="9" customFormat="1" ht="27" customHeight="1" x14ac:dyDescent="0.3">
      <c r="A1" s="4"/>
      <c r="B1" s="5" t="s">
        <v>0</v>
      </c>
      <c r="C1" s="5"/>
      <c r="D1" s="4"/>
      <c r="E1" s="4"/>
      <c r="F1" s="4"/>
      <c r="G1" s="4"/>
      <c r="H1" s="4"/>
      <c r="I1" s="4"/>
      <c r="J1" s="4"/>
      <c r="K1" s="4"/>
    </row>
    <row r="2" spans="1:11" s="10" customFormat="1" x14ac:dyDescent="0.25">
      <c r="A2" s="1"/>
      <c r="B2" s="6"/>
      <c r="C2" s="6"/>
      <c r="D2" s="1"/>
      <c r="E2" s="1"/>
      <c r="F2" s="1"/>
      <c r="G2" s="1"/>
      <c r="H2" s="1"/>
      <c r="I2" s="1"/>
      <c r="J2" s="1"/>
      <c r="K2" s="1"/>
    </row>
    <row r="3" spans="1:11" s="10" customFormat="1" x14ac:dyDescent="0.25">
      <c r="A3" s="1"/>
      <c r="B3" s="7" t="str">
        <f>Wertungsübersicht!B3</f>
        <v>Datenschutzkonforme Vernichtung von Papierunterlagen und Datenträgern (SAVE_86_2025)</v>
      </c>
      <c r="C3" s="7"/>
      <c r="D3" s="1"/>
      <c r="E3" s="1"/>
      <c r="F3" s="1"/>
      <c r="G3" s="1"/>
      <c r="H3" s="1"/>
      <c r="I3" s="73" t="s">
        <v>58</v>
      </c>
      <c r="J3" s="1"/>
      <c r="K3" s="1"/>
    </row>
    <row r="4" spans="1:11" s="10" customFormat="1" ht="19.95" customHeight="1" x14ac:dyDescent="0.25">
      <c r="A4" s="1"/>
      <c r="B4" s="1"/>
      <c r="C4" s="1"/>
      <c r="D4" s="1"/>
      <c r="E4" s="1"/>
      <c r="F4" s="1"/>
      <c r="G4" s="1"/>
      <c r="H4" s="1"/>
      <c r="I4" s="1"/>
      <c r="J4" s="1"/>
      <c r="K4" s="1"/>
    </row>
    <row r="5" spans="1:11" s="14" customFormat="1" x14ac:dyDescent="0.25">
      <c r="A5" s="18"/>
      <c r="B5" s="18" t="s">
        <v>14</v>
      </c>
      <c r="C5" s="19" t="s">
        <v>33</v>
      </c>
      <c r="D5" s="20"/>
      <c r="E5" s="20"/>
      <c r="F5" s="20"/>
      <c r="G5" s="20"/>
      <c r="H5" s="20"/>
      <c r="I5" s="18"/>
      <c r="J5" s="18"/>
      <c r="K5" s="18"/>
    </row>
    <row r="6" spans="1:11" s="10" customFormat="1" ht="6" customHeight="1" x14ac:dyDescent="0.25">
      <c r="A6" s="1"/>
      <c r="B6" s="1"/>
      <c r="C6" s="1"/>
      <c r="D6" s="1"/>
      <c r="E6" s="1"/>
      <c r="F6" s="1"/>
      <c r="G6" s="1"/>
      <c r="H6" s="1"/>
      <c r="I6" s="1"/>
      <c r="J6" s="1"/>
      <c r="K6" s="1"/>
    </row>
    <row r="7" spans="1:11" s="10" customFormat="1" x14ac:dyDescent="0.25">
      <c r="A7" s="1"/>
      <c r="B7" s="104" t="s">
        <v>34</v>
      </c>
      <c r="C7" s="104"/>
      <c r="D7" s="104"/>
      <c r="E7" s="104"/>
      <c r="F7" s="104"/>
      <c r="G7" s="104"/>
      <c r="H7" s="104"/>
      <c r="I7" s="104"/>
      <c r="J7" s="104"/>
      <c r="K7" s="1"/>
    </row>
    <row r="8" spans="1:11" s="10" customFormat="1" x14ac:dyDescent="0.25">
      <c r="A8" s="1"/>
      <c r="B8" s="1"/>
      <c r="C8" s="1"/>
      <c r="D8" s="1"/>
      <c r="E8" s="1"/>
      <c r="F8" s="1"/>
      <c r="G8" s="1"/>
      <c r="H8" s="1"/>
      <c r="I8" s="1"/>
      <c r="J8" s="1"/>
      <c r="K8" s="1"/>
    </row>
    <row r="9" spans="1:11" s="14" customFormat="1" ht="31.35" customHeight="1" x14ac:dyDescent="0.25">
      <c r="A9" s="18"/>
      <c r="B9" s="74" t="s">
        <v>3</v>
      </c>
      <c r="C9" s="75" t="s">
        <v>4</v>
      </c>
      <c r="D9" s="76" t="s">
        <v>35</v>
      </c>
      <c r="E9" s="77" t="s">
        <v>3</v>
      </c>
      <c r="F9" s="77" t="s">
        <v>6</v>
      </c>
      <c r="G9" s="77" t="s">
        <v>5</v>
      </c>
      <c r="H9" s="74" t="s">
        <v>7</v>
      </c>
      <c r="I9" s="18"/>
      <c r="J9" s="18"/>
      <c r="K9" s="18"/>
    </row>
    <row r="10" spans="1:11" s="12" customFormat="1" ht="13.2" x14ac:dyDescent="0.25">
      <c r="A10" s="2"/>
      <c r="B10" s="26"/>
      <c r="C10" s="27"/>
      <c r="D10" s="28" t="s">
        <v>9</v>
      </c>
      <c r="E10" s="29"/>
      <c r="F10" s="30"/>
      <c r="G10" s="30" t="s">
        <v>8</v>
      </c>
      <c r="H10" s="31" t="s">
        <v>9</v>
      </c>
      <c r="I10" s="2"/>
      <c r="J10" s="2"/>
      <c r="K10" s="2"/>
    </row>
    <row r="11" spans="1:11" s="10" customFormat="1" x14ac:dyDescent="0.25">
      <c r="A11" s="1"/>
      <c r="B11" s="32" t="s">
        <v>14</v>
      </c>
      <c r="C11" s="33" t="s">
        <v>11</v>
      </c>
      <c r="D11" s="36">
        <f>Wertungsübersicht!H21</f>
        <v>40</v>
      </c>
      <c r="E11" s="41" t="s">
        <v>15</v>
      </c>
      <c r="F11" s="34" t="str">
        <f>Wertungsübersicht!F19</f>
        <v xml:space="preserve">Zertifizierung nach DIN EN ISO 14001:2015 </v>
      </c>
      <c r="G11" s="34">
        <v>0.5</v>
      </c>
      <c r="H11" s="67">
        <f>$D$11*G11</f>
        <v>20</v>
      </c>
      <c r="I11" s="1"/>
      <c r="J11" s="1"/>
      <c r="K11" s="1"/>
    </row>
    <row r="12" spans="1:11" x14ac:dyDescent="0.25">
      <c r="A12" s="1"/>
      <c r="B12" s="45"/>
      <c r="C12" s="46"/>
      <c r="D12" s="46"/>
      <c r="E12" s="47" t="s">
        <v>16</v>
      </c>
      <c r="F12" s="46" t="str">
        <f>Wertungsübersicht!F20</f>
        <v>Umwelt- und Nachhaltigkeitskonzept</v>
      </c>
      <c r="G12" s="46">
        <v>0.5</v>
      </c>
      <c r="H12" s="68">
        <f>$D$11*G12</f>
        <v>20</v>
      </c>
      <c r="I12" s="1"/>
      <c r="J12" s="1"/>
      <c r="K12" s="1"/>
    </row>
    <row r="13" spans="1:11" ht="14.4" thickBot="1" x14ac:dyDescent="0.3">
      <c r="A13" s="1"/>
      <c r="B13" s="22"/>
      <c r="C13" s="23" t="s">
        <v>12</v>
      </c>
      <c r="D13" s="24">
        <f>SUM(D11:D12)</f>
        <v>40</v>
      </c>
      <c r="E13" s="25"/>
      <c r="F13" s="23"/>
      <c r="G13" s="24">
        <f>SUM(G11:G12)</f>
        <v>1</v>
      </c>
      <c r="H13" s="69">
        <f>SUBTOTAL(9,H11:H12)</f>
        <v>40</v>
      </c>
      <c r="I13" s="1"/>
      <c r="J13" s="1"/>
      <c r="K13" s="1"/>
    </row>
    <row r="14" spans="1:11" ht="14.4" thickTop="1" x14ac:dyDescent="0.25">
      <c r="A14" s="1"/>
      <c r="B14" s="1"/>
      <c r="C14" s="1"/>
      <c r="D14" s="1"/>
      <c r="E14" s="1"/>
      <c r="F14" s="1"/>
      <c r="G14" s="1"/>
      <c r="H14" s="1"/>
      <c r="I14" s="1"/>
      <c r="J14" s="1"/>
      <c r="K14" s="1"/>
    </row>
    <row r="15" spans="1:11" s="60" customFormat="1" ht="77.25" customHeight="1" x14ac:dyDescent="0.25">
      <c r="A15" s="3"/>
      <c r="B15" s="88" t="s">
        <v>36</v>
      </c>
      <c r="C15" s="88"/>
      <c r="D15" s="88"/>
      <c r="E15" s="88"/>
      <c r="F15" s="88"/>
      <c r="G15" s="88"/>
      <c r="H15" s="88"/>
      <c r="I15" s="88"/>
      <c r="J15" s="88"/>
      <c r="K15" s="3"/>
    </row>
    <row r="16" spans="1:11" s="60" customFormat="1" ht="21.75" customHeight="1" x14ac:dyDescent="0.25">
      <c r="A16" s="3"/>
      <c r="B16" s="3" t="str">
        <f>CONCATENATE("Beispielrechnung: ",D11," x ",G11," = ",H11)</f>
        <v>Beispielrechnung: 40 x 0,5 = 20</v>
      </c>
      <c r="C16" s="3"/>
      <c r="D16" s="3"/>
      <c r="E16" s="3"/>
      <c r="F16" s="3"/>
      <c r="G16" s="3"/>
      <c r="H16" s="3"/>
      <c r="I16" s="3"/>
      <c r="J16" s="3"/>
      <c r="K16" s="3"/>
    </row>
    <row r="17" spans="1:11" s="60" customFormat="1" ht="33.75" customHeight="1" x14ac:dyDescent="0.25">
      <c r="A17" s="3"/>
      <c r="B17" s="88" t="s">
        <v>37</v>
      </c>
      <c r="C17" s="88"/>
      <c r="D17" s="88"/>
      <c r="E17" s="88"/>
      <c r="F17" s="88"/>
      <c r="G17" s="88"/>
      <c r="H17" s="88"/>
      <c r="I17" s="88"/>
      <c r="J17" s="88"/>
      <c r="K17" s="3"/>
    </row>
    <row r="18" spans="1:11" x14ac:dyDescent="0.25">
      <c r="A18" s="1"/>
      <c r="B18" s="90" t="s">
        <v>57</v>
      </c>
      <c r="C18" s="90"/>
      <c r="D18" s="90"/>
      <c r="E18" s="90"/>
      <c r="F18" s="90"/>
      <c r="G18" s="90"/>
      <c r="H18" s="90"/>
      <c r="I18" s="90"/>
      <c r="J18" s="90"/>
      <c r="K18" s="1"/>
    </row>
    <row r="19" spans="1:11" x14ac:dyDescent="0.25">
      <c r="A19" s="1"/>
      <c r="B19" s="66"/>
      <c r="C19" s="66"/>
      <c r="D19" s="66"/>
      <c r="E19" s="66"/>
      <c r="F19" s="66"/>
      <c r="G19" s="66"/>
      <c r="H19" s="66"/>
      <c r="I19" s="66"/>
      <c r="J19" s="66"/>
      <c r="K19" s="1"/>
    </row>
    <row r="20" spans="1:11" x14ac:dyDescent="0.25">
      <c r="A20" s="1"/>
      <c r="B20" s="1"/>
      <c r="C20" s="1"/>
      <c r="D20" s="1"/>
      <c r="E20" s="1"/>
      <c r="F20" s="1"/>
      <c r="G20" s="1"/>
      <c r="H20" s="1"/>
      <c r="I20" s="1"/>
      <c r="J20" s="1"/>
      <c r="K20" s="1"/>
    </row>
    <row r="21" spans="1:11" s="14" customFormat="1" x14ac:dyDescent="0.25">
      <c r="A21" s="18"/>
      <c r="B21" s="62" t="s">
        <v>15</v>
      </c>
      <c r="C21" s="19" t="str">
        <f>F11</f>
        <v xml:space="preserve">Zertifizierung nach DIN EN ISO 14001:2015 </v>
      </c>
      <c r="D21" s="20"/>
      <c r="E21" s="20"/>
      <c r="F21" s="20"/>
      <c r="G21" s="20"/>
      <c r="H21" s="20"/>
      <c r="I21" s="18"/>
      <c r="J21" s="18"/>
      <c r="K21" s="18"/>
    </row>
    <row r="22" spans="1:11" s="10" customFormat="1" ht="6" customHeight="1" x14ac:dyDescent="0.25">
      <c r="A22" s="1"/>
      <c r="B22" s="1"/>
      <c r="C22" s="1"/>
      <c r="D22" s="1"/>
      <c r="E22" s="1"/>
      <c r="F22" s="1"/>
      <c r="G22" s="1"/>
      <c r="H22" s="1"/>
      <c r="I22" s="1"/>
      <c r="J22" s="1"/>
      <c r="K22" s="1"/>
    </row>
    <row r="23" spans="1:11" s="10" customFormat="1" x14ac:dyDescent="0.25">
      <c r="A23" s="1"/>
      <c r="B23" s="104" t="s">
        <v>38</v>
      </c>
      <c r="C23" s="104"/>
      <c r="D23" s="104"/>
      <c r="E23" s="104"/>
      <c r="F23" s="104"/>
      <c r="G23" s="104"/>
      <c r="H23" s="104"/>
      <c r="I23" s="104"/>
      <c r="J23" s="104"/>
      <c r="K23" s="1"/>
    </row>
    <row r="24" spans="1:11" s="10" customFormat="1" x14ac:dyDescent="0.25">
      <c r="A24" s="1"/>
      <c r="B24" s="1"/>
      <c r="C24" s="1"/>
      <c r="D24" s="1"/>
      <c r="E24" s="1"/>
      <c r="F24" s="1"/>
      <c r="G24" s="1"/>
      <c r="H24" s="1"/>
      <c r="I24" s="1"/>
      <c r="J24" s="1"/>
      <c r="K24" s="1"/>
    </row>
    <row r="25" spans="1:11" s="14" customFormat="1" ht="31.35" customHeight="1" x14ac:dyDescent="0.25">
      <c r="A25" s="18"/>
      <c r="B25" s="105" t="s">
        <v>39</v>
      </c>
      <c r="C25" s="106"/>
      <c r="D25" s="107" t="s">
        <v>41</v>
      </c>
      <c r="E25" s="108"/>
      <c r="F25" s="108"/>
      <c r="G25" s="109"/>
      <c r="H25" s="74" t="s">
        <v>22</v>
      </c>
      <c r="I25" s="18"/>
      <c r="J25" s="18"/>
      <c r="K25" s="18"/>
    </row>
    <row r="26" spans="1:11" s="12" customFormat="1" ht="14.25" customHeight="1" x14ac:dyDescent="0.25">
      <c r="A26" s="2"/>
      <c r="B26" s="97" t="s">
        <v>40</v>
      </c>
      <c r="C26" s="98"/>
      <c r="D26" s="99"/>
      <c r="E26" s="97"/>
      <c r="F26" s="97"/>
      <c r="G26" s="100"/>
      <c r="H26" s="31" t="s">
        <v>9</v>
      </c>
      <c r="I26" s="2"/>
      <c r="J26" s="2"/>
      <c r="K26" s="2"/>
    </row>
    <row r="27" spans="1:11" s="10" customFormat="1" ht="57" customHeight="1" x14ac:dyDescent="0.25">
      <c r="A27" s="1"/>
      <c r="B27" s="120">
        <v>0</v>
      </c>
      <c r="C27" s="121"/>
      <c r="D27" s="101" t="s">
        <v>62</v>
      </c>
      <c r="E27" s="102"/>
      <c r="F27" s="102"/>
      <c r="G27" s="103"/>
      <c r="H27" s="63">
        <f>$H$11/1*B27</f>
        <v>0</v>
      </c>
      <c r="I27" s="1"/>
      <c r="J27" s="1"/>
      <c r="K27" s="1"/>
    </row>
    <row r="28" spans="1:11" ht="41.1" customHeight="1" x14ac:dyDescent="0.25">
      <c r="A28" s="1"/>
      <c r="B28" s="122">
        <v>1</v>
      </c>
      <c r="C28" s="123"/>
      <c r="D28" s="124" t="s">
        <v>56</v>
      </c>
      <c r="E28" s="125"/>
      <c r="F28" s="125"/>
      <c r="G28" s="126"/>
      <c r="H28" s="63">
        <f>$H$11/1*B28</f>
        <v>20</v>
      </c>
      <c r="I28" s="1"/>
      <c r="J28" s="1"/>
      <c r="K28" s="1"/>
    </row>
    <row r="29" spans="1:11" ht="13.95" customHeight="1" x14ac:dyDescent="0.25">
      <c r="A29" s="1"/>
      <c r="B29" s="1"/>
      <c r="C29" s="1"/>
      <c r="D29" s="1"/>
      <c r="E29" s="1"/>
      <c r="F29" s="1"/>
      <c r="G29" s="1"/>
      <c r="H29" s="1"/>
      <c r="I29" s="1"/>
      <c r="J29" s="1"/>
      <c r="K29" s="1"/>
    </row>
    <row r="30" spans="1:11" s="14" customFormat="1" ht="13.95" customHeight="1" x14ac:dyDescent="0.25">
      <c r="A30" s="18"/>
      <c r="B30" s="62" t="s">
        <v>16</v>
      </c>
      <c r="C30" s="19" t="str">
        <f>F12</f>
        <v>Umwelt- und Nachhaltigkeitskonzept</v>
      </c>
      <c r="D30" s="20"/>
      <c r="E30" s="20"/>
      <c r="F30" s="20"/>
      <c r="G30" s="20"/>
      <c r="H30" s="20"/>
      <c r="I30" s="18"/>
      <c r="J30" s="18"/>
      <c r="K30" s="18"/>
    </row>
    <row r="31" spans="1:11" s="10" customFormat="1" ht="6" customHeight="1" x14ac:dyDescent="0.25">
      <c r="A31" s="1"/>
      <c r="B31" s="1"/>
      <c r="C31" s="1"/>
      <c r="D31" s="1"/>
      <c r="E31" s="1"/>
      <c r="F31" s="1"/>
      <c r="G31" s="1"/>
      <c r="H31" s="1"/>
      <c r="I31" s="1"/>
      <c r="J31" s="1"/>
      <c r="K31" s="1"/>
    </row>
    <row r="32" spans="1:11" s="10" customFormat="1" x14ac:dyDescent="0.25">
      <c r="A32" s="1"/>
      <c r="B32" s="104" t="s">
        <v>38</v>
      </c>
      <c r="C32" s="104"/>
      <c r="D32" s="104"/>
      <c r="E32" s="104"/>
      <c r="F32" s="104"/>
      <c r="G32" s="104"/>
      <c r="H32" s="104"/>
      <c r="I32" s="104"/>
      <c r="J32" s="104"/>
      <c r="K32" s="1"/>
    </row>
    <row r="33" spans="1:11" s="10" customFormat="1" x14ac:dyDescent="0.25">
      <c r="A33" s="1"/>
      <c r="B33" s="1"/>
      <c r="C33" s="1"/>
      <c r="D33" s="1"/>
      <c r="E33" s="1"/>
      <c r="F33" s="1"/>
      <c r="G33" s="1"/>
      <c r="H33" s="1"/>
      <c r="I33" s="1"/>
      <c r="J33" s="1"/>
      <c r="K33" s="1"/>
    </row>
    <row r="34" spans="1:11" s="14" customFormat="1" ht="31.35" customHeight="1" x14ac:dyDescent="0.25">
      <c r="A34" s="18"/>
      <c r="B34" s="105" t="s">
        <v>39</v>
      </c>
      <c r="C34" s="106"/>
      <c r="D34" s="107" t="s">
        <v>41</v>
      </c>
      <c r="E34" s="108"/>
      <c r="F34" s="108"/>
      <c r="G34" s="109"/>
      <c r="H34" s="74" t="s">
        <v>22</v>
      </c>
      <c r="I34" s="18"/>
      <c r="J34" s="18"/>
      <c r="K34" s="18"/>
    </row>
    <row r="35" spans="1:11" s="12" customFormat="1" ht="14.25" customHeight="1" x14ac:dyDescent="0.25">
      <c r="A35" s="2"/>
      <c r="B35" s="97" t="s">
        <v>40</v>
      </c>
      <c r="C35" s="98"/>
      <c r="D35" s="99"/>
      <c r="E35" s="97"/>
      <c r="F35" s="97"/>
      <c r="G35" s="100"/>
      <c r="H35" s="31" t="s">
        <v>9</v>
      </c>
      <c r="I35" s="2"/>
      <c r="J35" s="2"/>
      <c r="K35" s="2"/>
    </row>
    <row r="36" spans="1:11" s="10" customFormat="1" ht="57" customHeight="1" x14ac:dyDescent="0.25">
      <c r="A36" s="1"/>
      <c r="B36" s="110">
        <v>0</v>
      </c>
      <c r="C36" s="111"/>
      <c r="D36" s="101" t="s">
        <v>61</v>
      </c>
      <c r="E36" s="102"/>
      <c r="F36" s="102"/>
      <c r="G36" s="103"/>
      <c r="H36" s="63">
        <f>$H$12/3*B36</f>
        <v>0</v>
      </c>
      <c r="I36" s="1"/>
      <c r="J36" s="1"/>
      <c r="K36" s="1"/>
    </row>
    <row r="37" spans="1:11" ht="196.2" customHeight="1" x14ac:dyDescent="0.25">
      <c r="A37" s="1"/>
      <c r="B37" s="92">
        <v>1</v>
      </c>
      <c r="C37" s="93"/>
      <c r="D37" s="101" t="s">
        <v>66</v>
      </c>
      <c r="E37" s="102"/>
      <c r="F37" s="102"/>
      <c r="G37" s="103"/>
      <c r="H37" s="63">
        <f>$H$12/3*B37</f>
        <v>6.666666666666667</v>
      </c>
      <c r="I37" s="1"/>
      <c r="J37" s="1"/>
    </row>
    <row r="38" spans="1:11" ht="33" customHeight="1" x14ac:dyDescent="0.25">
      <c r="A38" s="1"/>
      <c r="B38" s="92">
        <v>2</v>
      </c>
      <c r="C38" s="93"/>
      <c r="D38" s="101" t="s">
        <v>63</v>
      </c>
      <c r="E38" s="102"/>
      <c r="F38" s="102"/>
      <c r="G38" s="103"/>
      <c r="H38" s="63">
        <f>$H$12/3*B38</f>
        <v>13.333333333333334</v>
      </c>
      <c r="I38" s="1"/>
      <c r="J38" s="1"/>
      <c r="K38" s="1"/>
    </row>
    <row r="39" spans="1:11" ht="32.4" customHeight="1" x14ac:dyDescent="0.25">
      <c r="A39" s="1"/>
      <c r="B39" s="115">
        <v>3</v>
      </c>
      <c r="C39" s="116"/>
      <c r="D39" s="117" t="s">
        <v>64</v>
      </c>
      <c r="E39" s="118"/>
      <c r="F39" s="118"/>
      <c r="G39" s="119"/>
      <c r="H39" s="63">
        <f>$H$12/3*B39</f>
        <v>20</v>
      </c>
      <c r="I39" s="1"/>
      <c r="J39" s="1"/>
      <c r="K39" s="1"/>
    </row>
  </sheetData>
  <sheetProtection algorithmName="SHA-512" hashValue="CbCvdic1bT6DZomwrNybmy+4C+YxbIbdrQxLOZ294qnolcQ1V3XpTl/ICE28sZvKURH99K1XfKMetBZygV8Sig==" saltValue="0rcP1Pg7wLQ6RURLqs46yQ==" spinCount="100000" sheet="1" selectLockedCells="1"/>
  <mergeCells count="26">
    <mergeCell ref="B39:C39"/>
    <mergeCell ref="D39:G39"/>
    <mergeCell ref="B38:C38"/>
    <mergeCell ref="D38:G38"/>
    <mergeCell ref="B37:C37"/>
    <mergeCell ref="D37:G37"/>
    <mergeCell ref="B36:C36"/>
    <mergeCell ref="D36:G36"/>
    <mergeCell ref="B32:J32"/>
    <mergeCell ref="B34:C34"/>
    <mergeCell ref="D34:G34"/>
    <mergeCell ref="B35:C35"/>
    <mergeCell ref="D35:G35"/>
    <mergeCell ref="B26:C26"/>
    <mergeCell ref="D26:G26"/>
    <mergeCell ref="B27:C27"/>
    <mergeCell ref="D27:G27"/>
    <mergeCell ref="B28:C28"/>
    <mergeCell ref="D28:G28"/>
    <mergeCell ref="B25:C25"/>
    <mergeCell ref="D25:G25"/>
    <mergeCell ref="B7:J7"/>
    <mergeCell ref="B15:J15"/>
    <mergeCell ref="B17:J17"/>
    <mergeCell ref="B18:J18"/>
    <mergeCell ref="B23:J23"/>
  </mergeCells>
  <pageMargins left="0.78740157480314965" right="0.78740157480314965" top="0.98425196850393704" bottom="0.98425196850393704" header="0.31496062992125984" footer="0.31496062992125984"/>
  <pageSetup paperSize="9" scale="65" fitToHeight="0" orientation="portrait" r:id="rId1"/>
  <headerFooter>
    <oddFooter>&amp;L&amp;"AOK Buenos Aires Text,Standard"&amp;K005E3FAnl A.02 – Wertungsmatrix (M0925)&amp;R&amp;"AOK Buenos Aires Text,Standard"&amp;K005E3FSeite &amp;P | &amp;N</oddFooter>
  </headerFooter>
  <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5</vt:i4>
      </vt:variant>
      <vt:variant>
        <vt:lpstr>Benannte Bereiche</vt:lpstr>
      </vt:variant>
      <vt:variant>
        <vt:i4>5</vt:i4>
      </vt:variant>
    </vt:vector>
  </HeadingPairs>
  <TitlesOfParts>
    <vt:vector size="10" baseType="lpstr">
      <vt:lpstr>Wertungsübersicht</vt:lpstr>
      <vt:lpstr>LOS 1 - Preis</vt:lpstr>
      <vt:lpstr>LOS 1 - Qualität</vt:lpstr>
      <vt:lpstr>LOS 2 - Preis</vt:lpstr>
      <vt:lpstr>LOS 2 - Qualität</vt:lpstr>
      <vt:lpstr>'LOS 1 - Preis'!Drucktitel</vt:lpstr>
      <vt:lpstr>'LOS 1 - Qualität'!Drucktitel</vt:lpstr>
      <vt:lpstr>'LOS 2 - Preis'!Drucktitel</vt:lpstr>
      <vt:lpstr>'LOS 2 - Qualität'!Drucktitel</vt:lpstr>
      <vt:lpstr>Wertungsübersicht!Drucktitel</vt:lpstr>
    </vt:vector>
  </TitlesOfParts>
  <Company>IT|S|Care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Carta, Daniele [HE] SBR-VKR, 32081</dc:creator>
  <cp:lastModifiedBy>Önkilic, Cemal [HE] SRG-SAV, 32115</cp:lastModifiedBy>
  <cp:lastPrinted>2024-06-04T09:00:07Z</cp:lastPrinted>
  <dcterms:created xsi:type="dcterms:W3CDTF">2023-03-08T09:04:16Z</dcterms:created>
  <dcterms:modified xsi:type="dcterms:W3CDTF">2026-10-26T08:02:51Z</dcterms:modified>
</cp:coreProperties>
</file>