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ieseArbeitsmappe" defaultThemeVersion="202300"/>
  <mc:AlternateContent xmlns:mc="http://schemas.openxmlformats.org/markup-compatibility/2006">
    <mc:Choice Requires="x15">
      <x15ac:absPath xmlns:x15ac="http://schemas.microsoft.com/office/spreadsheetml/2010/11/ac" url="P:\AMO09 - Beratung DigiHub\C4_Lose+Vergabe\Los5_Statik+Bauphysik\"/>
    </mc:Choice>
  </mc:AlternateContent>
  <xr:revisionPtr revIDLastSave="0" documentId="13_ncr:1_{83C86641-EE3C-468F-8E83-E1C41795E9F0}" xr6:coauthVersionLast="47" xr6:coauthVersionMax="47" xr10:uidLastSave="{00000000-0000-0000-0000-000000000000}"/>
  <bookViews>
    <workbookView xWindow="29040" yWindow="-2865" windowWidth="28980" windowHeight="19560" tabRatio="838" xr2:uid="{C4261AFB-4C12-4376-ADBD-709DCBDD1154}"/>
  </bookViews>
  <sheets>
    <sheet name="Anrechenbare Kosten" sheetId="22" r:id="rId1"/>
    <sheet name="Zusammenfassung" sheetId="23" r:id="rId2"/>
    <sheet name="Tragwerksplanung" sheetId="30" r:id="rId3"/>
    <sheet name="Beiblatt-Tragwerkplanung " sheetId="28" r:id="rId4"/>
    <sheet name="Bauphysik" sheetId="1" r:id="rId5"/>
    <sheet name="Beiblatt-Bauphysik" sheetId="29" r:id="rId6"/>
  </sheets>
  <definedNames>
    <definedName name="_xlnm.Print_Area" localSheetId="0">'Anrechenbare Kosten'!$A$1:$J$36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M82" i="1" l="1"/>
  <c r="M17" i="23" s="1"/>
  <c r="G44" i="22"/>
  <c r="G43" i="22"/>
  <c r="G42" i="22"/>
  <c r="M8" i="1" s="1"/>
  <c r="G41" i="22"/>
  <c r="M8" i="30"/>
  <c r="M21" i="1"/>
  <c r="M39" i="1"/>
  <c r="M40" i="1"/>
  <c r="M41" i="1"/>
  <c r="M42" i="1"/>
  <c r="M43" i="1"/>
  <c r="M44" i="1"/>
  <c r="M38" i="1"/>
  <c r="M10" i="1"/>
  <c r="M29" i="1"/>
  <c r="M9" i="1"/>
  <c r="M18" i="1"/>
  <c r="M14" i="30"/>
  <c r="M62" i="30"/>
  <c r="M61" i="30"/>
  <c r="M60" i="30"/>
  <c r="M59" i="30"/>
  <c r="M58" i="30"/>
  <c r="M48" i="30"/>
  <c r="M19" i="30"/>
  <c r="M18" i="30"/>
  <c r="M54" i="30" s="1"/>
  <c r="M17" i="30"/>
  <c r="M16" i="30"/>
  <c r="M15" i="30"/>
  <c r="G33" i="22"/>
  <c r="N31" i="22"/>
  <c r="K31" i="22"/>
  <c r="N30" i="22"/>
  <c r="K30" i="22"/>
  <c r="N29" i="22"/>
  <c r="K29" i="22"/>
  <c r="N28" i="22"/>
  <c r="K28" i="22"/>
  <c r="N27" i="22"/>
  <c r="K27" i="22"/>
  <c r="N26" i="22"/>
  <c r="K26" i="22"/>
  <c r="N25" i="22"/>
  <c r="K25" i="22"/>
  <c r="N24" i="22"/>
  <c r="K24" i="22"/>
  <c r="N23" i="22"/>
  <c r="K23" i="22"/>
  <c r="M22" i="22"/>
  <c r="G22" i="22"/>
  <c r="G18" i="22"/>
  <c r="M19" i="1"/>
  <c r="M20" i="1"/>
  <c r="M22" i="1"/>
  <c r="M23" i="1"/>
  <c r="M24" i="1"/>
  <c r="M52" i="30" l="1"/>
  <c r="M53" i="30"/>
  <c r="M63" i="30"/>
  <c r="M25" i="23" s="1"/>
  <c r="M45" i="1"/>
  <c r="M25" i="1"/>
  <c r="M32" i="1"/>
  <c r="M30" i="1"/>
  <c r="M31" i="1"/>
  <c r="M33" i="1"/>
  <c r="M34" i="1"/>
  <c r="M28" i="1"/>
  <c r="M79" i="1" s="1"/>
  <c r="K22" i="22"/>
  <c r="L22" i="22" s="1"/>
  <c r="M20" i="30"/>
  <c r="B19" i="22"/>
  <c r="B16" i="22"/>
  <c r="B17" i="22"/>
  <c r="B22" i="22"/>
  <c r="L28" i="22"/>
  <c r="O28" i="22"/>
  <c r="P28" i="22" s="1"/>
  <c r="L31" i="22"/>
  <c r="O31" i="22"/>
  <c r="P31" i="22" s="1"/>
  <c r="O30" i="22"/>
  <c r="P30" i="22" s="1"/>
  <c r="L30" i="22"/>
  <c r="O29" i="22"/>
  <c r="P29" i="22" s="1"/>
  <c r="L29" i="22"/>
  <c r="O27" i="22"/>
  <c r="P27" i="22" s="1"/>
  <c r="L27" i="22"/>
  <c r="O26" i="22"/>
  <c r="P26" i="22" s="1"/>
  <c r="L26" i="22"/>
  <c r="O25" i="22"/>
  <c r="P25" i="22" s="1"/>
  <c r="L25" i="22"/>
  <c r="O24" i="22"/>
  <c r="P24" i="22" s="1"/>
  <c r="L24" i="22"/>
  <c r="O23" i="22"/>
  <c r="L23" i="22"/>
  <c r="N22" i="22"/>
  <c r="G35" i="22"/>
  <c r="B34" i="22"/>
  <c r="B33" i="22"/>
  <c r="B32" i="22"/>
  <c r="M55" i="30" l="1"/>
  <c r="M8" i="23" s="1"/>
  <c r="M81" i="1"/>
  <c r="M16" i="23" s="1"/>
  <c r="M80" i="1"/>
  <c r="M15" i="23" s="1"/>
  <c r="M23" i="30"/>
  <c r="M14" i="23"/>
  <c r="M35" i="1"/>
  <c r="M26" i="30"/>
  <c r="M25" i="30"/>
  <c r="M24" i="30"/>
  <c r="P23" i="22"/>
  <c r="O22" i="22"/>
  <c r="M27" i="30" l="1"/>
  <c r="M48" i="1"/>
  <c r="M50" i="1"/>
  <c r="M49" i="1"/>
  <c r="M51" i="1"/>
  <c r="M18" i="23"/>
  <c r="M20" i="23" s="1"/>
  <c r="P22" i="22"/>
  <c r="M52" i="1" l="1"/>
  <c r="M83" i="1"/>
  <c r="M9" i="23" s="1"/>
  <c r="M90" i="1" l="1"/>
  <c r="M89" i="1"/>
  <c r="M88" i="1"/>
  <c r="M87" i="1"/>
  <c r="M86" i="1"/>
  <c r="M91" i="1" s="1"/>
  <c r="M75" i="1"/>
  <c r="M26" i="23" l="1"/>
  <c r="M27" i="23" s="1"/>
  <c r="M10" i="23" l="1"/>
  <c r="M22" i="23" s="1"/>
  <c r="M32" i="23" s="1"/>
</calcChain>
</file>

<file path=xl/sharedStrings.xml><?xml version="1.0" encoding="utf-8"?>
<sst xmlns="http://schemas.openxmlformats.org/spreadsheetml/2006/main" count="704" uniqueCount="292">
  <si>
    <t>Leistungsbild</t>
  </si>
  <si>
    <t>LPH</t>
  </si>
  <si>
    <t>Titel</t>
  </si>
  <si>
    <t>Betrag €/netto</t>
  </si>
  <si>
    <t>Grundlagenermittlung</t>
  </si>
  <si>
    <t>Vorplanung</t>
  </si>
  <si>
    <t>Genehmigungsplanung</t>
  </si>
  <si>
    <t>Ausführungsplanung</t>
  </si>
  <si>
    <t>Vorbereitung der Vergabe</t>
  </si>
  <si>
    <t>Mitwirkung bei der Vergabe</t>
  </si>
  <si>
    <t>(Grundleistungen a-e)</t>
  </si>
  <si>
    <t>(Grundleistungen a-i)</t>
  </si>
  <si>
    <t>(Grundleistungen a-c)</t>
  </si>
  <si>
    <t>(Grundleistungen a-f)</t>
  </si>
  <si>
    <t>Psch</t>
  </si>
  <si>
    <t>Zu- und Abschläge auf die Grundleistungen</t>
  </si>
  <si>
    <t>Nebenkosten</t>
  </si>
  <si>
    <t>Reise- und Fahrtkostenentschädigung</t>
  </si>
  <si>
    <t>Zu- oder Abschlag auf das Grundhonorar</t>
  </si>
  <si>
    <t>Zwischensumme Grundleistungen</t>
  </si>
  <si>
    <t>Besondere Leistungen:</t>
  </si>
  <si>
    <t>(siehe Beiblatt)</t>
  </si>
  <si>
    <t>Pos. 1</t>
  </si>
  <si>
    <t>Pos. 2</t>
  </si>
  <si>
    <t>Auftragswert entsprechend der gesondert abrufbaren Leistungsstufen</t>
  </si>
  <si>
    <t>B)</t>
  </si>
  <si>
    <t>A)</t>
  </si>
  <si>
    <t>C)</t>
  </si>
  <si>
    <t>D)</t>
  </si>
  <si>
    <t>für die erste Leistungsstufe</t>
  </si>
  <si>
    <t>für die zweite Leistungsstufe</t>
  </si>
  <si>
    <t>für die dritte Leistungsstufe</t>
  </si>
  <si>
    <t>für die vierte Leistungsstufe</t>
  </si>
  <si>
    <t>(LPH 1 - LPH 2)</t>
  </si>
  <si>
    <t>(LPH 3 - LPH 4)</t>
  </si>
  <si>
    <t>(LPH 5 - LPH 7)</t>
  </si>
  <si>
    <t>(LPH 8)</t>
  </si>
  <si>
    <t>Zwischensumme Gesamtauftragswert</t>
  </si>
  <si>
    <t>Pos.3</t>
  </si>
  <si>
    <t>Geschäftsführung</t>
  </si>
  <si>
    <t>technischer Mitarbeiter mit Hochschulqualifikation</t>
  </si>
  <si>
    <t>E)</t>
  </si>
  <si>
    <t>Assistenz / Schreibkraft</t>
  </si>
  <si>
    <t>€/h</t>
  </si>
  <si>
    <t>Aufschlag für den Wertungspreis</t>
  </si>
  <si>
    <t>a</t>
  </si>
  <si>
    <t>b</t>
  </si>
  <si>
    <t>c</t>
  </si>
  <si>
    <t>Vorplanung (Projekt- und Planungsvorbereitung)</t>
  </si>
  <si>
    <t>d</t>
  </si>
  <si>
    <t>Entwurfsplanung (System- und Integrationsplanung)</t>
  </si>
  <si>
    <t>e</t>
  </si>
  <si>
    <t>f</t>
  </si>
  <si>
    <t>g</t>
  </si>
  <si>
    <t>Objektüberwachung (Bauüberwachung) und Dokumentation</t>
  </si>
  <si>
    <t>x</t>
  </si>
  <si>
    <t>Besondere Leistungen</t>
  </si>
  <si>
    <t>Preisblatt</t>
  </si>
  <si>
    <t>Bieter</t>
  </si>
  <si>
    <t>Zusammenfassen, Erläutern und Dokumentieren der Ergebnisse</t>
  </si>
  <si>
    <t>h</t>
  </si>
  <si>
    <t>i</t>
  </si>
  <si>
    <t>von</t>
  </si>
  <si>
    <t>Kürzel</t>
  </si>
  <si>
    <t>Fläche</t>
  </si>
  <si>
    <t>GF</t>
  </si>
  <si>
    <t>Grundstücksfläche</t>
  </si>
  <si>
    <t>AF</t>
  </si>
  <si>
    <t>Fläche für Außenanlage</t>
  </si>
  <si>
    <t>BGF</t>
  </si>
  <si>
    <t>1. Ebene</t>
  </si>
  <si>
    <t>2. Ebene</t>
  </si>
  <si>
    <t>Grundstück</t>
  </si>
  <si>
    <t>Herrichten und Erschließen</t>
  </si>
  <si>
    <t>Bauwerk - Technische Anlagen</t>
  </si>
  <si>
    <t>Abwasser-, Wasser-, Gaslagen</t>
  </si>
  <si>
    <t>Wärmeversorgungsanlagen</t>
  </si>
  <si>
    <t>Raumlufttechnische Anlagen</t>
  </si>
  <si>
    <t>Elektrische Anlagen</t>
  </si>
  <si>
    <t>Kommunikationstechnische Anlagen</t>
  </si>
  <si>
    <t>Förderanlagen</t>
  </si>
  <si>
    <t>Nutzungsspez. / verfahrenstech. Anlagen</t>
  </si>
  <si>
    <t>Gebäude- und Anlagenautomation</t>
  </si>
  <si>
    <t>Sonst. Maßnahmen für techn. Anlagen</t>
  </si>
  <si>
    <t>Außenanlagen und Freiflächen</t>
  </si>
  <si>
    <t>Ausstattung und Kunstwerke</t>
  </si>
  <si>
    <t>netto</t>
  </si>
  <si>
    <t>Neubau</t>
  </si>
  <si>
    <t>Baunebenkosten</t>
  </si>
  <si>
    <t>gem. Zuwendungsbescheid</t>
  </si>
  <si>
    <t>Summe</t>
  </si>
  <si>
    <t>vorläufig anrechenbare Kosten je Leistungsbild</t>
  </si>
  <si>
    <t>Workshop 
Teilnahme an einem durch den DGNB-Auditor/Nachhaltigkeitsexperten initiierten halbtägigen Workshop in Präsenz zu Beginn der Leistungsphase 2 nach HOAI zur Klärung und Abstimmung des Leistungsumfangs aller Planungs- und Projektbeteiligten zur Integration der Nachhaltigkeitskriterienin die Planung.</t>
  </si>
  <si>
    <t>Beachten und Umsetzen der Anforderungen zur Nachhaltigkeit; Integration und Berücksichtigung der Nachhaltigkeitsanforderungen in die Planung</t>
  </si>
  <si>
    <t>Beachten und Umsetzen der Anforderungen zur Nachhaltigkeit; Integration und (…)</t>
  </si>
  <si>
    <t>Workshop: Teilnahme an einem durch den DGNB-Auditor/Nachhaltigkeitsexperten (…)</t>
  </si>
  <si>
    <t>Modellbasierte Planungsbesprechungen: Organisation, Vorbereitung, Leitung (…)</t>
  </si>
  <si>
    <t>Beachten und Umsetzen der Anforderungen zur Nachhaltigkeit; Integration (…)</t>
  </si>
  <si>
    <t>Teilnahme an Nachhaltigkeitsworkshop (online ca. 2 Std) zu Beginn der  (…)</t>
  </si>
  <si>
    <t>1.1</t>
  </si>
  <si>
    <t>2.1</t>
  </si>
  <si>
    <t>2.2</t>
  </si>
  <si>
    <t>2.3</t>
  </si>
  <si>
    <t>2.4</t>
  </si>
  <si>
    <t>2.5</t>
  </si>
  <si>
    <t>Nr.</t>
  </si>
  <si>
    <t>LPH 1</t>
  </si>
  <si>
    <t>LPH2</t>
  </si>
  <si>
    <t>LPH3</t>
  </si>
  <si>
    <t>LPH4</t>
  </si>
  <si>
    <t>LPH5</t>
  </si>
  <si>
    <t>LPH6</t>
  </si>
  <si>
    <t>LPH7</t>
  </si>
  <si>
    <t>LPH8</t>
  </si>
  <si>
    <t>3.1</t>
  </si>
  <si>
    <t>3.2</t>
  </si>
  <si>
    <t>3.3</t>
  </si>
  <si>
    <t>3.4</t>
  </si>
  <si>
    <t>3.5</t>
  </si>
  <si>
    <t>3.6</t>
  </si>
  <si>
    <t>4.1</t>
  </si>
  <si>
    <t>Start-Termin Nachhaltigkeit: Teilnahme an einem durch den DGNB-Auditor (…)</t>
  </si>
  <si>
    <t>5.1</t>
  </si>
  <si>
    <t>5.2</t>
  </si>
  <si>
    <t>5.3</t>
  </si>
  <si>
    <t>5.6</t>
  </si>
  <si>
    <t>Beachten und Umsetzen der Anforderungen aus den vereinbarten Nachhaltigkeitszielen
Laufende Einarbeitung und Abstimmung der Anforderungen in die aktuelle Planung</t>
  </si>
  <si>
    <t>6.1</t>
  </si>
  <si>
    <t>8.1</t>
  </si>
  <si>
    <t>4.2</t>
  </si>
  <si>
    <t>m²</t>
  </si>
  <si>
    <t>Grundfläche Gebäude (Neu + Bestand)</t>
  </si>
  <si>
    <t>Bruttogeschossfläche (Neu)</t>
  </si>
  <si>
    <t>GF (Geb)</t>
  </si>
  <si>
    <t>vorläufig anrechenbare Kosten:</t>
  </si>
  <si>
    <t>Entwurfsplanung</t>
  </si>
  <si>
    <t>Zwischensumme Besondere Leistungen</t>
  </si>
  <si>
    <t>Teilnahme an Nachhaltigkeitsworkshop (online ca. 2 Std.) zu Beginn der Leistungsphase 3 nach HOAI zur Klärung und Abstimmung des Leistungsumfangs aller Planungs- und Projektbeteiligten zur Integration der Nachhaltigkeitskriterien in die Planung</t>
  </si>
  <si>
    <t>Bauwerk - Baukonstruktion</t>
  </si>
  <si>
    <t>davon nicht öffentliche Erschließung (außerhalb des Grundstücks)</t>
  </si>
  <si>
    <t>Mitzuverarbeitende Bausubtanz:</t>
  </si>
  <si>
    <t>0 €/m²</t>
  </si>
  <si>
    <t>Umbauzuschlag</t>
  </si>
  <si>
    <t>(in +/-%)</t>
  </si>
  <si>
    <t>davon Kosten für Dachbegrünung</t>
  </si>
  <si>
    <t>*Kosten für Reinraumausbau (Abhangdecken, Wände, Doppelboden, etc.) in KG 470 enthalten</t>
  </si>
  <si>
    <t>Nettopreis der abgefragten Leistungsbilder inkl. besonderer/optionaler Leistungen sowie Zu-und Abschlägen</t>
  </si>
  <si>
    <t>Zusammenfassung</t>
  </si>
  <si>
    <t>Mwst.</t>
  </si>
  <si>
    <t>H1</t>
  </si>
  <si>
    <t>H2</t>
  </si>
  <si>
    <t>H3</t>
  </si>
  <si>
    <t>H4</t>
  </si>
  <si>
    <t>Basisdaten Projekt (gem. Flächen- und Volumenstudie Stand: 06.07.2026)</t>
  </si>
  <si>
    <t>Anrechenbare Kosten</t>
  </si>
  <si>
    <t>(% an KG 300 + 400)</t>
  </si>
  <si>
    <t>* grün hinterlegte Felder sind vom Bieter auszufüllen</t>
  </si>
  <si>
    <t>Vorläufige Kosten (Kostenrahmen) nach Kostengruppen gem. DIN 276</t>
  </si>
  <si>
    <t>fiktive Stundensätze</t>
  </si>
  <si>
    <t>Nettopreis der fiktiven Stundensätze</t>
  </si>
  <si>
    <t>Stundensätze: Zur Wertung des Angebots werden jeweils 50 Stunden herangezogen 
(fiktiver Wert, kein Anspruch auf Beauftragung)</t>
  </si>
  <si>
    <t>technischer Mitarbeiter ohne Hochschulqualifikation</t>
  </si>
  <si>
    <t>Brutto-Angebotspreis (ohne fiktive Stundensätze und Bauzeitverlängerung)</t>
  </si>
  <si>
    <t>Projektleitung / stellvertretende Projektleitung</t>
  </si>
  <si>
    <t>Gesamtsumme für die Wertung des Angebots (brutto) inkl. fiktive Stundensätze (netto) und Bauzeitverlängerung (netto)</t>
  </si>
  <si>
    <t>fiktive Bauzeitverlängerung 6 Monate (gem. Angebotsformular) netto</t>
  </si>
  <si>
    <t>H5</t>
  </si>
  <si>
    <t>H6</t>
  </si>
  <si>
    <t>* blau hinterlegte Felder werden im Rahmen der Auswertung ausgefüllt</t>
  </si>
  <si>
    <t>Klären der Aufgabenstellung auf Grund der Vorgaben oder der Bedarfsplanung des Auftraggebers im Benehmen mit dem Objektplaner</t>
  </si>
  <si>
    <t>TGA-HKLS</t>
  </si>
  <si>
    <t>TGA-ELT</t>
  </si>
  <si>
    <t>Reinraum</t>
  </si>
  <si>
    <t>Teilnehmen und Mitwirken beim Termin zur Abstimmung und Festlegung der Schnittstellen und Übergabeformate für die modellbasierten Planungsbesprechungen mit den weiteren Planungsbeteiligten. Erstellen von Testaustauschdateien unter Berücksichtigung der vorgegeben Workflows und ggf. Leitfäden für den 3D-Prozess (z.B. Dateibenennung, Einfügepunkte, u.ä.m.)</t>
  </si>
  <si>
    <t>Leistungsbild Tragwerksplanung</t>
  </si>
  <si>
    <t>Zusammenstellen der die Aufgabe beeinflussenden Planungsabsichten</t>
  </si>
  <si>
    <t>Analysieren der Grundlagen</t>
  </si>
  <si>
    <t>Beraten in statisch-konstruktiver Hinsicht unter Berücksichtigung der Belange der Standsicherheit, der Gebrauchsfähigkeit und der Wirtschaftlichkeit</t>
  </si>
  <si>
    <t>Mitwirken bei dem Erarbeiten eines Planungskonzepts einschließlich Untersuchung der Lösungsmöglichkeiten des Tragwerks unter gleichen Objektbedingungen mit skizzenhafter Darstellung, Klärung und Angabe der für das Tragwerk wesentlichen konstruktiven Festlegungen für zum Beispiel Baustoffe, Bauarten und Herstellungsverfahren, Konstruktionsraster und Gründungsart</t>
  </si>
  <si>
    <t>Mitwirken bei Vorverhandlungen mit Behörden und anderen an der Planung fachlich Beteiligten über die Genehmigungsfähigkeit</t>
  </si>
  <si>
    <t>Mitwirken bei der Kostenschätzung und bei der Terminplanung</t>
  </si>
  <si>
    <t>Erarbeiten der Tragwerkslösung, unter Beachtung der durch die Objektplanung integrierten Fachplanungen, bis zum konstruktiven Entwurf mit zeichnerischer Darstellung</t>
  </si>
  <si>
    <t>Überschlägige statische Berechnung und Bemessung</t>
  </si>
  <si>
    <t>Grundlegende Festlegungen der konstruktiven Details und Hauptabmessungen des Tragwerks für zum Beispiel Gestaltung der tragenden Querschnitte, Aussparungen und Fugen; Ausbildung der Auflager- und Knotenpunkte sowie der Verbindungsmittel</t>
  </si>
  <si>
    <t>Überschlägiges Ermitteln der Betonstahlmengen im Stahlbetonbau, der Stahlmengen im Stahlbau und der Holzmengen im Ingenieurholzbau</t>
  </si>
  <si>
    <t>Mitwirken bei der Objektbeschreibung bzw. beim Erläuterungsbericht</t>
  </si>
  <si>
    <t>Mitwirken bei Verhandlungen mit Behörden und anderen an der Planung fachlich Beteiligten über die Genehmigungsfähigkeit</t>
  </si>
  <si>
    <t>Mitwirken bei der Kostenberechnung und bei der Terminplanung</t>
  </si>
  <si>
    <t>Mitwirken beim Vergleich der Kostenberechnung mit der Kostenschätzung</t>
  </si>
  <si>
    <t>Vorgezogene, prüfbare und für die Ausführung geeignete Berechnung der Gründung</t>
  </si>
  <si>
    <t>Nachweise der Erdbebensicherung</t>
  </si>
  <si>
    <t>Aufstellen der prüffähigen statischen Berechnungen für das Tragwerk unter Berücksichtigung der vorgegebenen bauphysikalischen Anforderungen</t>
  </si>
  <si>
    <t>Bei Ingenieurbauwerken: Erfassen von normalen Bauzuständen</t>
  </si>
  <si>
    <t>Anfertigen der Positionspläne für das Tragwerk oder Eintragen der statischen Positionen, der Tragwerksabmessungen, der Verkehrslasten, der Art und Güte der Baustoffe und der Besonderheiten der Konstruktionen in die Entwurfszeichnungen des Objektplaners</t>
  </si>
  <si>
    <t>Zusammenstellen der Unterlagen der Tragwerksplanung zur Genehmigung</t>
  </si>
  <si>
    <t>Abstimmen mit Prüfämtern und Prüfingenieuren oder Eigenkontrolle</t>
  </si>
  <si>
    <t>Vervollständigen und Berichtigen der Berechnungen und Pläne</t>
  </si>
  <si>
    <t>Durcharbeiten der Ergebnisse der Leistungsphasen 3 und 4 unter Beachtung der durch die Objektplanung integrierten Fachplanungen</t>
  </si>
  <si>
    <t>Nachweise zum konstruktiven Brandschutz, soweit erforderlich unter Berücksichtigung der Temperatur (Heißbemessung)</t>
  </si>
  <si>
    <t>Statische Nachweise an nicht zum Tragwerk gehörende Konstruktionen (zum Beispiel Fassaden)</t>
  </si>
  <si>
    <t>Anfertigen der Schalpläne in Ergänzung der fertig gestellten Ausführungspläne des Objektplaners</t>
  </si>
  <si>
    <t>Zeichnerische Darstellung der Konstruktionen mit Einbau- und Verlegeanweisungen, zum Beispiel Bewehrungspläne, Stahlbau- oder Holzkonstruktionspläne mit Leitdetails (keine Werkstattzeichnungen)</t>
  </si>
  <si>
    <t>Aufstellen von Stahl- oder Stücklisten als Ergänzung zur zeichnerischen Darstellung der Konstruktionen mit Stahlmengenermittlung</t>
  </si>
  <si>
    <t>Fortführen der Abstimmung mit Prüfämtern und Prüfingenieuren oder Eigenkontrolle</t>
  </si>
  <si>
    <t>Ermitteln der Betonstahlmengen im Stahlbetonbau, der Stahlmengen im Stahlbau und der Holzmengen im Ingenieurholzbau als Ergebnis der Ausführungsplanung und als Beitrag zur Mengenermittlung des Objektplaners</t>
  </si>
  <si>
    <t>Überschlägiges Ermitteln der Mengen der konstruktiven Stahlteile und statisch erforderlichen Verbindungs- und Befestigungsmittel im Ingenieurholzbau</t>
  </si>
  <si>
    <t>Mitwirken beim Erstellen der Leistungsbeschreibung als Ergänzung zu den Mengenermittlungen als Grundlage für das Leistungsverzeichnis des Tragwerks</t>
  </si>
  <si>
    <t>Keine Grundleistung</t>
  </si>
  <si>
    <t>Leistungsbild Bauphysik</t>
  </si>
  <si>
    <t>Klären der Aufgabenstellung</t>
  </si>
  <si>
    <t>Festlegen der Grundlagen, Vorgaben und Ziele</t>
  </si>
  <si>
    <t>Analyse der Grundlagen</t>
  </si>
  <si>
    <t xml:space="preserve">Mitwirkung bei der Vorplanung </t>
  </si>
  <si>
    <t>Klären der wesentlichen Zusammenhänge von Gebäuden und technischen Anlagen einschließlich Betrachtung von Alternativen</t>
  </si>
  <si>
    <t>Vordimensionieren der relevanten Bauteile des Gebäudes</t>
  </si>
  <si>
    <t>Mitwirken beim Abstimmen der fachspezifischen Planungskonzepte der Objektplanung und der Fachplanungen</t>
  </si>
  <si>
    <t>Erstellen eines Gesamtkonzeptes in Abstimmung mit der Objektplanung und den Fachplanungen</t>
  </si>
  <si>
    <t>Erstellen von Rechenmodellen, Auflisten der wesentlichen Kennwerte als Arbeitsgrundlage für Objektplanung und Fachplanungen</t>
  </si>
  <si>
    <t>Mitwirken bei der Entwurfsplanung</t>
  </si>
  <si>
    <t>Fortschreiben der Rechenmodelle und der wesentlichen Kennwerte für das Gebäude</t>
  </si>
  <si>
    <t>Mitwirken beim Fortschreiben der Planungskonzepte der Objektplanung und Fachplanung bis zum vollständigen Entwurf</t>
  </si>
  <si>
    <t>Bemessen der Bauteile des Gebäudes</t>
  </si>
  <si>
    <t>Erarbeiten von Übersichtsplänen und des Erläuterungsberichtes mit Vorgaben, Grundlagen und Auslegungsdaten</t>
  </si>
  <si>
    <t>Mitwirkung bei der Genehmigungsplanung</t>
  </si>
  <si>
    <t>Mitwirken beim Aufstellen der Genehmigungsplanung und bei Vorgesprächen mit Behörden</t>
  </si>
  <si>
    <t>Aufstellen der förmlichen Nachweise</t>
  </si>
  <si>
    <t>Vervollständigen und Anpassen der Unterlagen</t>
  </si>
  <si>
    <t>Mitwirkung bei der Ausführungsplanung</t>
  </si>
  <si>
    <t>Mitwirken bei der Ausführungsplanung durch ergänzende Angaben für die Objektplanung und Fachplanungen</t>
  </si>
  <si>
    <t>Mitwirkung bei der Vorbereitung der Vergabe</t>
  </si>
  <si>
    <t>Beiträge zu Ausschreibungsunterlagen</t>
  </si>
  <si>
    <t>Mitwirken beim Prüfen und Bewerten der Angebote auf Erfüllung der Anforderungen</t>
  </si>
  <si>
    <t>Raumakustik</t>
  </si>
  <si>
    <t>Tragwerksplanung</t>
  </si>
  <si>
    <t>Bauphysik</t>
  </si>
  <si>
    <t>(Grundleistungen a-b)</t>
  </si>
  <si>
    <t>(Grundleistungen a)</t>
  </si>
  <si>
    <t>Bauphysik gemäß HOAI Anlage 1</t>
  </si>
  <si>
    <t>Grundhonorar (Honorarzone IV, Basissatz)</t>
  </si>
  <si>
    <t>Pos. 1.1</t>
  </si>
  <si>
    <t>Pos. 1.2</t>
  </si>
  <si>
    <t>Pos. 1.3</t>
  </si>
  <si>
    <t>Wärmeschutz/Energiebilanzierung</t>
  </si>
  <si>
    <t>Tragwerk: Gebäude (keine Brücke), also 55% der KG300 + 10% der TGA</t>
  </si>
  <si>
    <t>analog zu Objektplanung</t>
  </si>
  <si>
    <t>Tragwerksplanung gemäß HOAI Anlage 14</t>
  </si>
  <si>
    <t>Tragwerksplanung gem. HOAI 2021 § 52</t>
  </si>
  <si>
    <t>Bauphysik gem. HOAI 2021 Anlage 1, Ziffer 1.2</t>
  </si>
  <si>
    <t>Grundhonorar Wärmeschutz und Energiebilanzierung (Honorarzone III, Basissatz)</t>
  </si>
  <si>
    <t>Grundhonorar Raumakustik (Honorarzone II, Basissatz)</t>
  </si>
  <si>
    <t>Bauakustik</t>
  </si>
  <si>
    <t>Bauphysik Wärmeschutz und Energiebilanzierung</t>
  </si>
  <si>
    <t>Bauphysik Bauakustik</t>
  </si>
  <si>
    <t>Bauphysik Raumakustik</t>
  </si>
  <si>
    <t>KG300+ KG400 zu 100%</t>
  </si>
  <si>
    <t>vorläufig anrechenbare Kosten (Wärmeschutz/Energiebilanzierung):</t>
  </si>
  <si>
    <t>vorläufig anrechenbare Kosten (Bauakustik):</t>
  </si>
  <si>
    <t>vorläufig anrechenbare Kosten (Raumakustik):</t>
  </si>
  <si>
    <t>Anteil der Raumakustisch exemplarisch zu betrachtenden Räume (Büro/Veranstatlung) anGesamt BRI ca.14%</t>
  </si>
  <si>
    <t>Beachten und Umsetzen der Anforderungen aus den vereinbarten Nachhaltigkeitszielen. Laufende Einarbeitung und Abstimmung der Anforderungen in die aktuelle Planung</t>
  </si>
  <si>
    <t>Teilnahme an einem durch den DGNB-Auditor/ Nachhaltigkeitsexperten initiierten Termin, online ca. 2 Std., zu Beginn der Leistungsphase 5 nach HOAI zur Integration der Nachhaltigkeitskriterien in die Ausführungsplanung.</t>
  </si>
  <si>
    <t xml:space="preserve">Mitwirken beim Klären von Vorgaben zur Erreichung der Nachhaltigkeitsziele im Hinblick auf die DGNB-Zertifizierung und bei deren Umsetzung. </t>
  </si>
  <si>
    <t>Zwei messtechnische Überprüfungen der Qualität der Bauausführung und von Bauteil- oder Raumeigenschaften hinsichtlich der DGNB-Zertifizierungskriterien in Abstimmung mit dem DGNB-Auditor (z.B. Blowerdoortest oder Thermografiemessung)</t>
  </si>
  <si>
    <t xml:space="preserve">Beiträge zu Ausschreibungsunterlagen hinsichtlich der DGNB-Zertifizierung </t>
  </si>
  <si>
    <t>Erstellen einer vereinfachten Lebenszykluskostensystematik (LCC) während der Entwurfsphase - zumindest für die zu erwartenden Energiekosten - als Zuarbeit für die DGNB-Zertifizierung</t>
  </si>
  <si>
    <t>Erstellen einer vereinfachten Ökobilanzierung (LCA) während der Entwurfsphase als Zuarbeit für die DGNB-Zertifizierung (gegenüberstellung der Gebäudevarianten hinsichtlich ihrer potentiellen ökologischen Herstell- und relevanter Nutzungsauswikrungen)</t>
  </si>
  <si>
    <t>Simulationen zur Prognose des Verhaltens von Bauteilen, Räumen, Gebäuden und Freiräumen (ca. Umfang: besondere Berechnungen von fünf Wärmebrücken, Betrachtung von fünf kritischen Räumen hinsichltich des sommerlichen Wärmeschutzes, raumakustische Berechnung von fünf Räumen)</t>
  </si>
  <si>
    <t>Erstellen von bis zu drei Vorabberechnungen für DGNB-Zertifizierungskriterien in Abstimmung mit dem DGNB-Auditor</t>
  </si>
  <si>
    <t>optional*</t>
  </si>
  <si>
    <t>Modellbasierte Planungsbesprechungen
Teilnahme an wöchentlichen (ca. 2 Std.) modellbasierten Planungsbesprechungen einschließlich Prüfung und Abgabe des kollisionsfreien Fachmodells sowie die Bearbeitung der erforderlichen Anpassungen.</t>
  </si>
  <si>
    <t>Modellbasierte Planungsbesprechungen. Teilnahme an wöchentlichen (ca. 2Std.) modellbasierten Planungsbesprechungen einschließlich Prüfung und Abgabe des kollisionsfreien Fachmodells sowie die Bearbeitung der erforderlichen Anpassungen.</t>
  </si>
  <si>
    <t>die gekennzeichneten Positionen werden nicht automatisch mit der jeweiligen Stufen beauftragt, sondern nach Bedarf im Verlauf der Planung. Die Position ist trotzdem pauschal zu bepreisen</t>
  </si>
  <si>
    <t>Das Leistungsbild bezieht sich auf alle Felder der Bauphysik (Wärmeschutz und Energiebilanzierung / Bauakustik / Raumakustik) wenn nicht anders beschrieben</t>
  </si>
  <si>
    <t xml:space="preserve">Teilnehmen und Mitwirken beim Termin zur Abstimmung und Festlegung der Schnittstellen und Übergabeformate für die modellbasierten Planungsbesprechungen mit den weiteren Planungsbeteiligten, hinsichtlich späterer Nutzung der 3D-Modelle als Grundlage für die LCA und LCC. </t>
  </si>
  <si>
    <t>Mitwirken beim Prüfen und Anerkennen der Montage- und Werkstattplanung der ausführenden Unternehmen auf Übereinstimmung mit der Ausführungsplanung im Hinblick auf die Vorgaben aus der DGNB-Zertifizierung</t>
  </si>
  <si>
    <t>Teilnehmen und Mitwirken beim Termin zur Abstimmung und Festlegung der Schnittstellen (…)</t>
  </si>
  <si>
    <t>Mitwirken beim Klären von Vorgaben zur Erreichung der Nachhaltigkeitsziele im (…)</t>
  </si>
  <si>
    <t>Erstellen einer vereinfachten Ökobilanzierung (LCA) während der Entwurfsphase als (…)</t>
  </si>
  <si>
    <t>Erstellen einer vereinfachten Lebenszykluskostensystematik (LCC) während der (…)</t>
  </si>
  <si>
    <t>Simulationen zur Prognose des Verhaltens von Bauteilen, Räumen, Gebäuden und (…)</t>
  </si>
  <si>
    <t>Erstellen von bis zu drei Vorabberechnungen für DGNB-Zertifizierungskriterien in (…)</t>
  </si>
  <si>
    <t>Start-Termin Nachhaltigkeit: Teilnahme an einem durch den DGNB-Auditor/ Nachhaltigkeitsexperten initiierten Termin, online ca. 2 Std., zu Beginn der Leistungsphase 5 nach HOAI zur Integration der Nachhaltigkeitskriterien in die Ausführungsplanung.</t>
  </si>
  <si>
    <t>Mitwirken beim Prüfen und Anerkennen der Montage- und Werkstattplanung der (…)</t>
  </si>
  <si>
    <t>Zwei messtechnische Überprüfungen der Qualität der Bauausführung und von (…)</t>
  </si>
  <si>
    <t>Teilnehmen und Mitwirken beim Termin zur Abstimmung und Festlegung der (…)</t>
  </si>
  <si>
    <t>Modellbasierte Planungsbesprechungen. Teilnahme an wöchentlichen (ca. 2 Std.) modellbasierten Planungsbesprechungen (…)</t>
  </si>
  <si>
    <t>Vorgezogene, prüfbare und für die Ausführung geeignete Berechnung der Gründung (…)</t>
  </si>
  <si>
    <t xml:space="preserve">Nachweise der Erdbebensicherung </t>
  </si>
  <si>
    <t>Nachweise zum konstruktiven Brandschutz, soweit erforderlich unter Berücksichtigung (…)</t>
  </si>
  <si>
    <t>Statische Nachweise an nicht zum Tragwerk gehörende Konstruktionen (…)</t>
  </si>
  <si>
    <t>Grundhonorar Bauakustik (Honorarzone II, Basissatz)*</t>
  </si>
  <si>
    <t>*Die Honorartafel der HOAI 2021 Anlage 1, Ziffer 1.2.4 endet bei 25 Mio. €. Die anrechenbaren Kosten liegen darüber, daher wird eine entsprechende Fortschreibung/Interpolation vorgenommen. Diese wurde hier anhand einer Honorarkurve in (5 Mio Schritten aus der Honorartabelle) erstellt,  grafisch fortgeschrieben und das entsprechende Honorar bei 31.500.000 € anrechenbarer Kosten abgelesen.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</si>
</sst>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0.00\ &quot;€&quot;_-;\-* #,##0.00\ &quot;€&quot;_-;_-* &quot;-&quot;??\ &quot;€&quot;_-;_-@_-"/>
    <numFmt numFmtId="164" formatCode="#,##0.00\ &quot;€&quot;"/>
    <numFmt numFmtId="165" formatCode="0.0%"/>
    <numFmt numFmtId="166" formatCode="_-* #,##0\ &quot;€&quot;_-;\-* #,##0\ &quot;€&quot;_-;_-* &quot;-&quot;??\ &quot;€&quot;_-;_-@_-"/>
    <numFmt numFmtId="167" formatCode="_-* #,##0.00\ [$€-407]_-;\-* #,##0.00\ [$€-407]_-;_-* &quot;-&quot;??\ [$€-407]_-;_-@_-"/>
  </numFmts>
  <fonts count="37">
    <font>
      <sz val="11"/>
      <color theme="1"/>
      <name val="Aptos Narrow"/>
      <family val="2"/>
      <scheme val="minor"/>
    </font>
    <font>
      <sz val="11"/>
      <color rgb="FFFF0000"/>
      <name val="Aptos Narrow"/>
      <family val="2"/>
      <scheme val="minor"/>
    </font>
    <font>
      <b/>
      <sz val="11"/>
      <color theme="1"/>
      <name val="Aptos Narrow"/>
      <family val="2"/>
      <scheme val="minor"/>
    </font>
    <font>
      <u/>
      <sz val="11"/>
      <color theme="1"/>
      <name val="Aptos Narrow"/>
      <family val="2"/>
      <scheme val="minor"/>
    </font>
    <font>
      <b/>
      <u/>
      <sz val="11"/>
      <color theme="1"/>
      <name val="Aptos Narrow"/>
      <family val="2"/>
      <scheme val="minor"/>
    </font>
    <font>
      <sz val="11"/>
      <name val="Aptos Narrow"/>
      <family val="2"/>
      <scheme val="minor"/>
    </font>
    <font>
      <sz val="10"/>
      <color theme="1"/>
      <name val="Arial"/>
      <family val="2"/>
    </font>
    <font>
      <sz val="10"/>
      <color rgb="FF000000"/>
      <name val="Arial"/>
      <family val="2"/>
    </font>
    <font>
      <sz val="10"/>
      <color rgb="FFEE0000"/>
      <name val="Arial"/>
      <family val="2"/>
    </font>
    <font>
      <sz val="12"/>
      <color theme="1"/>
      <name val="Aptos Narrow"/>
      <family val="2"/>
      <scheme val="minor"/>
    </font>
    <font>
      <sz val="8"/>
      <name val="Aptos Narrow"/>
      <family val="2"/>
      <scheme val="minor"/>
    </font>
    <font>
      <sz val="10"/>
      <name val="Arial"/>
      <family val="2"/>
    </font>
    <font>
      <b/>
      <sz val="10"/>
      <color theme="1"/>
      <name val="Arial"/>
      <family val="2"/>
    </font>
    <font>
      <sz val="11"/>
      <color theme="1"/>
      <name val="Aptos Narrow"/>
      <family val="2"/>
      <scheme val="minor"/>
    </font>
    <font>
      <sz val="10"/>
      <color theme="0" tint="-0.499984740745262"/>
      <name val="Aptos Display"/>
      <family val="2"/>
    </font>
    <font>
      <sz val="10"/>
      <color theme="1"/>
      <name val="Aptos Display"/>
      <family val="2"/>
    </font>
    <font>
      <sz val="8"/>
      <color theme="1"/>
      <name val="Aptos Display"/>
      <family val="2"/>
    </font>
    <font>
      <i/>
      <sz val="9"/>
      <color rgb="FFFF0000"/>
      <name val="Aptos Display"/>
      <family val="2"/>
    </font>
    <font>
      <b/>
      <sz val="10"/>
      <color theme="1"/>
      <name val="Aptos Display"/>
      <family val="2"/>
    </font>
    <font>
      <sz val="9"/>
      <color theme="1"/>
      <name val="Aptos Display"/>
      <family val="2"/>
    </font>
    <font>
      <sz val="11"/>
      <color theme="1"/>
      <name val="Aptos Narrow"/>
      <family val="2"/>
    </font>
    <font>
      <b/>
      <sz val="11"/>
      <color rgb="FFFF0000"/>
      <name val="Aptos Narrow"/>
      <family val="2"/>
      <scheme val="minor"/>
    </font>
    <font>
      <b/>
      <sz val="11"/>
      <name val="Aptos Narrow"/>
      <family val="2"/>
      <scheme val="minor"/>
    </font>
    <font>
      <sz val="11"/>
      <color theme="9" tint="0.39997558519241921"/>
      <name val="Aptos Narrow"/>
      <family val="2"/>
      <scheme val="minor"/>
    </font>
    <font>
      <sz val="11"/>
      <color rgb="FF92D050"/>
      <name val="Aptos Narrow"/>
      <family val="2"/>
      <scheme val="minor"/>
    </font>
    <font>
      <sz val="10"/>
      <name val="Aptos Display"/>
      <family val="2"/>
    </font>
    <font>
      <i/>
      <sz val="9"/>
      <color theme="0" tint="-0.499984740745262"/>
      <name val="Aptos Display"/>
      <family val="2"/>
    </font>
    <font>
      <sz val="11"/>
      <color theme="0" tint="-0.499984740745262"/>
      <name val="Aptos Narrow"/>
      <family val="2"/>
      <scheme val="minor"/>
    </font>
    <font>
      <sz val="11"/>
      <name val="Carlito"/>
    </font>
    <font>
      <sz val="10"/>
      <color rgb="FFFF0000"/>
      <name val="Aptos Narrow"/>
      <family val="2"/>
      <scheme val="minor"/>
    </font>
    <font>
      <sz val="11"/>
      <color theme="3" tint="0.499984740745262"/>
      <name val="Aptos Narrow"/>
      <family val="2"/>
      <scheme val="minor"/>
    </font>
    <font>
      <b/>
      <sz val="11"/>
      <color theme="0"/>
      <name val="Aptos Narrow"/>
      <family val="2"/>
      <scheme val="minor"/>
    </font>
    <font>
      <sz val="11"/>
      <color theme="0"/>
      <name val="Aptos Narrow"/>
      <family val="2"/>
      <scheme val="minor"/>
    </font>
    <font>
      <strike/>
      <sz val="10"/>
      <color rgb="FF000000"/>
      <name val="Arial"/>
      <family val="2"/>
    </font>
    <font>
      <strike/>
      <sz val="10"/>
      <color rgb="FFFF0000"/>
      <name val="Arial"/>
      <family val="2"/>
    </font>
    <font>
      <strike/>
      <sz val="11"/>
      <color rgb="FFFF0000"/>
      <name val="Aptos Narrow"/>
      <family val="2"/>
      <scheme val="minor"/>
    </font>
    <font>
      <strike/>
      <sz val="11"/>
      <color theme="1"/>
      <name val="Aptos Narrow"/>
      <family val="2"/>
      <scheme val="minor"/>
    </font>
  </fonts>
  <fills count="7">
    <fill>
      <patternFill patternType="none"/>
    </fill>
    <fill>
      <patternFill patternType="gray125"/>
    </fill>
    <fill>
      <patternFill patternType="solid">
        <fgColor theme="9"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7" tint="0.79998168889431442"/>
        <bgColor indexed="64"/>
      </patternFill>
    </fill>
  </fills>
  <borders count="6">
    <border>
      <left/>
      <right/>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9">
    <xf numFmtId="0" fontId="0" fillId="0" borderId="0"/>
    <xf numFmtId="44" fontId="13" fillId="0" borderId="0" applyFont="0" applyFill="0" applyBorder="0" applyAlignment="0" applyProtection="0"/>
    <xf numFmtId="9" fontId="13" fillId="0" borderId="0" applyFont="0" applyFill="0" applyBorder="0" applyAlignment="0" applyProtection="0"/>
    <xf numFmtId="44" fontId="13" fillId="0" borderId="0" applyFont="0" applyFill="0" applyBorder="0" applyAlignment="0" applyProtection="0"/>
    <xf numFmtId="0" fontId="28" fillId="0" borderId="0"/>
    <xf numFmtId="0" fontId="6" fillId="0" borderId="0"/>
    <xf numFmtId="44" fontId="6" fillId="0" borderId="0" applyFont="0" applyFill="0" applyBorder="0" applyAlignment="0" applyProtection="0"/>
    <xf numFmtId="0" fontId="11" fillId="0" borderId="0"/>
    <xf numFmtId="44" fontId="13" fillId="0" borderId="0" applyFont="0" applyFill="0" applyBorder="0" applyAlignment="0" applyProtection="0"/>
  </cellStyleXfs>
  <cellXfs count="171">
    <xf numFmtId="0" fontId="0" fillId="0" borderId="0" xfId="0"/>
    <xf numFmtId="0" fontId="0" fillId="0" borderId="0" xfId="0" applyAlignment="1">
      <alignment horizontal="left"/>
    </xf>
    <xf numFmtId="0" fontId="2" fillId="0" borderId="0" xfId="0" applyFont="1"/>
    <xf numFmtId="164" fontId="0" fillId="0" borderId="0" xfId="0" applyNumberFormat="1"/>
    <xf numFmtId="0" fontId="0" fillId="3" borderId="0" xfId="0" applyFill="1"/>
    <xf numFmtId="0" fontId="0" fillId="0" borderId="0" xfId="0" applyAlignment="1">
      <alignment wrapText="1"/>
    </xf>
    <xf numFmtId="0" fontId="7" fillId="0" borderId="2" xfId="0" applyFont="1" applyBorder="1" applyAlignment="1">
      <alignment vertical="center" wrapText="1"/>
    </xf>
    <xf numFmtId="0" fontId="7" fillId="3" borderId="2" xfId="0" applyFont="1" applyFill="1" applyBorder="1" applyAlignment="1">
      <alignment vertical="center" wrapText="1"/>
    </xf>
    <xf numFmtId="0" fontId="0" fillId="5" borderId="0" xfId="0" applyFill="1"/>
    <xf numFmtId="0" fontId="0" fillId="5" borderId="0" xfId="0" applyFill="1" applyAlignment="1">
      <alignment horizontal="left"/>
    </xf>
    <xf numFmtId="0" fontId="2" fillId="5" borderId="0" xfId="0" applyFont="1" applyFill="1" applyAlignment="1">
      <alignment horizontal="left"/>
    </xf>
    <xf numFmtId="0" fontId="2" fillId="5" borderId="0" xfId="0" applyFont="1" applyFill="1"/>
    <xf numFmtId="0" fontId="2" fillId="5" borderId="0" xfId="0" applyFont="1" applyFill="1" applyAlignment="1">
      <alignment horizontal="right"/>
    </xf>
    <xf numFmtId="0" fontId="5" fillId="5" borderId="0" xfId="0" applyFont="1" applyFill="1"/>
    <xf numFmtId="0" fontId="1" fillId="5" borderId="0" xfId="0" applyFont="1" applyFill="1"/>
    <xf numFmtId="0" fontId="2" fillId="5" borderId="1" xfId="0" applyFont="1" applyFill="1" applyBorder="1" applyAlignment="1">
      <alignment horizontal="left"/>
    </xf>
    <xf numFmtId="0" fontId="2" fillId="5" borderId="1" xfId="0" applyFont="1" applyFill="1" applyBorder="1"/>
    <xf numFmtId="0" fontId="2" fillId="5" borderId="1" xfId="0" applyFont="1" applyFill="1" applyBorder="1" applyAlignment="1">
      <alignment horizontal="right"/>
    </xf>
    <xf numFmtId="0" fontId="0" fillId="5" borderId="1" xfId="0" applyFill="1" applyBorder="1" applyAlignment="1">
      <alignment horizontal="left"/>
    </xf>
    <xf numFmtId="0" fontId="0" fillId="5" borderId="1" xfId="0" applyFill="1" applyBorder="1"/>
    <xf numFmtId="164" fontId="0" fillId="5" borderId="0" xfId="0" applyNumberFormat="1" applyFill="1"/>
    <xf numFmtId="0" fontId="3" fillId="5" borderId="1" xfId="0" applyFont="1" applyFill="1" applyBorder="1"/>
    <xf numFmtId="0" fontId="4" fillId="5" borderId="1" xfId="0" applyFont="1" applyFill="1" applyBorder="1" applyAlignment="1">
      <alignment horizontal="left"/>
    </xf>
    <xf numFmtId="164" fontId="2" fillId="5" borderId="0" xfId="0" applyNumberFormat="1" applyFont="1" applyFill="1"/>
    <xf numFmtId="0" fontId="9" fillId="0" borderId="0" xfId="0" applyFont="1"/>
    <xf numFmtId="0" fontId="8" fillId="0" borderId="2" xfId="0" applyFont="1" applyBorder="1" applyAlignment="1">
      <alignment vertical="center" wrapText="1"/>
    </xf>
    <xf numFmtId="0" fontId="7" fillId="4" borderId="2" xfId="0" applyFont="1" applyFill="1" applyBorder="1" applyAlignment="1">
      <alignment vertical="center" wrapText="1"/>
    </xf>
    <xf numFmtId="0" fontId="7" fillId="0" borderId="2" xfId="0" applyFont="1" applyBorder="1" applyAlignment="1">
      <alignment horizontal="center" vertical="center"/>
    </xf>
    <xf numFmtId="0" fontId="5" fillId="5" borderId="1" xfId="0" applyFont="1" applyFill="1" applyBorder="1"/>
    <xf numFmtId="0" fontId="7" fillId="4" borderId="2" xfId="0" applyFont="1" applyFill="1" applyBorder="1" applyAlignment="1">
      <alignment vertical="center"/>
    </xf>
    <xf numFmtId="0" fontId="7" fillId="4" borderId="2" xfId="0" applyFont="1" applyFill="1" applyBorder="1" applyAlignment="1">
      <alignment horizontal="center" vertical="center"/>
    </xf>
    <xf numFmtId="0" fontId="6" fillId="0" borderId="2" xfId="0" applyFont="1" applyBorder="1" applyAlignment="1">
      <alignment vertical="center" wrapText="1"/>
    </xf>
    <xf numFmtId="0" fontId="6" fillId="0" borderId="2" xfId="0" applyFont="1" applyBorder="1" applyAlignment="1">
      <alignment horizontal="justify" vertical="center" wrapText="1"/>
    </xf>
    <xf numFmtId="0" fontId="6" fillId="0" borderId="2" xfId="0" applyFont="1" applyBorder="1"/>
    <xf numFmtId="0" fontId="7" fillId="3" borderId="2" xfId="0" applyFont="1" applyFill="1" applyBorder="1" applyAlignment="1">
      <alignment horizontal="center" vertical="center"/>
    </xf>
    <xf numFmtId="0" fontId="11" fillId="0" borderId="2" xfId="0" applyFont="1" applyBorder="1" applyAlignment="1">
      <alignment vertical="center" wrapText="1"/>
    </xf>
    <xf numFmtId="0" fontId="6" fillId="0" borderId="0" xfId="0" applyFont="1"/>
    <xf numFmtId="0" fontId="11" fillId="3" borderId="2" xfId="0" applyFont="1" applyFill="1" applyBorder="1" applyAlignment="1">
      <alignment vertical="center" wrapText="1"/>
    </xf>
    <xf numFmtId="0" fontId="7" fillId="3" borderId="2" xfId="0" applyFont="1" applyFill="1" applyBorder="1" applyAlignment="1">
      <alignment horizontal="center" vertical="center" wrapText="1"/>
    </xf>
    <xf numFmtId="0" fontId="6" fillId="0" borderId="0" xfId="0" applyFont="1" applyAlignment="1">
      <alignment horizontal="center"/>
    </xf>
    <xf numFmtId="0" fontId="12" fillId="0" borderId="0" xfId="0" applyFont="1" applyAlignment="1">
      <alignment vertical="center"/>
    </xf>
    <xf numFmtId="0" fontId="5" fillId="5" borderId="0" xfId="0" applyFont="1" applyFill="1" applyAlignment="1">
      <alignment horizontal="left"/>
    </xf>
    <xf numFmtId="164" fontId="5" fillId="5" borderId="0" xfId="0" applyNumberFormat="1" applyFont="1" applyFill="1"/>
    <xf numFmtId="0" fontId="5" fillId="0" borderId="0" xfId="0" applyFont="1"/>
    <xf numFmtId="0" fontId="5" fillId="5" borderId="1" xfId="0" applyFont="1" applyFill="1" applyBorder="1" applyAlignment="1">
      <alignment horizontal="left"/>
    </xf>
    <xf numFmtId="164" fontId="5" fillId="5" borderId="1" xfId="0" applyNumberFormat="1" applyFont="1" applyFill="1" applyBorder="1"/>
    <xf numFmtId="10" fontId="0" fillId="5" borderId="0" xfId="0" applyNumberFormat="1" applyFill="1"/>
    <xf numFmtId="10" fontId="0" fillId="5" borderId="1" xfId="0" applyNumberFormat="1" applyFill="1" applyBorder="1"/>
    <xf numFmtId="0" fontId="0" fillId="5" borderId="0" xfId="0" applyFill="1" applyAlignment="1">
      <alignment horizontal="center"/>
    </xf>
    <xf numFmtId="0" fontId="0" fillId="5" borderId="1" xfId="0" applyFill="1" applyBorder="1" applyAlignment="1">
      <alignment horizontal="center"/>
    </xf>
    <xf numFmtId="0" fontId="1" fillId="0" borderId="0" xfId="0" applyFont="1"/>
    <xf numFmtId="0" fontId="14" fillId="5" borderId="0" xfId="0" applyFont="1" applyFill="1" applyAlignment="1">
      <alignment horizontal="left"/>
    </xf>
    <xf numFmtId="0" fontId="14" fillId="5" borderId="0" xfId="0" applyFont="1" applyFill="1"/>
    <xf numFmtId="0" fontId="14" fillId="5" borderId="0" xfId="0" applyFont="1" applyFill="1" applyAlignment="1">
      <alignment wrapText="1"/>
    </xf>
    <xf numFmtId="0" fontId="15" fillId="5" borderId="0" xfId="0" applyFont="1" applyFill="1" applyAlignment="1">
      <alignment horizontal="left"/>
    </xf>
    <xf numFmtId="0" fontId="15" fillId="5" borderId="0" xfId="0" applyFont="1" applyFill="1"/>
    <xf numFmtId="0" fontId="15" fillId="5" borderId="0" xfId="0" applyFont="1" applyFill="1" applyAlignment="1">
      <alignment wrapText="1"/>
    </xf>
    <xf numFmtId="0" fontId="17" fillId="5" borderId="0" xfId="0" applyFont="1" applyFill="1" applyAlignment="1">
      <alignment wrapText="1"/>
    </xf>
    <xf numFmtId="165" fontId="16" fillId="5" borderId="0" xfId="2" applyNumberFormat="1" applyFont="1" applyFill="1"/>
    <xf numFmtId="0" fontId="0" fillId="5" borderId="0" xfId="0" applyFill="1" applyAlignment="1">
      <alignment horizontal="right"/>
    </xf>
    <xf numFmtId="0" fontId="0" fillId="5" borderId="1" xfId="0" applyFill="1" applyBorder="1" applyAlignment="1">
      <alignment horizontal="right"/>
    </xf>
    <xf numFmtId="164" fontId="1" fillId="5" borderId="0" xfId="0" applyNumberFormat="1" applyFont="1" applyFill="1"/>
    <xf numFmtId="0" fontId="2" fillId="5" borderId="3" xfId="0" applyFont="1" applyFill="1" applyBorder="1"/>
    <xf numFmtId="164" fontId="2" fillId="5" borderId="3" xfId="0" applyNumberFormat="1" applyFont="1" applyFill="1" applyBorder="1"/>
    <xf numFmtId="0" fontId="18" fillId="5" borderId="0" xfId="0" applyFont="1" applyFill="1"/>
    <xf numFmtId="0" fontId="18" fillId="5" borderId="1" xfId="0" applyFont="1" applyFill="1" applyBorder="1"/>
    <xf numFmtId="0" fontId="18" fillId="5" borderId="1" xfId="0" applyFont="1" applyFill="1" applyBorder="1" applyAlignment="1">
      <alignment horizontal="right"/>
    </xf>
    <xf numFmtId="0" fontId="19" fillId="5" borderId="0" xfId="0" applyFont="1" applyFill="1"/>
    <xf numFmtId="166" fontId="19" fillId="5" borderId="0" xfId="0" applyNumberFormat="1" applyFont="1" applyFill="1"/>
    <xf numFmtId="44" fontId="20" fillId="5" borderId="0" xfId="1" applyFont="1" applyFill="1"/>
    <xf numFmtId="164" fontId="0" fillId="5" borderId="3" xfId="0" applyNumberFormat="1" applyFill="1" applyBorder="1"/>
    <xf numFmtId="49" fontId="7" fillId="0" borderId="2" xfId="0" applyNumberFormat="1" applyFont="1" applyBorder="1" applyAlignment="1">
      <alignment vertical="center" wrapText="1"/>
    </xf>
    <xf numFmtId="49" fontId="0" fillId="5" borderId="0" xfId="0" applyNumberFormat="1" applyFill="1" applyAlignment="1">
      <alignment horizontal="left"/>
    </xf>
    <xf numFmtId="49" fontId="0" fillId="5" borderId="3" xfId="0" applyNumberFormat="1" applyFill="1" applyBorder="1" applyAlignment="1">
      <alignment horizontal="left"/>
    </xf>
    <xf numFmtId="0" fontId="2" fillId="5" borderId="3" xfId="0" applyFont="1" applyFill="1" applyBorder="1" applyAlignment="1">
      <alignment horizontal="left"/>
    </xf>
    <xf numFmtId="10" fontId="0" fillId="5" borderId="0" xfId="0" applyNumberFormat="1" applyFill="1" applyAlignment="1">
      <alignment horizontal="left"/>
    </xf>
    <xf numFmtId="0" fontId="22" fillId="5" borderId="0" xfId="0" applyFont="1" applyFill="1"/>
    <xf numFmtId="0" fontId="23" fillId="5" borderId="0" xfId="0" applyFont="1" applyFill="1"/>
    <xf numFmtId="164" fontId="22" fillId="5" borderId="0" xfId="0" applyNumberFormat="1" applyFont="1" applyFill="1"/>
    <xf numFmtId="0" fontId="24" fillId="5" borderId="0" xfId="0" applyFont="1" applyFill="1"/>
    <xf numFmtId="0" fontId="6" fillId="0" borderId="2" xfId="0" applyFont="1" applyBorder="1" applyAlignment="1">
      <alignment horizontal="center" vertical="center"/>
    </xf>
    <xf numFmtId="0" fontId="8" fillId="0" borderId="2" xfId="0" applyFont="1" applyBorder="1" applyAlignment="1">
      <alignment horizontal="center" vertical="center"/>
    </xf>
    <xf numFmtId="44" fontId="5" fillId="5" borderId="0" xfId="1" applyFont="1" applyFill="1"/>
    <xf numFmtId="0" fontId="0" fillId="2" borderId="0" xfId="0" applyFill="1" applyProtection="1">
      <protection locked="0"/>
    </xf>
    <xf numFmtId="10" fontId="0" fillId="2" borderId="0" xfId="0" applyNumberFormat="1" applyFill="1" applyProtection="1">
      <protection locked="0"/>
    </xf>
    <xf numFmtId="164" fontId="0" fillId="2" borderId="0" xfId="0" applyNumberFormat="1" applyFill="1" applyProtection="1">
      <protection locked="0"/>
    </xf>
    <xf numFmtId="0" fontId="5" fillId="2" borderId="0" xfId="0" applyFont="1" applyFill="1" applyProtection="1">
      <protection locked="0"/>
    </xf>
    <xf numFmtId="10" fontId="0" fillId="2" borderId="1" xfId="0" applyNumberFormat="1" applyFill="1" applyBorder="1" applyProtection="1">
      <protection locked="0"/>
    </xf>
    <xf numFmtId="0" fontId="25" fillId="5" borderId="0" xfId="0" applyFont="1" applyFill="1" applyAlignment="1">
      <alignment horizontal="left"/>
    </xf>
    <xf numFmtId="0" fontId="25" fillId="5" borderId="0" xfId="0" applyFont="1" applyFill="1" applyAlignment="1">
      <alignment wrapText="1"/>
    </xf>
    <xf numFmtId="0" fontId="26" fillId="5" borderId="0" xfId="0" applyFont="1" applyFill="1" applyAlignment="1">
      <alignment wrapText="1"/>
    </xf>
    <xf numFmtId="164" fontId="27" fillId="5" borderId="0" xfId="0" applyNumberFormat="1" applyFont="1" applyFill="1"/>
    <xf numFmtId="0" fontId="0" fillId="3" borderId="0" xfId="0" applyFill="1" applyAlignment="1">
      <alignment horizontal="right"/>
    </xf>
    <xf numFmtId="164" fontId="0" fillId="3" borderId="0" xfId="0" applyNumberFormat="1" applyFill="1"/>
    <xf numFmtId="164" fontId="1" fillId="3" borderId="0" xfId="0" applyNumberFormat="1" applyFont="1" applyFill="1"/>
    <xf numFmtId="10" fontId="0" fillId="2" borderId="0" xfId="0" applyNumberFormat="1" applyFill="1"/>
    <xf numFmtId="10" fontId="0" fillId="2" borderId="1" xfId="0" applyNumberFormat="1" applyFill="1" applyBorder="1"/>
    <xf numFmtId="10" fontId="2" fillId="5" borderId="0" xfId="0" applyNumberFormat="1" applyFont="1" applyFill="1"/>
    <xf numFmtId="0" fontId="22" fillId="5" borderId="0" xfId="0" applyFont="1" applyFill="1" applyAlignment="1">
      <alignment horizontal="left"/>
    </xf>
    <xf numFmtId="0" fontId="22" fillId="0" borderId="0" xfId="0" applyFont="1"/>
    <xf numFmtId="164" fontId="22" fillId="5" borderId="0" xfId="0" applyNumberFormat="1" applyFont="1" applyFill="1" applyAlignment="1">
      <alignment horizontal="right"/>
    </xf>
    <xf numFmtId="0" fontId="0" fillId="6" borderId="0" xfId="0" applyFill="1" applyProtection="1">
      <protection locked="0"/>
    </xf>
    <xf numFmtId="0" fontId="1" fillId="5" borderId="1" xfId="0" applyFont="1" applyFill="1" applyBorder="1"/>
    <xf numFmtId="164" fontId="0" fillId="5" borderId="1" xfId="0" applyNumberFormat="1" applyFill="1" applyBorder="1"/>
    <xf numFmtId="0" fontId="5" fillId="2" borderId="1" xfId="0" applyFont="1" applyFill="1" applyBorder="1" applyProtection="1">
      <protection locked="0"/>
    </xf>
    <xf numFmtId="0" fontId="0" fillId="5" borderId="3" xfId="0" applyFill="1" applyBorder="1" applyAlignment="1">
      <alignment horizontal="left"/>
    </xf>
    <xf numFmtId="0" fontId="19" fillId="5" borderId="0" xfId="0" applyFont="1" applyFill="1" applyAlignment="1">
      <alignment wrapText="1"/>
    </xf>
    <xf numFmtId="0" fontId="0" fillId="5" borderId="3" xfId="0" applyFill="1" applyBorder="1"/>
    <xf numFmtId="10" fontId="0" fillId="0" borderId="0" xfId="0" applyNumberFormat="1"/>
    <xf numFmtId="0" fontId="1" fillId="0" borderId="0" xfId="0" applyFont="1" applyAlignment="1">
      <alignment vertical="center"/>
    </xf>
    <xf numFmtId="0" fontId="11" fillId="3" borderId="2" xfId="0" applyFont="1" applyFill="1" applyBorder="1" applyAlignment="1">
      <alignment horizontal="center" vertical="center"/>
    </xf>
    <xf numFmtId="0" fontId="6" fillId="0" borderId="2" xfId="0" applyFont="1" applyBorder="1" applyAlignment="1">
      <alignment vertical="center"/>
    </xf>
    <xf numFmtId="0" fontId="29" fillId="0" borderId="0" xfId="0" applyFont="1"/>
    <xf numFmtId="0" fontId="5" fillId="0" borderId="0" xfId="0" applyFont="1" applyAlignment="1">
      <alignment vertical="center"/>
    </xf>
    <xf numFmtId="44" fontId="20" fillId="5" borderId="1" xfId="1" applyFont="1" applyFill="1" applyBorder="1"/>
    <xf numFmtId="0" fontId="1" fillId="0" borderId="0" xfId="0" applyFont="1" applyAlignment="1">
      <alignment horizontal="right"/>
    </xf>
    <xf numFmtId="0" fontId="21" fillId="0" borderId="0" xfId="0" applyFont="1"/>
    <xf numFmtId="3" fontId="0" fillId="5" borderId="0" xfId="0" applyNumberFormat="1" applyFill="1"/>
    <xf numFmtId="3" fontId="5" fillId="5" borderId="0" xfId="0" applyNumberFormat="1" applyFont="1" applyFill="1"/>
    <xf numFmtId="0" fontId="11" fillId="0" borderId="2" xfId="0" applyFont="1" applyBorder="1" applyAlignment="1">
      <alignment horizontal="center" vertical="center"/>
    </xf>
    <xf numFmtId="0" fontId="6" fillId="3" borderId="2" xfId="0" applyFont="1" applyFill="1" applyBorder="1" applyAlignment="1">
      <alignment horizontal="center" vertical="center"/>
    </xf>
    <xf numFmtId="0" fontId="1" fillId="0" borderId="0" xfId="0" applyFont="1" applyAlignment="1">
      <alignment horizontal="left" vertical="center" wrapText="1"/>
    </xf>
    <xf numFmtId="0" fontId="6" fillId="3" borderId="2" xfId="0" applyFont="1" applyFill="1" applyBorder="1" applyAlignment="1">
      <alignment vertical="center" wrapText="1"/>
    </xf>
    <xf numFmtId="0" fontId="6" fillId="3" borderId="2" xfId="0" applyFont="1" applyFill="1" applyBorder="1" applyAlignment="1">
      <alignment horizontal="center" vertical="center" wrapText="1"/>
    </xf>
    <xf numFmtId="0" fontId="6" fillId="4" borderId="2" xfId="0" applyFont="1" applyFill="1" applyBorder="1" applyAlignment="1">
      <alignment vertical="center" wrapText="1"/>
    </xf>
    <xf numFmtId="0" fontId="6" fillId="4" borderId="2" xfId="0" applyFont="1" applyFill="1" applyBorder="1" applyAlignment="1">
      <alignment horizontal="center" vertical="center"/>
    </xf>
    <xf numFmtId="0" fontId="6" fillId="4" borderId="2" xfId="0" applyFont="1" applyFill="1" applyBorder="1" applyAlignment="1">
      <alignment vertical="center" wrapText="1"/>
    </xf>
    <xf numFmtId="0" fontId="7" fillId="4" borderId="2" xfId="0" applyFont="1" applyFill="1" applyBorder="1" applyAlignment="1">
      <alignment vertical="center" wrapText="1"/>
    </xf>
    <xf numFmtId="0" fontId="7" fillId="4" borderId="2" xfId="0" applyFont="1" applyFill="1" applyBorder="1" applyAlignment="1">
      <alignment vertical="center"/>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6" fillId="3" borderId="4" xfId="0" applyFont="1" applyFill="1" applyBorder="1" applyAlignment="1">
      <alignment horizontal="center" vertical="center"/>
    </xf>
    <xf numFmtId="0" fontId="6" fillId="3" borderId="5" xfId="0" applyFont="1" applyFill="1" applyBorder="1" applyAlignment="1">
      <alignment horizontal="center" vertical="center"/>
    </xf>
    <xf numFmtId="0" fontId="30" fillId="5" borderId="0" xfId="0" applyFont="1" applyFill="1" applyAlignment="1">
      <alignment horizontal="left" wrapText="1"/>
    </xf>
    <xf numFmtId="0" fontId="30" fillId="5" borderId="0" xfId="0" applyFont="1" applyFill="1" applyAlignment="1">
      <alignment horizontal="left"/>
    </xf>
    <xf numFmtId="0" fontId="2" fillId="5" borderId="1" xfId="0" applyFont="1" applyFill="1" applyBorder="1" applyAlignment="1">
      <alignment horizontal="left" wrapText="1"/>
    </xf>
    <xf numFmtId="0" fontId="2" fillId="5" borderId="1" xfId="0" applyFont="1" applyFill="1" applyBorder="1" applyAlignment="1">
      <alignment horizontal="left"/>
    </xf>
    <xf numFmtId="0" fontId="7" fillId="3" borderId="4" xfId="0" applyFont="1" applyFill="1" applyBorder="1" applyAlignment="1">
      <alignment horizontal="center" vertical="center"/>
    </xf>
    <xf numFmtId="0" fontId="7" fillId="3" borderId="5" xfId="0" applyFont="1" applyFill="1" applyBorder="1" applyAlignment="1">
      <alignment horizontal="center" vertical="center"/>
    </xf>
    <xf numFmtId="49" fontId="33" fillId="0" borderId="2" xfId="0" applyNumberFormat="1" applyFont="1" applyBorder="1" applyAlignment="1">
      <alignment vertical="center" wrapText="1"/>
    </xf>
    <xf numFmtId="0" fontId="34" fillId="0" borderId="2" xfId="0" applyFont="1" applyBorder="1" applyAlignment="1">
      <alignment vertical="center" wrapText="1"/>
    </xf>
    <xf numFmtId="0" fontId="35" fillId="0" borderId="0" xfId="0" applyFont="1" applyAlignment="1">
      <alignment horizontal="left" vertical="center" wrapText="1"/>
    </xf>
    <xf numFmtId="0" fontId="36" fillId="0" borderId="0" xfId="0" applyFont="1"/>
    <xf numFmtId="0" fontId="36" fillId="3" borderId="0" xfId="0" applyFont="1" applyFill="1"/>
    <xf numFmtId="0" fontId="34" fillId="3" borderId="2" xfId="0" applyFont="1" applyFill="1" applyBorder="1" applyAlignment="1">
      <alignment horizontal="center" vertical="center"/>
    </xf>
    <xf numFmtId="0" fontId="6" fillId="0" borderId="2" xfId="0" applyFont="1" applyBorder="1" applyAlignment="1">
      <alignment horizontal="center" vertical="center" wrapText="1"/>
    </xf>
    <xf numFmtId="0" fontId="0" fillId="0" borderId="0" xfId="0" applyFont="1"/>
    <xf numFmtId="0" fontId="32" fillId="0" borderId="0" xfId="0" applyFont="1"/>
    <xf numFmtId="0" fontId="32" fillId="0" borderId="0" xfId="0" applyFont="1" applyProtection="1">
      <protection hidden="1"/>
    </xf>
    <xf numFmtId="0" fontId="32" fillId="0" borderId="0" xfId="0" applyFont="1" applyAlignment="1" applyProtection="1">
      <alignment horizontal="right"/>
      <protection hidden="1"/>
    </xf>
    <xf numFmtId="9" fontId="32" fillId="0" borderId="0" xfId="2" applyFont="1" applyFill="1" applyBorder="1" applyAlignment="1" applyProtection="1">
      <alignment horizontal="right"/>
      <protection hidden="1"/>
    </xf>
    <xf numFmtId="9" fontId="32" fillId="0" borderId="0" xfId="2" applyFont="1" applyFill="1" applyBorder="1" applyProtection="1">
      <protection hidden="1"/>
    </xf>
    <xf numFmtId="167" fontId="31" fillId="0" borderId="0" xfId="0" applyNumberFormat="1" applyFont="1" applyProtection="1">
      <protection hidden="1"/>
    </xf>
    <xf numFmtId="167" fontId="32" fillId="0" borderId="0" xfId="0" applyNumberFormat="1" applyFont="1" applyProtection="1">
      <protection hidden="1"/>
    </xf>
    <xf numFmtId="9" fontId="32" fillId="0" borderId="0" xfId="2" applyFont="1" applyBorder="1" applyProtection="1">
      <protection hidden="1"/>
    </xf>
    <xf numFmtId="0" fontId="32" fillId="0" borderId="0" xfId="0" applyFont="1" applyAlignment="1" applyProtection="1">
      <alignment horizontal="left"/>
      <protection hidden="1"/>
    </xf>
    <xf numFmtId="0" fontId="6" fillId="0" borderId="0" xfId="0" applyFont="1" applyAlignment="1">
      <alignment horizontal="left" vertical="top" wrapText="1"/>
    </xf>
    <xf numFmtId="0" fontId="11" fillId="4" borderId="2" xfId="0" applyFont="1" applyFill="1" applyBorder="1" applyAlignment="1">
      <alignment vertical="center" wrapText="1"/>
    </xf>
    <xf numFmtId="0" fontId="11" fillId="3" borderId="2" xfId="0" applyFont="1" applyFill="1" applyBorder="1" applyAlignment="1">
      <alignment horizontal="center" vertical="center" wrapText="1"/>
    </xf>
    <xf numFmtId="0" fontId="11" fillId="0" borderId="2" xfId="0" applyFont="1" applyBorder="1" applyAlignment="1">
      <alignment horizontal="center" vertical="center" wrapText="1"/>
    </xf>
    <xf numFmtId="0" fontId="5" fillId="5" borderId="3" xfId="0" applyFont="1" applyFill="1" applyBorder="1" applyAlignment="1">
      <alignment horizontal="left"/>
    </xf>
    <xf numFmtId="0" fontId="5" fillId="5" borderId="0" xfId="0" applyFont="1" applyFill="1" applyAlignment="1">
      <alignment horizontal="left" wrapText="1"/>
    </xf>
    <xf numFmtId="0" fontId="5" fillId="5" borderId="0" xfId="0" applyFont="1" applyFill="1" applyAlignment="1">
      <alignment horizontal="left"/>
    </xf>
    <xf numFmtId="49" fontId="5" fillId="5" borderId="0" xfId="0" applyNumberFormat="1" applyFont="1" applyFill="1" applyAlignment="1">
      <alignment horizontal="left"/>
    </xf>
    <xf numFmtId="164" fontId="5" fillId="2" borderId="0" xfId="0" applyNumberFormat="1" applyFont="1" applyFill="1" applyProtection="1">
      <protection locked="0"/>
    </xf>
    <xf numFmtId="0" fontId="0" fillId="0" borderId="0" xfId="0" applyFont="1" applyAlignment="1">
      <alignment horizontal="left" vertical="top" wrapText="1"/>
    </xf>
    <xf numFmtId="0" fontId="0" fillId="0" borderId="0" xfId="0" applyFont="1" applyAlignment="1">
      <alignment vertical="top" wrapText="1"/>
    </xf>
    <xf numFmtId="0" fontId="32" fillId="0" borderId="0" xfId="0" applyFont="1" applyProtection="1"/>
    <xf numFmtId="164" fontId="22" fillId="6" borderId="0" xfId="0" applyNumberFormat="1" applyFont="1" applyFill="1" applyProtection="1">
      <protection locked="0"/>
    </xf>
  </cellXfs>
  <cellStyles count="9">
    <cellStyle name="Normal" xfId="4" xr:uid="{6CDB63A7-7937-4FC8-950C-E64C4EF63D5A}"/>
    <cellStyle name="Prozent" xfId="2" builtinId="5"/>
    <cellStyle name="Standard" xfId="0" builtinId="0"/>
    <cellStyle name="Standard 2" xfId="7" xr:uid="{21EF053B-203A-4B4D-8D4B-28C709DDDAD3}"/>
    <cellStyle name="Standard 3" xfId="5" xr:uid="{C5278E5F-CF50-4773-A39C-F8A42D10D68A}"/>
    <cellStyle name="Währung" xfId="1" builtinId="4"/>
    <cellStyle name="Währung 2" xfId="3" xr:uid="{A3C3601D-6D68-4074-8AD3-F161A5504F45}"/>
    <cellStyle name="Währung 2 2" xfId="6" xr:uid="{ED632881-ED2C-4798-8E8F-BF2F600F2575}"/>
    <cellStyle name="Währung 3" xfId="8" xr:uid="{9D056FF1-ED11-42E8-9B0B-0E50E1A9386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C7AA43-8A60-4113-875C-0B1EB35CF9E1}">
  <sheetPr codeName="Tabelle1">
    <pageSetUpPr fitToPage="1"/>
  </sheetPr>
  <dimension ref="B3:T47"/>
  <sheetViews>
    <sheetView showGridLines="0" tabSelected="1" zoomScale="90" zoomScaleNormal="90" workbookViewId="0">
      <selection activeCell="B3" sqref="B3"/>
    </sheetView>
  </sheetViews>
  <sheetFormatPr baseColWidth="10" defaultRowHeight="14.4"/>
  <cols>
    <col min="2" max="2" width="22" customWidth="1"/>
    <col min="5" max="5" width="41.33203125" customWidth="1"/>
    <col min="6" max="6" width="10.5546875" customWidth="1"/>
    <col min="7" max="7" width="23" customWidth="1"/>
    <col min="8" max="9" width="4.6640625" customWidth="1"/>
    <col min="10" max="10" width="11.6640625" customWidth="1"/>
    <col min="11" max="11" width="16.33203125" bestFit="1" customWidth="1"/>
    <col min="12" max="12" width="4.5546875" bestFit="1" customWidth="1"/>
    <col min="13" max="13" width="15.44140625" bestFit="1" customWidth="1"/>
    <col min="14" max="14" width="4.5546875" bestFit="1" customWidth="1"/>
    <col min="15" max="15" width="15.44140625" bestFit="1" customWidth="1"/>
    <col min="16" max="16" width="4.5546875" bestFit="1" customWidth="1"/>
    <col min="17" max="17" width="3.88671875" customWidth="1"/>
  </cols>
  <sheetData>
    <row r="3" spans="2:8">
      <c r="B3" t="s">
        <v>154</v>
      </c>
    </row>
    <row r="5" spans="2:8">
      <c r="B5" s="8" t="s">
        <v>153</v>
      </c>
      <c r="C5" s="8"/>
      <c r="D5" s="8"/>
      <c r="E5" s="8"/>
      <c r="F5" s="8"/>
      <c r="G5" s="8"/>
    </row>
    <row r="6" spans="2:8">
      <c r="B6" s="8"/>
      <c r="C6" s="8"/>
      <c r="D6" s="8"/>
      <c r="E6" s="8"/>
      <c r="F6" s="8"/>
      <c r="G6" s="8"/>
    </row>
    <row r="7" spans="2:8">
      <c r="B7" s="8" t="s">
        <v>63</v>
      </c>
      <c r="C7" s="8" t="s">
        <v>64</v>
      </c>
      <c r="D7" s="8"/>
      <c r="E7" s="8"/>
      <c r="F7" s="8"/>
      <c r="G7" s="8"/>
      <c r="H7" s="4"/>
    </row>
    <row r="8" spans="2:8">
      <c r="B8" s="8" t="s">
        <v>65</v>
      </c>
      <c r="C8" s="8" t="s">
        <v>66</v>
      </c>
      <c r="D8" s="8"/>
      <c r="E8" s="77"/>
      <c r="F8" s="117">
        <v>4846</v>
      </c>
      <c r="G8" s="8" t="s">
        <v>130</v>
      </c>
      <c r="H8" s="4"/>
    </row>
    <row r="9" spans="2:8">
      <c r="B9" s="8" t="s">
        <v>133</v>
      </c>
      <c r="C9" s="8" t="s">
        <v>131</v>
      </c>
      <c r="D9" s="8"/>
      <c r="E9" s="79"/>
      <c r="F9" s="117">
        <v>1917</v>
      </c>
      <c r="G9" s="8" t="s">
        <v>130</v>
      </c>
      <c r="H9" s="4"/>
    </row>
    <row r="10" spans="2:8">
      <c r="B10" s="8" t="s">
        <v>67</v>
      </c>
      <c r="C10" s="8" t="s">
        <v>68</v>
      </c>
      <c r="D10" s="8"/>
      <c r="E10" s="79"/>
      <c r="F10" s="117">
        <v>2929</v>
      </c>
      <c r="G10" s="8" t="s">
        <v>130</v>
      </c>
      <c r="H10" s="4"/>
    </row>
    <row r="11" spans="2:8">
      <c r="B11" s="8" t="s">
        <v>69</v>
      </c>
      <c r="C11" s="8" t="s">
        <v>132</v>
      </c>
      <c r="D11" s="8"/>
      <c r="E11" s="77"/>
      <c r="F11" s="118">
        <v>4600</v>
      </c>
      <c r="G11" s="8" t="s">
        <v>130</v>
      </c>
      <c r="H11" s="4"/>
    </row>
    <row r="12" spans="2:8">
      <c r="B12" s="8"/>
      <c r="C12" s="8"/>
      <c r="D12" s="8"/>
      <c r="E12" s="8"/>
      <c r="F12" s="8"/>
      <c r="G12" s="8"/>
      <c r="H12" s="4"/>
    </row>
    <row r="13" spans="2:8">
      <c r="B13" s="8" t="s">
        <v>157</v>
      </c>
      <c r="C13" s="8"/>
      <c r="D13" s="8"/>
      <c r="E13" s="8"/>
      <c r="F13" s="8"/>
      <c r="G13" s="8"/>
      <c r="H13" s="4"/>
    </row>
    <row r="14" spans="2:8">
      <c r="B14" s="8"/>
      <c r="C14" s="8"/>
      <c r="D14" s="8"/>
      <c r="E14" s="8"/>
      <c r="F14" s="8"/>
      <c r="G14" s="59" t="s">
        <v>87</v>
      </c>
      <c r="H14" s="4"/>
    </row>
    <row r="15" spans="2:8">
      <c r="B15" s="8" t="s">
        <v>155</v>
      </c>
      <c r="C15" s="19" t="s">
        <v>70</v>
      </c>
      <c r="D15" s="19" t="s">
        <v>71</v>
      </c>
      <c r="E15" s="19"/>
      <c r="F15" s="19"/>
      <c r="G15" s="60" t="s">
        <v>86</v>
      </c>
      <c r="H15" s="92"/>
    </row>
    <row r="16" spans="2:8">
      <c r="B16" s="75">
        <f>G16/(G19+G22)</f>
        <v>1.5817779183802595E-2</v>
      </c>
      <c r="C16" s="88">
        <v>100</v>
      </c>
      <c r="D16" s="52"/>
      <c r="E16" s="89" t="s">
        <v>72</v>
      </c>
      <c r="F16" s="53"/>
      <c r="G16" s="42">
        <v>500000</v>
      </c>
      <c r="H16" s="4"/>
    </row>
    <row r="17" spans="2:20">
      <c r="B17" s="75">
        <f>G17/(G19+G22)</f>
        <v>2.6257513445112308E-2</v>
      </c>
      <c r="C17" s="54">
        <v>200</v>
      </c>
      <c r="D17" s="55"/>
      <c r="E17" s="56" t="s">
        <v>73</v>
      </c>
      <c r="F17" s="56"/>
      <c r="G17" s="20">
        <v>830000</v>
      </c>
      <c r="H17" s="4"/>
      <c r="J17" s="149"/>
      <c r="K17" s="149"/>
      <c r="L17" s="149"/>
      <c r="M17" s="149"/>
      <c r="N17" s="149"/>
      <c r="O17" s="149"/>
      <c r="P17" s="149"/>
      <c r="Q17" s="149"/>
      <c r="R17" s="149"/>
      <c r="S17" s="149"/>
      <c r="T17" s="149"/>
    </row>
    <row r="18" spans="2:20" ht="24.6">
      <c r="B18" s="75"/>
      <c r="C18" s="54"/>
      <c r="D18" s="55"/>
      <c r="E18" s="90" t="s">
        <v>139</v>
      </c>
      <c r="F18" s="57"/>
      <c r="G18" s="91">
        <f>(250*265)+(150*160)</f>
        <v>90250</v>
      </c>
      <c r="H18" s="4"/>
      <c r="J18" s="149"/>
      <c r="K18" s="149"/>
      <c r="L18" s="149"/>
      <c r="M18" s="149"/>
      <c r="N18" s="149"/>
      <c r="O18" s="149"/>
      <c r="P18" s="149"/>
      <c r="Q18" s="149"/>
      <c r="R18" s="149"/>
      <c r="S18" s="149"/>
      <c r="T18" s="149"/>
    </row>
    <row r="19" spans="2:20">
      <c r="B19" s="75">
        <f>G19/(G19+G22)</f>
        <v>0.37962670041126229</v>
      </c>
      <c r="C19" s="54">
        <v>300</v>
      </c>
      <c r="D19" s="55"/>
      <c r="E19" s="56" t="s">
        <v>138</v>
      </c>
      <c r="F19" s="56"/>
      <c r="G19" s="20">
        <v>12000000</v>
      </c>
      <c r="H19" s="93"/>
      <c r="J19" s="149"/>
      <c r="K19" s="149"/>
      <c r="L19" s="149"/>
      <c r="M19" s="149"/>
      <c r="N19" s="149"/>
      <c r="O19" s="149"/>
      <c r="P19" s="149"/>
      <c r="Q19" s="149"/>
      <c r="R19" s="149"/>
      <c r="S19" s="149"/>
      <c r="T19" s="149"/>
    </row>
    <row r="20" spans="2:20">
      <c r="B20" s="75"/>
      <c r="C20" s="54"/>
      <c r="D20" s="55"/>
      <c r="E20" s="90" t="s">
        <v>144</v>
      </c>
      <c r="F20" s="56"/>
      <c r="G20" s="91">
        <v>63750</v>
      </c>
      <c r="H20" s="4"/>
      <c r="J20" s="149"/>
      <c r="K20" s="149"/>
      <c r="L20" s="149"/>
      <c r="M20" s="149"/>
      <c r="N20" s="149"/>
      <c r="O20" s="149"/>
      <c r="P20" s="150"/>
      <c r="Q20" s="150"/>
      <c r="R20" s="150"/>
      <c r="S20" s="149"/>
      <c r="T20" s="149"/>
    </row>
    <row r="21" spans="2:20" ht="24.6">
      <c r="B21" s="75"/>
      <c r="C21" s="54"/>
      <c r="D21" s="55"/>
      <c r="E21" s="90" t="s">
        <v>145</v>
      </c>
      <c r="F21" s="56"/>
      <c r="G21" s="61"/>
      <c r="H21" s="4"/>
      <c r="J21" s="149"/>
      <c r="K21" s="151" t="s">
        <v>170</v>
      </c>
      <c r="L21" s="152"/>
      <c r="M21" s="151" t="s">
        <v>171</v>
      </c>
      <c r="N21" s="152"/>
      <c r="O21" s="151" t="s">
        <v>172</v>
      </c>
      <c r="P21" s="153"/>
      <c r="Q21" s="150"/>
      <c r="R21" s="150"/>
      <c r="S21" s="149"/>
      <c r="T21" s="149"/>
    </row>
    <row r="22" spans="2:20">
      <c r="B22" s="75">
        <f>G22/(G19+G22)</f>
        <v>0.62037329958873777</v>
      </c>
      <c r="C22" s="54">
        <v>400</v>
      </c>
      <c r="D22" s="55"/>
      <c r="E22" s="56" t="s">
        <v>74</v>
      </c>
      <c r="F22" s="56"/>
      <c r="G22" s="42">
        <f>SUM(G23:G31)</f>
        <v>19610000</v>
      </c>
      <c r="H22" s="93"/>
      <c r="I22" s="108"/>
      <c r="J22" s="149"/>
      <c r="K22" s="154">
        <f>SUM(K23:K31)</f>
        <v>10278830</v>
      </c>
      <c r="L22" s="153">
        <f>K22/$G22</f>
        <v>0.52416267210606837</v>
      </c>
      <c r="M22" s="154">
        <f>SUM(M23:M31)</f>
        <v>2487440</v>
      </c>
      <c r="N22" s="153">
        <f>M22/$G22</f>
        <v>0.12684548699643039</v>
      </c>
      <c r="O22" s="154">
        <f t="shared" ref="O22" si="0">SUM(O23:O31)</f>
        <v>6843730</v>
      </c>
      <c r="P22" s="153">
        <f>O22/$G22</f>
        <v>0.34899184089750129</v>
      </c>
      <c r="Q22" s="150"/>
      <c r="R22" s="150"/>
      <c r="S22" s="149"/>
      <c r="T22" s="149"/>
    </row>
    <row r="23" spans="2:20">
      <c r="B23" s="75"/>
      <c r="C23" s="58"/>
      <c r="D23" s="51">
        <v>410</v>
      </c>
      <c r="E23" s="53" t="s">
        <v>75</v>
      </c>
      <c r="F23" s="53"/>
      <c r="G23" s="91">
        <v>770000</v>
      </c>
      <c r="H23" s="94"/>
      <c r="J23" s="149"/>
      <c r="K23" s="155">
        <f>563800-2200-M23</f>
        <v>561600</v>
      </c>
      <c r="L23" s="153">
        <f t="shared" ref="L23:N31" si="1">K23/$G23</f>
        <v>0.7293506493506493</v>
      </c>
      <c r="M23" s="155">
        <v>0</v>
      </c>
      <c r="N23" s="153">
        <f t="shared" si="1"/>
        <v>0</v>
      </c>
      <c r="O23" s="155">
        <f>G23-K23-M23</f>
        <v>208400</v>
      </c>
      <c r="P23" s="153">
        <f t="shared" ref="P23:P31" si="2">O23/$G23</f>
        <v>0.27064935064935064</v>
      </c>
      <c r="Q23" s="150"/>
      <c r="R23" s="150"/>
      <c r="S23" s="149"/>
      <c r="T23" s="149"/>
    </row>
    <row r="24" spans="2:20">
      <c r="B24" s="75"/>
      <c r="C24" s="58"/>
      <c r="D24" s="51">
        <v>420</v>
      </c>
      <c r="E24" s="53" t="s">
        <v>76</v>
      </c>
      <c r="F24" s="53"/>
      <c r="G24" s="91">
        <v>1480000</v>
      </c>
      <c r="H24" s="94"/>
      <c r="J24" s="149"/>
      <c r="K24" s="155">
        <f>1098600-4600-M24</f>
        <v>1094000</v>
      </c>
      <c r="L24" s="153">
        <f t="shared" si="1"/>
        <v>0.73918918918918919</v>
      </c>
      <c r="M24" s="155">
        <v>0</v>
      </c>
      <c r="N24" s="153">
        <f t="shared" si="1"/>
        <v>0</v>
      </c>
      <c r="O24" s="155">
        <f>G24-K24-M24</f>
        <v>386000</v>
      </c>
      <c r="P24" s="153">
        <f t="shared" si="2"/>
        <v>0.26081081081081081</v>
      </c>
      <c r="Q24" s="150"/>
      <c r="R24" s="150"/>
      <c r="S24" s="149"/>
      <c r="T24" s="149"/>
    </row>
    <row r="25" spans="2:20">
      <c r="B25" s="75"/>
      <c r="C25" s="58"/>
      <c r="D25" s="51">
        <v>430</v>
      </c>
      <c r="E25" s="53" t="s">
        <v>77</v>
      </c>
      <c r="F25" s="53"/>
      <c r="G25" s="91">
        <v>6200000</v>
      </c>
      <c r="H25" s="94"/>
      <c r="J25" s="149"/>
      <c r="K25" s="155">
        <f>4289000+13000-M25</f>
        <v>4302000</v>
      </c>
      <c r="L25" s="153">
        <f t="shared" si="1"/>
        <v>0.69387096774193546</v>
      </c>
      <c r="M25" s="155">
        <v>0</v>
      </c>
      <c r="N25" s="153">
        <f t="shared" si="1"/>
        <v>0</v>
      </c>
      <c r="O25" s="155">
        <f t="shared" ref="O25:O31" si="3">G25-K25-M25</f>
        <v>1898000</v>
      </c>
      <c r="P25" s="153">
        <f t="shared" si="2"/>
        <v>0.30612903225806454</v>
      </c>
      <c r="Q25" s="150"/>
      <c r="R25" s="150"/>
      <c r="S25" s="149"/>
      <c r="T25" s="149"/>
    </row>
    <row r="26" spans="2:20">
      <c r="B26" s="75"/>
      <c r="C26" s="58"/>
      <c r="D26" s="51">
        <v>440</v>
      </c>
      <c r="E26" s="53" t="s">
        <v>78</v>
      </c>
      <c r="F26" s="53"/>
      <c r="G26" s="91">
        <v>2400000</v>
      </c>
      <c r="H26" s="94"/>
      <c r="J26" s="149"/>
      <c r="K26" s="155">
        <f>1797700-6700-M26</f>
        <v>0</v>
      </c>
      <c r="L26" s="153">
        <f t="shared" si="1"/>
        <v>0</v>
      </c>
      <c r="M26" s="155">
        <v>1791000</v>
      </c>
      <c r="N26" s="153">
        <f t="shared" si="1"/>
        <v>0.74624999999999997</v>
      </c>
      <c r="O26" s="155">
        <f t="shared" si="3"/>
        <v>609000</v>
      </c>
      <c r="P26" s="153">
        <f t="shared" si="2"/>
        <v>0.25374999999999998</v>
      </c>
      <c r="Q26" s="150"/>
      <c r="R26" s="150"/>
      <c r="S26" s="149"/>
      <c r="T26" s="149"/>
    </row>
    <row r="27" spans="2:20">
      <c r="B27" s="75"/>
      <c r="C27" s="58"/>
      <c r="D27" s="51">
        <v>450</v>
      </c>
      <c r="E27" s="53" t="s">
        <v>79</v>
      </c>
      <c r="F27" s="53"/>
      <c r="G27" s="91">
        <v>650000</v>
      </c>
      <c r="H27" s="94"/>
      <c r="J27" s="149"/>
      <c r="K27" s="155">
        <f>475300-3900-M27</f>
        <v>0</v>
      </c>
      <c r="L27" s="153">
        <f t="shared" si="1"/>
        <v>0</v>
      </c>
      <c r="M27" s="155">
        <v>471400</v>
      </c>
      <c r="N27" s="153">
        <f t="shared" si="1"/>
        <v>0.72523076923076923</v>
      </c>
      <c r="O27" s="155">
        <f>G27-K27-M27</f>
        <v>178600</v>
      </c>
      <c r="P27" s="153">
        <f t="shared" si="2"/>
        <v>0.27476923076923077</v>
      </c>
      <c r="Q27" s="150"/>
      <c r="R27" s="150"/>
      <c r="S27" s="149"/>
      <c r="T27" s="149"/>
    </row>
    <row r="28" spans="2:20">
      <c r="B28" s="75"/>
      <c r="C28" s="58"/>
      <c r="D28" s="51">
        <v>460</v>
      </c>
      <c r="E28" s="53" t="s">
        <v>80</v>
      </c>
      <c r="F28" s="53"/>
      <c r="G28" s="91">
        <v>200000</v>
      </c>
      <c r="H28" s="94"/>
      <c r="J28" s="149"/>
      <c r="K28" s="155">
        <f>176480-1440-M28</f>
        <v>0</v>
      </c>
      <c r="L28" s="153">
        <f t="shared" si="1"/>
        <v>0</v>
      </c>
      <c r="M28" s="155">
        <v>175040</v>
      </c>
      <c r="N28" s="153">
        <f t="shared" si="1"/>
        <v>0.87519999999999998</v>
      </c>
      <c r="O28" s="155">
        <f t="shared" si="3"/>
        <v>24960</v>
      </c>
      <c r="P28" s="153">
        <f t="shared" si="2"/>
        <v>0.12479999999999999</v>
      </c>
      <c r="Q28" s="150"/>
      <c r="R28" s="150"/>
      <c r="S28" s="149"/>
      <c r="T28" s="149"/>
    </row>
    <row r="29" spans="2:20">
      <c r="B29" s="75"/>
      <c r="C29" s="58"/>
      <c r="D29" s="51">
        <v>470</v>
      </c>
      <c r="E29" s="53" t="s">
        <v>81</v>
      </c>
      <c r="F29" s="53"/>
      <c r="G29" s="91">
        <v>6750000</v>
      </c>
      <c r="H29" s="94"/>
      <c r="J29" s="149"/>
      <c r="K29" s="155">
        <f>3563750-27400-M29</f>
        <v>3536350</v>
      </c>
      <c r="L29" s="153">
        <f t="shared" si="1"/>
        <v>0.52390370370370365</v>
      </c>
      <c r="M29" s="155">
        <v>0</v>
      </c>
      <c r="N29" s="153">
        <f t="shared" si="1"/>
        <v>0</v>
      </c>
      <c r="O29" s="155">
        <f t="shared" si="3"/>
        <v>3213650</v>
      </c>
      <c r="P29" s="153">
        <f t="shared" si="2"/>
        <v>0.4760962962962963</v>
      </c>
      <c r="Q29" s="150"/>
      <c r="R29" s="150"/>
      <c r="S29" s="149"/>
      <c r="T29" s="149"/>
    </row>
    <row r="30" spans="2:20">
      <c r="B30" s="75"/>
      <c r="C30" s="58"/>
      <c r="D30" s="51">
        <v>480</v>
      </c>
      <c r="E30" s="53" t="s">
        <v>82</v>
      </c>
      <c r="F30" s="53"/>
      <c r="G30" s="91">
        <v>950000</v>
      </c>
      <c r="H30" s="94"/>
      <c r="J30" s="149"/>
      <c r="K30" s="155">
        <f>691700-7500-M30</f>
        <v>684200</v>
      </c>
      <c r="L30" s="153">
        <f t="shared" si="1"/>
        <v>0.72021052631578952</v>
      </c>
      <c r="M30" s="155">
        <v>0</v>
      </c>
      <c r="N30" s="153">
        <f t="shared" si="1"/>
        <v>0</v>
      </c>
      <c r="O30" s="155">
        <f t="shared" si="3"/>
        <v>265800</v>
      </c>
      <c r="P30" s="153">
        <f t="shared" si="2"/>
        <v>0.27978947368421053</v>
      </c>
      <c r="Q30" s="150"/>
      <c r="R30" s="150"/>
      <c r="S30" s="149"/>
      <c r="T30" s="149"/>
    </row>
    <row r="31" spans="2:20">
      <c r="B31" s="75"/>
      <c r="C31" s="58"/>
      <c r="D31" s="51">
        <v>490</v>
      </c>
      <c r="E31" s="53" t="s">
        <v>83</v>
      </c>
      <c r="F31" s="53"/>
      <c r="G31" s="91">
        <v>210000</v>
      </c>
      <c r="H31" s="94"/>
      <c r="J31" s="149"/>
      <c r="K31" s="155">
        <f>156460-5780-M31</f>
        <v>100680</v>
      </c>
      <c r="L31" s="153">
        <f t="shared" si="1"/>
        <v>0.47942857142857143</v>
      </c>
      <c r="M31" s="155">
        <v>50000</v>
      </c>
      <c r="N31" s="153">
        <f t="shared" si="1"/>
        <v>0.23809523809523808</v>
      </c>
      <c r="O31" s="155">
        <f t="shared" si="3"/>
        <v>59320</v>
      </c>
      <c r="P31" s="153">
        <f t="shared" si="2"/>
        <v>0.28247619047619049</v>
      </c>
      <c r="Q31" s="150"/>
      <c r="R31" s="150"/>
      <c r="S31" s="149"/>
      <c r="T31" s="149"/>
    </row>
    <row r="32" spans="2:20">
      <c r="B32" s="75">
        <f>G32/(G19+G22)</f>
        <v>1.676684593483075E-2</v>
      </c>
      <c r="C32" s="54">
        <v>500</v>
      </c>
      <c r="D32" s="55"/>
      <c r="E32" s="56" t="s">
        <v>84</v>
      </c>
      <c r="F32" s="56"/>
      <c r="G32" s="20">
        <v>530000</v>
      </c>
      <c r="H32" s="4"/>
      <c r="I32" s="3"/>
      <c r="J32" s="149"/>
      <c r="K32" s="150"/>
      <c r="L32" s="150"/>
      <c r="M32" s="150"/>
      <c r="N32" s="150"/>
      <c r="O32" s="150"/>
      <c r="P32" s="156"/>
      <c r="Q32" s="150"/>
      <c r="R32" s="150"/>
      <c r="S32" s="149"/>
      <c r="T32" s="149"/>
    </row>
    <row r="33" spans="2:20">
      <c r="B33" s="75">
        <f>G33/(G19+G22)</f>
        <v>0.16144261309712116</v>
      </c>
      <c r="C33" s="54">
        <v>600</v>
      </c>
      <c r="D33" s="55"/>
      <c r="E33" s="56" t="s">
        <v>85</v>
      </c>
      <c r="F33" s="56"/>
      <c r="G33" s="42">
        <f>(5650000-46799-500000)</f>
        <v>5103201</v>
      </c>
      <c r="H33" s="4"/>
      <c r="J33" s="150"/>
      <c r="K33" s="150"/>
      <c r="L33" s="150"/>
      <c r="M33" s="150"/>
      <c r="N33" s="150"/>
      <c r="O33" s="150"/>
      <c r="P33" s="150"/>
      <c r="Q33" s="150"/>
      <c r="R33" s="150"/>
      <c r="S33" s="149"/>
      <c r="T33" s="149"/>
    </row>
    <row r="34" spans="2:20">
      <c r="B34" s="75">
        <f>G34/(G19+G22)</f>
        <v>0.22050401771591269</v>
      </c>
      <c r="C34" s="54">
        <v>700</v>
      </c>
      <c r="D34" s="8"/>
      <c r="E34" s="56" t="s">
        <v>88</v>
      </c>
      <c r="F34" s="56"/>
      <c r="G34" s="20">
        <v>6970132</v>
      </c>
      <c r="H34" s="4"/>
      <c r="I34" t="s">
        <v>89</v>
      </c>
      <c r="J34" s="149"/>
      <c r="K34" s="149"/>
      <c r="L34" s="149"/>
      <c r="M34" s="149"/>
      <c r="N34" s="149"/>
      <c r="O34" s="149"/>
      <c r="P34" s="149"/>
      <c r="Q34" s="149"/>
      <c r="R34" s="149"/>
      <c r="S34" s="149"/>
      <c r="T34" s="149"/>
    </row>
    <row r="35" spans="2:20">
      <c r="B35" s="97"/>
      <c r="C35" s="62" t="s">
        <v>90</v>
      </c>
      <c r="D35" s="62"/>
      <c r="E35" s="62"/>
      <c r="F35" s="62"/>
      <c r="G35" s="63">
        <f>SUM(G16,G17,G19,G22,G32,G33,G34)</f>
        <v>45543333</v>
      </c>
      <c r="H35" s="4"/>
      <c r="J35" s="149"/>
      <c r="K35" s="149"/>
      <c r="L35" s="149"/>
      <c r="M35" s="149"/>
      <c r="N35" s="149"/>
      <c r="O35" s="149"/>
      <c r="P35" s="149"/>
      <c r="Q35" s="149"/>
      <c r="R35" s="149"/>
      <c r="S35" s="149"/>
      <c r="T35" s="149"/>
    </row>
    <row r="36" spans="2:20">
      <c r="B36" s="11"/>
      <c r="C36" s="11"/>
      <c r="D36" s="11"/>
      <c r="E36" s="11"/>
      <c r="F36" s="11"/>
      <c r="G36" s="23"/>
      <c r="J36" s="149"/>
      <c r="K36" s="149"/>
      <c r="L36" s="149"/>
      <c r="M36" s="149"/>
      <c r="N36" s="149"/>
      <c r="O36" s="149"/>
      <c r="P36" s="149"/>
      <c r="Q36" s="149"/>
      <c r="R36" s="149"/>
      <c r="S36" s="149"/>
      <c r="T36" s="149"/>
    </row>
    <row r="37" spans="2:20">
      <c r="J37" s="149"/>
      <c r="K37" s="149"/>
      <c r="L37" s="149"/>
      <c r="M37" s="149"/>
      <c r="N37" s="149"/>
      <c r="O37" s="149"/>
      <c r="P37" s="149"/>
      <c r="Q37" s="149"/>
      <c r="R37" s="149"/>
      <c r="S37" s="149"/>
      <c r="T37" s="149"/>
    </row>
    <row r="38" spans="2:20">
      <c r="B38" s="64" t="s">
        <v>91</v>
      </c>
      <c r="C38" s="64"/>
      <c r="D38" s="64"/>
      <c r="E38" s="64"/>
      <c r="F38" s="64"/>
      <c r="G38" s="55"/>
      <c r="J38" s="148"/>
      <c r="K38" s="148"/>
      <c r="L38" s="148"/>
      <c r="M38" s="149"/>
      <c r="N38" s="149"/>
      <c r="O38" s="149"/>
      <c r="P38" s="149"/>
      <c r="Q38" s="149"/>
      <c r="R38" s="149"/>
      <c r="S38" s="149"/>
      <c r="T38" s="149"/>
    </row>
    <row r="39" spans="2:20">
      <c r="B39" s="65"/>
      <c r="C39" s="65"/>
      <c r="D39" s="65"/>
      <c r="E39" s="65"/>
      <c r="F39" s="65"/>
      <c r="G39" s="66"/>
      <c r="J39" s="149"/>
      <c r="K39" s="149"/>
      <c r="L39" s="149"/>
      <c r="M39" s="149"/>
      <c r="N39" s="149"/>
      <c r="O39" s="149"/>
      <c r="P39" s="149"/>
      <c r="Q39" s="149"/>
      <c r="R39" s="149"/>
      <c r="S39" s="149"/>
      <c r="T39" s="149"/>
    </row>
    <row r="40" spans="2:20">
      <c r="B40" s="64"/>
      <c r="C40" s="64"/>
      <c r="D40" s="64"/>
      <c r="E40" s="64"/>
      <c r="F40" s="64"/>
      <c r="G40" s="55"/>
      <c r="J40" s="149"/>
      <c r="K40" s="149"/>
      <c r="L40" s="149"/>
      <c r="M40" s="149"/>
      <c r="N40" s="149"/>
      <c r="O40" s="149"/>
      <c r="P40" s="149"/>
      <c r="Q40" s="149"/>
      <c r="R40" s="149"/>
      <c r="S40" s="149"/>
      <c r="T40" s="149"/>
    </row>
    <row r="41" spans="2:20">
      <c r="B41" s="64"/>
      <c r="C41" s="67" t="s">
        <v>233</v>
      </c>
      <c r="D41" s="67"/>
      <c r="E41" s="67"/>
      <c r="F41" s="67"/>
      <c r="G41" s="68">
        <f>((G19-G20)*0.55)+0.1*G22</f>
        <v>8525937.5</v>
      </c>
      <c r="J41" s="149"/>
      <c r="K41" s="169" t="s">
        <v>243</v>
      </c>
      <c r="L41" s="149"/>
      <c r="M41" s="149"/>
      <c r="N41" s="149"/>
      <c r="O41" s="149"/>
      <c r="P41" s="149"/>
      <c r="Q41" s="149"/>
      <c r="R41" s="149"/>
      <c r="S41" s="149"/>
      <c r="T41" s="149"/>
    </row>
    <row r="42" spans="2:20">
      <c r="B42" s="64"/>
      <c r="C42" s="67" t="s">
        <v>251</v>
      </c>
      <c r="D42" s="67"/>
      <c r="E42" s="67"/>
      <c r="F42" s="67"/>
      <c r="G42" s="68">
        <f>(G19-G20)+IF(G22&gt;(G19-G20)/4,(G19-G20)/4+(G22-(G19-G20)/4)*0.5,G22)</f>
        <v>23233281.25</v>
      </c>
      <c r="J42" s="149"/>
      <c r="K42" s="169" t="s">
        <v>244</v>
      </c>
      <c r="L42" s="149"/>
      <c r="M42" s="149"/>
      <c r="N42" s="149"/>
      <c r="O42" s="149"/>
      <c r="P42" s="149"/>
      <c r="Q42" s="149"/>
      <c r="R42" s="149"/>
      <c r="S42" s="149"/>
      <c r="T42" s="149"/>
    </row>
    <row r="43" spans="2:20">
      <c r="B43" s="64"/>
      <c r="C43" s="67" t="s">
        <v>252</v>
      </c>
      <c r="D43" s="67"/>
      <c r="E43" s="67"/>
      <c r="F43" s="67"/>
      <c r="G43" s="68">
        <f>G19-G20+G22</f>
        <v>31546250</v>
      </c>
      <c r="J43" s="149"/>
      <c r="K43" s="157" t="s">
        <v>254</v>
      </c>
      <c r="L43" s="149"/>
      <c r="M43" s="149"/>
      <c r="N43" s="149"/>
      <c r="O43" s="149"/>
      <c r="P43" s="149"/>
      <c r="Q43" s="149"/>
      <c r="R43" s="149"/>
      <c r="S43" s="149"/>
      <c r="T43" s="149"/>
    </row>
    <row r="44" spans="2:20">
      <c r="B44" s="64"/>
      <c r="C44" s="67" t="s">
        <v>253</v>
      </c>
      <c r="D44" s="67"/>
      <c r="E44" s="67"/>
      <c r="F44" s="67"/>
      <c r="G44" s="68">
        <f>(G19-G20+G22)*(2.7*(370+280+210)/19000)</f>
        <v>3855283.8157894737</v>
      </c>
      <c r="J44" s="149"/>
      <c r="K44" s="157" t="s">
        <v>258</v>
      </c>
      <c r="L44" s="149"/>
      <c r="M44" s="149"/>
      <c r="N44" s="149"/>
      <c r="O44" s="149"/>
      <c r="P44" s="149"/>
      <c r="Q44" s="149"/>
      <c r="R44" s="149"/>
      <c r="S44" s="149"/>
      <c r="T44" s="149"/>
    </row>
    <row r="45" spans="2:20">
      <c r="B45" s="106"/>
      <c r="C45" s="106"/>
      <c r="D45" s="106"/>
      <c r="E45" s="106"/>
      <c r="F45" s="106"/>
      <c r="G45" s="106"/>
      <c r="J45" s="149"/>
      <c r="K45" s="149"/>
      <c r="L45" s="149"/>
      <c r="M45" s="149"/>
      <c r="N45" s="149"/>
      <c r="O45" s="149"/>
      <c r="P45" s="149"/>
      <c r="Q45" s="149"/>
      <c r="R45" s="149"/>
      <c r="S45" s="149"/>
      <c r="T45" s="149"/>
    </row>
    <row r="46" spans="2:20">
      <c r="J46" s="149"/>
      <c r="K46" s="149"/>
      <c r="L46" s="149"/>
      <c r="M46" s="149"/>
      <c r="N46" s="149"/>
      <c r="O46" s="149"/>
      <c r="P46" s="149"/>
      <c r="Q46" s="149"/>
      <c r="R46" s="149"/>
      <c r="S46" s="149"/>
      <c r="T46" s="149"/>
    </row>
    <row r="47" spans="2:20">
      <c r="J47" s="43"/>
      <c r="K47" s="43"/>
      <c r="L47" s="43"/>
      <c r="M47" s="43"/>
      <c r="N47" s="43"/>
    </row>
  </sheetData>
  <sheetProtection algorithmName="SHA-512" hashValue="F8Casi83yIDQ1khSK6uNpvd70oufiw6k9E7MtIeANkn8zZPWlknQe0QKZVU3jfTTyNdC+/lGNoAe06zishZnbA==" saltValue="+LyutKbgUSqhW47+16Idsw==" spinCount="100000" sheet="1" objects="1" scenarios="1"/>
  <pageMargins left="0.7" right="0.7" top="0.78740157499999996" bottom="0.78740157499999996" header="0.3" footer="0.3"/>
  <pageSetup paperSize="9" scale="76"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9109DA-4B82-41FF-AC24-C36FA36FB827}">
  <sheetPr codeName="Tabelle2"/>
  <dimension ref="B1:M33"/>
  <sheetViews>
    <sheetView showGridLines="0" zoomScale="90" zoomScaleNormal="90" workbookViewId="0">
      <selection activeCell="B2" sqref="B2"/>
    </sheetView>
  </sheetViews>
  <sheetFormatPr baseColWidth="10" defaultRowHeight="14.4"/>
  <cols>
    <col min="3" max="3" width="6" style="1" customWidth="1"/>
    <col min="4" max="4" width="6.44140625" style="1" customWidth="1"/>
    <col min="11" max="11" width="7.44140625" customWidth="1"/>
    <col min="12" max="12" width="21.33203125" customWidth="1"/>
    <col min="13" max="13" width="15.44140625" customWidth="1"/>
  </cols>
  <sheetData>
    <row r="1" spans="2:13">
      <c r="C1"/>
      <c r="D1"/>
      <c r="E1" s="1"/>
    </row>
    <row r="2" spans="2:13" ht="15.6">
      <c r="B2" s="24" t="s">
        <v>57</v>
      </c>
    </row>
    <row r="3" spans="2:13">
      <c r="B3" t="s">
        <v>168</v>
      </c>
    </row>
    <row r="4" spans="2:13">
      <c r="B4" s="8"/>
      <c r="C4" s="9" t="s">
        <v>58</v>
      </c>
      <c r="D4" s="9"/>
      <c r="E4" s="8"/>
      <c r="F4" s="8"/>
      <c r="G4" s="8"/>
      <c r="H4" s="8"/>
      <c r="I4" s="8"/>
      <c r="J4" s="8"/>
      <c r="K4" s="8"/>
      <c r="L4" s="8"/>
      <c r="M4" s="101"/>
    </row>
    <row r="5" spans="2:13">
      <c r="B5" s="8"/>
      <c r="C5" s="10" t="s">
        <v>147</v>
      </c>
      <c r="D5" s="10"/>
      <c r="E5" s="8"/>
      <c r="F5" s="8"/>
      <c r="G5" s="8"/>
      <c r="H5" s="8"/>
      <c r="I5" s="11"/>
      <c r="J5" s="11"/>
      <c r="K5" s="11"/>
      <c r="L5" s="8"/>
      <c r="M5" s="12"/>
    </row>
    <row r="6" spans="2:13">
      <c r="B6" s="8"/>
      <c r="C6" s="9"/>
      <c r="D6" s="9"/>
      <c r="E6" s="8"/>
      <c r="F6" s="8"/>
      <c r="G6" s="8"/>
      <c r="H6" s="8"/>
      <c r="I6" s="8"/>
      <c r="J6" s="8"/>
      <c r="K6" s="8"/>
      <c r="L6" s="8"/>
      <c r="M6" s="8"/>
    </row>
    <row r="7" spans="2:13" s="2" customFormat="1">
      <c r="B7" s="11" t="s">
        <v>149</v>
      </c>
      <c r="C7" s="16" t="s">
        <v>0</v>
      </c>
      <c r="D7" s="15"/>
      <c r="E7" s="16"/>
      <c r="F7" s="16"/>
      <c r="G7" s="16"/>
      <c r="H7" s="16"/>
      <c r="I7" s="16"/>
      <c r="J7" s="16"/>
      <c r="K7" s="16"/>
      <c r="L7" s="16"/>
      <c r="M7" s="17" t="s">
        <v>3</v>
      </c>
    </row>
    <row r="8" spans="2:13">
      <c r="B8" s="8"/>
      <c r="C8" s="9">
        <v>1</v>
      </c>
      <c r="D8" s="9"/>
      <c r="E8" s="9" t="s">
        <v>245</v>
      </c>
      <c r="F8" s="8"/>
      <c r="G8" s="8"/>
      <c r="H8" s="8"/>
      <c r="I8" s="8"/>
      <c r="J8" s="46"/>
      <c r="K8" s="48"/>
      <c r="L8" s="46"/>
      <c r="M8" s="69">
        <f>Tragwerksplanung!M55</f>
        <v>0</v>
      </c>
    </row>
    <row r="9" spans="2:13">
      <c r="B9" s="8"/>
      <c r="C9" s="9">
        <v>2</v>
      </c>
      <c r="D9" s="9"/>
      <c r="E9" s="9" t="s">
        <v>237</v>
      </c>
      <c r="F9" s="8"/>
      <c r="G9" s="8"/>
      <c r="H9" s="8"/>
      <c r="I9" s="8"/>
      <c r="J9" s="46"/>
      <c r="K9" s="48"/>
      <c r="L9" s="46"/>
      <c r="M9" s="69">
        <f>Bauphysik!M83</f>
        <v>0</v>
      </c>
    </row>
    <row r="10" spans="2:13">
      <c r="B10" s="8"/>
      <c r="C10" s="62" t="s">
        <v>146</v>
      </c>
      <c r="D10" s="105"/>
      <c r="E10" s="107"/>
      <c r="F10" s="107"/>
      <c r="G10" s="107"/>
      <c r="H10" s="107"/>
      <c r="I10" s="107"/>
      <c r="J10" s="107"/>
      <c r="K10" s="107"/>
      <c r="L10" s="107"/>
      <c r="M10" s="63">
        <f>SUM(M8:M9)</f>
        <v>0</v>
      </c>
    </row>
    <row r="11" spans="2:13">
      <c r="B11" s="8"/>
      <c r="C11" s="9"/>
      <c r="D11" s="9"/>
      <c r="E11" s="8"/>
      <c r="F11" s="8"/>
      <c r="G11" s="8"/>
      <c r="H11" s="8"/>
      <c r="I11" s="8"/>
      <c r="J11" s="8"/>
      <c r="K11" s="8"/>
      <c r="L11" s="8"/>
      <c r="M11" s="8"/>
    </row>
    <row r="12" spans="2:13">
      <c r="B12" s="8"/>
      <c r="C12" s="9"/>
      <c r="D12" s="9"/>
      <c r="E12" s="8"/>
      <c r="F12" s="8"/>
      <c r="G12" s="8"/>
      <c r="H12" s="8"/>
      <c r="I12" s="8"/>
      <c r="J12" s="8"/>
      <c r="K12" s="8"/>
      <c r="L12" s="8"/>
      <c r="M12" s="8"/>
    </row>
    <row r="13" spans="2:13">
      <c r="B13" s="11" t="s">
        <v>150</v>
      </c>
      <c r="C13" s="22" t="s">
        <v>24</v>
      </c>
      <c r="D13" s="22"/>
      <c r="E13" s="21"/>
      <c r="F13" s="21"/>
      <c r="G13" s="21"/>
      <c r="H13" s="21"/>
      <c r="I13" s="21"/>
      <c r="J13" s="21"/>
      <c r="K13" s="21"/>
      <c r="L13" s="21"/>
      <c r="M13" s="21"/>
    </row>
    <row r="14" spans="2:13" s="43" customFormat="1">
      <c r="B14" s="13"/>
      <c r="C14" s="41" t="s">
        <v>26</v>
      </c>
      <c r="D14" s="41"/>
      <c r="E14" s="13" t="s">
        <v>29</v>
      </c>
      <c r="F14" s="13"/>
      <c r="G14" s="13"/>
      <c r="H14" s="13" t="s">
        <v>33</v>
      </c>
      <c r="I14" s="13"/>
      <c r="J14" s="13"/>
      <c r="K14" s="13"/>
      <c r="L14" s="13"/>
      <c r="M14" s="82">
        <f>Tragwerksplanung!M52+Bauphysik!M79</f>
        <v>0</v>
      </c>
    </row>
    <row r="15" spans="2:13" s="43" customFormat="1">
      <c r="B15" s="13"/>
      <c r="C15" s="41" t="s">
        <v>25</v>
      </c>
      <c r="D15" s="41"/>
      <c r="E15" s="13" t="s">
        <v>30</v>
      </c>
      <c r="F15" s="13"/>
      <c r="G15" s="13"/>
      <c r="H15" s="13" t="s">
        <v>34</v>
      </c>
      <c r="I15" s="13"/>
      <c r="J15" s="13"/>
      <c r="K15" s="13"/>
      <c r="L15" s="13"/>
      <c r="M15" s="82">
        <f>Tragwerksplanung!M53+Bauphysik!M80</f>
        <v>0</v>
      </c>
    </row>
    <row r="16" spans="2:13" s="43" customFormat="1">
      <c r="B16" s="13"/>
      <c r="C16" s="41" t="s">
        <v>27</v>
      </c>
      <c r="D16" s="41"/>
      <c r="E16" s="13" t="s">
        <v>31</v>
      </c>
      <c r="F16" s="13"/>
      <c r="G16" s="13"/>
      <c r="H16" s="13" t="s">
        <v>35</v>
      </c>
      <c r="I16" s="13"/>
      <c r="J16" s="13"/>
      <c r="K16" s="13"/>
      <c r="L16" s="13"/>
      <c r="M16" s="82">
        <f>Tragwerksplanung!M54+Bauphysik!M81</f>
        <v>0</v>
      </c>
    </row>
    <row r="17" spans="2:13" s="43" customFormat="1">
      <c r="B17" s="13"/>
      <c r="C17" s="44" t="s">
        <v>28</v>
      </c>
      <c r="D17" s="44"/>
      <c r="E17" s="28" t="s">
        <v>32</v>
      </c>
      <c r="F17" s="28"/>
      <c r="G17" s="28"/>
      <c r="H17" s="28" t="s">
        <v>36</v>
      </c>
      <c r="I17" s="28"/>
      <c r="J17" s="28"/>
      <c r="K17" s="28"/>
      <c r="L17" s="28"/>
      <c r="M17" s="82">
        <f>Bauphysik!M82</f>
        <v>0</v>
      </c>
    </row>
    <row r="18" spans="2:13">
      <c r="B18" s="8"/>
      <c r="C18" s="11" t="s">
        <v>146</v>
      </c>
      <c r="D18" s="10"/>
      <c r="E18" s="11"/>
      <c r="F18" s="11"/>
      <c r="G18" s="11"/>
      <c r="H18" s="11"/>
      <c r="I18" s="11"/>
      <c r="J18" s="11"/>
      <c r="K18" s="11"/>
      <c r="L18" s="11"/>
      <c r="M18" s="63">
        <f>SUM(M14:M17)</f>
        <v>0</v>
      </c>
    </row>
    <row r="19" spans="2:13">
      <c r="B19" s="8"/>
      <c r="C19" s="10"/>
      <c r="D19" s="10"/>
      <c r="E19" s="11"/>
      <c r="F19" s="11"/>
      <c r="G19" s="11"/>
      <c r="H19" s="11"/>
      <c r="I19" s="11"/>
      <c r="J19" s="11"/>
      <c r="K19" s="11"/>
      <c r="L19" s="11"/>
      <c r="M19" s="23"/>
    </row>
    <row r="20" spans="2:13">
      <c r="B20" s="8"/>
      <c r="C20" s="10"/>
      <c r="D20" s="10"/>
      <c r="E20" s="8" t="s">
        <v>148</v>
      </c>
      <c r="F20" s="11"/>
      <c r="G20" s="11"/>
      <c r="H20" s="11"/>
      <c r="I20" s="11"/>
      <c r="J20" s="11"/>
      <c r="K20" s="11"/>
      <c r="L20" s="75">
        <v>0.19</v>
      </c>
      <c r="M20" s="20">
        <f>M18*L20</f>
        <v>0</v>
      </c>
    </row>
    <row r="21" spans="2:13">
      <c r="B21" s="8"/>
      <c r="C21" s="9"/>
      <c r="D21" s="9"/>
      <c r="E21" s="8"/>
      <c r="F21" s="8"/>
      <c r="G21" s="8"/>
      <c r="H21" s="8"/>
      <c r="I21" s="8"/>
      <c r="J21" s="8"/>
      <c r="K21" s="8"/>
      <c r="L21" s="8"/>
      <c r="M21" s="8"/>
    </row>
    <row r="22" spans="2:13" s="2" customFormat="1">
      <c r="B22" s="11" t="s">
        <v>151</v>
      </c>
      <c r="C22" s="10" t="s">
        <v>162</v>
      </c>
      <c r="D22" s="10"/>
      <c r="E22" s="11"/>
      <c r="F22" s="11"/>
      <c r="G22" s="11"/>
      <c r="H22" s="11"/>
      <c r="I22" s="11"/>
      <c r="J22" s="11"/>
      <c r="K22" s="11"/>
      <c r="L22" s="11"/>
      <c r="M22" s="23">
        <f>M10+M20</f>
        <v>0</v>
      </c>
    </row>
    <row r="23" spans="2:13" s="2" customFormat="1">
      <c r="B23" s="11"/>
      <c r="C23" s="10"/>
      <c r="D23" s="10"/>
      <c r="E23" s="11"/>
      <c r="F23" s="11"/>
      <c r="G23" s="11"/>
      <c r="H23" s="11"/>
      <c r="I23" s="11"/>
      <c r="J23" s="11"/>
      <c r="K23" s="11"/>
      <c r="L23" s="11"/>
      <c r="M23" s="23"/>
    </row>
    <row r="24" spans="2:13" s="2" customFormat="1">
      <c r="B24" s="11" t="s">
        <v>152</v>
      </c>
      <c r="C24" s="16" t="s">
        <v>158</v>
      </c>
      <c r="D24" s="15"/>
      <c r="E24" s="16"/>
      <c r="F24" s="16"/>
      <c r="G24" s="16"/>
      <c r="H24" s="16"/>
      <c r="I24" s="16"/>
      <c r="J24" s="16"/>
      <c r="K24" s="16"/>
      <c r="L24" s="16"/>
      <c r="M24" s="17" t="s">
        <v>3</v>
      </c>
    </row>
    <row r="25" spans="2:13">
      <c r="B25" s="8"/>
      <c r="C25" s="9">
        <v>1</v>
      </c>
      <c r="D25" s="9"/>
      <c r="E25" s="9" t="s">
        <v>233</v>
      </c>
      <c r="F25" s="8"/>
      <c r="G25" s="8"/>
      <c r="H25" s="8"/>
      <c r="I25" s="8"/>
      <c r="J25" s="46"/>
      <c r="K25" s="48"/>
      <c r="L25" s="46"/>
      <c r="M25" s="69">
        <f>Tragwerksplanung!M63</f>
        <v>0</v>
      </c>
    </row>
    <row r="26" spans="2:13">
      <c r="B26" s="8"/>
      <c r="C26" s="9">
        <v>2</v>
      </c>
      <c r="D26" s="9"/>
      <c r="E26" s="9" t="s">
        <v>234</v>
      </c>
      <c r="F26" s="8"/>
      <c r="G26" s="8"/>
      <c r="H26" s="8"/>
      <c r="I26" s="8"/>
      <c r="J26" s="46"/>
      <c r="K26" s="48"/>
      <c r="L26" s="46"/>
      <c r="M26" s="69">
        <f>Bauphysik!M91</f>
        <v>0</v>
      </c>
    </row>
    <row r="27" spans="2:13">
      <c r="B27" s="8"/>
      <c r="C27" s="62" t="s">
        <v>159</v>
      </c>
      <c r="D27" s="105"/>
      <c r="E27" s="107"/>
      <c r="F27" s="107"/>
      <c r="G27" s="107"/>
      <c r="H27" s="107"/>
      <c r="I27" s="107"/>
      <c r="J27" s="107"/>
      <c r="K27" s="107"/>
      <c r="L27" s="107"/>
      <c r="M27" s="63">
        <f>SUM(M25:M26)</f>
        <v>0</v>
      </c>
    </row>
    <row r="28" spans="2:13">
      <c r="B28" s="8"/>
      <c r="C28" s="10"/>
      <c r="D28" s="10"/>
      <c r="E28" s="11"/>
      <c r="F28" s="11"/>
      <c r="G28" s="11"/>
      <c r="H28" s="11"/>
      <c r="I28" s="11"/>
      <c r="J28" s="11"/>
      <c r="K28" s="11"/>
      <c r="L28" s="11"/>
      <c r="M28" s="23"/>
    </row>
    <row r="29" spans="2:13">
      <c r="B29" s="8"/>
      <c r="C29" s="9"/>
      <c r="D29" s="9"/>
      <c r="E29" s="8"/>
      <c r="F29" s="8"/>
      <c r="G29" s="8"/>
      <c r="H29" s="8"/>
      <c r="I29" s="8"/>
      <c r="J29" s="8"/>
      <c r="K29" s="8"/>
      <c r="L29" s="8"/>
      <c r="M29" s="8"/>
    </row>
    <row r="30" spans="2:13" s="99" customFormat="1">
      <c r="B30" s="76" t="s">
        <v>166</v>
      </c>
      <c r="C30" s="98" t="s">
        <v>165</v>
      </c>
      <c r="D30" s="98"/>
      <c r="E30" s="76"/>
      <c r="F30" s="76"/>
      <c r="G30" s="76"/>
      <c r="H30" s="76"/>
      <c r="I30" s="76"/>
      <c r="J30" s="76"/>
      <c r="K30" s="76"/>
      <c r="L30" s="76"/>
      <c r="M30" s="170">
        <v>0</v>
      </c>
    </row>
    <row r="31" spans="2:13">
      <c r="B31" s="8"/>
      <c r="C31" s="9"/>
      <c r="D31" s="9"/>
      <c r="E31" s="8"/>
      <c r="F31" s="8"/>
      <c r="G31" s="8"/>
      <c r="H31" s="8"/>
      <c r="I31" s="8"/>
      <c r="J31" s="8"/>
      <c r="K31" s="8"/>
      <c r="L31" s="8"/>
      <c r="M31" s="8"/>
    </row>
    <row r="32" spans="2:13" s="43" customFormat="1">
      <c r="B32" s="76" t="s">
        <v>167</v>
      </c>
      <c r="C32" s="98" t="s">
        <v>164</v>
      </c>
      <c r="D32" s="98"/>
      <c r="E32" s="13"/>
      <c r="F32" s="13"/>
      <c r="G32" s="13"/>
      <c r="H32" s="13"/>
      <c r="I32" s="13"/>
      <c r="J32" s="13"/>
      <c r="K32" s="13"/>
      <c r="L32" s="13"/>
      <c r="M32" s="100">
        <f>M22+M27+M30</f>
        <v>0</v>
      </c>
    </row>
    <row r="33" spans="2:13">
      <c r="B33" s="8"/>
      <c r="C33" s="10"/>
      <c r="D33" s="10"/>
      <c r="E33" s="8"/>
      <c r="F33" s="8"/>
      <c r="G33" s="8"/>
      <c r="H33" s="8"/>
      <c r="I33" s="8"/>
      <c r="J33" s="8"/>
      <c r="K33" s="8"/>
      <c r="L33" s="8"/>
      <c r="M33" s="23"/>
    </row>
  </sheetData>
  <sheetProtection algorithmName="SHA-512" hashValue="AM0oIv54ySdSInC+gJGtiSIVa7Xr4N+GGzM+64Hr+NMGdcPCxfqUT1/vZ2BD7DAJnOGUZ2gLyMadJxGi/jPD5g==" saltValue="ZaFC2HImBf9RI1EzOfBaPg==" spinCount="100000" sheet="1" objects="1" scenarios="1"/>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E116F-33C1-46FE-B48A-28FF8054A1D0}">
  <sheetPr codeName="Tabelle3"/>
  <dimension ref="B1:P63"/>
  <sheetViews>
    <sheetView showGridLines="0" topLeftCell="A24" zoomScale="90" zoomScaleNormal="90" workbookViewId="0">
      <selection activeCell="M5" sqref="M5"/>
    </sheetView>
  </sheetViews>
  <sheetFormatPr baseColWidth="10" defaultRowHeight="14.4"/>
  <cols>
    <col min="3" max="3" width="6" style="1" customWidth="1"/>
    <col min="4" max="4" width="6.44140625" style="1" customWidth="1"/>
    <col min="8" max="8" width="12.109375" customWidth="1"/>
    <col min="11" max="11" width="7.44140625" customWidth="1"/>
    <col min="13" max="13" width="15.44140625" customWidth="1"/>
  </cols>
  <sheetData>
    <row r="1" spans="2:13">
      <c r="C1"/>
      <c r="D1"/>
      <c r="E1" s="1"/>
    </row>
    <row r="2" spans="2:13" ht="15.6">
      <c r="B2" s="24" t="s">
        <v>57</v>
      </c>
    </row>
    <row r="3" spans="2:13" ht="15.6">
      <c r="B3" s="24"/>
    </row>
    <row r="4" spans="2:13">
      <c r="B4" t="s">
        <v>156</v>
      </c>
    </row>
    <row r="5" spans="2:13">
      <c r="B5" s="8"/>
      <c r="C5" s="9" t="s">
        <v>58</v>
      </c>
      <c r="D5" s="9"/>
      <c r="E5" s="8"/>
      <c r="F5" s="8"/>
      <c r="G5" s="8"/>
      <c r="H5" s="8"/>
      <c r="I5" s="8"/>
      <c r="J5" s="8"/>
      <c r="K5" s="8"/>
      <c r="L5" s="8"/>
      <c r="M5" s="83"/>
    </row>
    <row r="6" spans="2:13">
      <c r="B6" s="8"/>
      <c r="C6" s="10" t="s">
        <v>0</v>
      </c>
      <c r="D6" s="10"/>
      <c r="E6" s="8"/>
      <c r="F6" s="8"/>
      <c r="G6" s="8"/>
      <c r="H6" s="8"/>
      <c r="I6" s="11"/>
      <c r="J6" s="11"/>
      <c r="K6" s="11"/>
      <c r="L6" s="8"/>
      <c r="M6" s="12" t="s">
        <v>246</v>
      </c>
    </row>
    <row r="7" spans="2:13">
      <c r="B7" s="8"/>
      <c r="C7" s="9"/>
      <c r="D7" s="9"/>
      <c r="E7" s="8"/>
      <c r="F7" s="8"/>
      <c r="G7" s="8"/>
      <c r="H7" s="8"/>
      <c r="I7" s="8"/>
      <c r="J7" s="8"/>
      <c r="K7" s="8"/>
      <c r="L7" s="8"/>
      <c r="M7" s="8"/>
    </row>
    <row r="8" spans="2:13">
      <c r="B8" s="8"/>
      <c r="C8" s="9" t="s">
        <v>134</v>
      </c>
      <c r="D8" s="9"/>
      <c r="E8" s="8"/>
      <c r="F8" s="8"/>
      <c r="G8" s="8"/>
      <c r="H8" s="8"/>
      <c r="I8" s="8"/>
      <c r="J8" s="8"/>
      <c r="K8" s="8"/>
      <c r="L8" s="8"/>
      <c r="M8" s="78">
        <f>'Anrechenbare Kosten'!G41</f>
        <v>8525937.5</v>
      </c>
    </row>
    <row r="9" spans="2:13">
      <c r="B9" s="8"/>
      <c r="C9" s="9" t="s">
        <v>140</v>
      </c>
      <c r="D9" s="9"/>
      <c r="E9" s="8"/>
      <c r="F9" s="8"/>
      <c r="G9" s="8"/>
      <c r="H9" s="8"/>
      <c r="I9" s="8"/>
      <c r="J9" s="8"/>
      <c r="K9" s="8" t="s">
        <v>141</v>
      </c>
      <c r="L9" s="8"/>
      <c r="M9" s="78">
        <v>0</v>
      </c>
    </row>
    <row r="10" spans="2:13">
      <c r="B10" s="8"/>
      <c r="C10" s="9"/>
      <c r="D10" s="9"/>
      <c r="E10" s="8"/>
      <c r="F10" s="8"/>
      <c r="G10" s="8"/>
      <c r="H10" s="8"/>
      <c r="I10" s="8"/>
      <c r="J10" s="8"/>
      <c r="K10" s="8"/>
      <c r="L10" s="8"/>
      <c r="M10" s="8"/>
    </row>
    <row r="11" spans="2:13">
      <c r="B11" s="8"/>
      <c r="C11" s="9" t="s">
        <v>238</v>
      </c>
      <c r="D11" s="9"/>
      <c r="E11" s="8"/>
      <c r="F11" s="8"/>
      <c r="G11" s="8"/>
      <c r="H11" s="8"/>
      <c r="I11" s="8"/>
      <c r="J11" s="8"/>
      <c r="K11" s="8"/>
      <c r="L11" s="8"/>
      <c r="M11" s="78">
        <v>412431.11</v>
      </c>
    </row>
    <row r="12" spans="2:13">
      <c r="B12" s="8"/>
      <c r="C12" s="9"/>
      <c r="D12" s="9"/>
      <c r="E12" s="8"/>
      <c r="F12" s="8"/>
      <c r="G12" s="8"/>
      <c r="H12" s="8"/>
      <c r="I12" s="8"/>
      <c r="J12" s="8"/>
      <c r="K12" s="8"/>
      <c r="L12" s="8"/>
      <c r="M12" s="8"/>
    </row>
    <row r="13" spans="2:13" s="2" customFormat="1">
      <c r="B13" s="11" t="s">
        <v>22</v>
      </c>
      <c r="C13" s="15" t="s">
        <v>1</v>
      </c>
      <c r="D13" s="15"/>
      <c r="E13" s="16" t="s">
        <v>2</v>
      </c>
      <c r="F13" s="16"/>
      <c r="G13" s="16"/>
      <c r="H13" s="16"/>
      <c r="I13" s="16"/>
      <c r="J13" s="16"/>
      <c r="K13" s="16"/>
      <c r="L13" s="16"/>
      <c r="M13" s="17" t="s">
        <v>3</v>
      </c>
    </row>
    <row r="14" spans="2:13">
      <c r="B14" s="8"/>
      <c r="C14" s="9">
        <v>1</v>
      </c>
      <c r="D14" s="9"/>
      <c r="E14" s="8" t="s">
        <v>4</v>
      </c>
      <c r="F14" s="8"/>
      <c r="G14" s="8"/>
      <c r="H14" s="13" t="s">
        <v>12</v>
      </c>
      <c r="I14" s="8"/>
      <c r="J14" s="95"/>
      <c r="K14" s="48" t="s">
        <v>62</v>
      </c>
      <c r="L14" s="46">
        <v>0.03</v>
      </c>
      <c r="M14" s="69">
        <f>M11*J14</f>
        <v>0</v>
      </c>
    </row>
    <row r="15" spans="2:13">
      <c r="B15" s="8"/>
      <c r="C15" s="9">
        <v>2</v>
      </c>
      <c r="D15" s="9"/>
      <c r="E15" s="8" t="s">
        <v>5</v>
      </c>
      <c r="F15" s="8"/>
      <c r="G15" s="8"/>
      <c r="H15" s="13" t="s">
        <v>13</v>
      </c>
      <c r="I15" s="8"/>
      <c r="J15" s="95"/>
      <c r="K15" s="48" t="s">
        <v>62</v>
      </c>
      <c r="L15" s="46">
        <v>0.1</v>
      </c>
      <c r="M15" s="69">
        <f>M11*J15</f>
        <v>0</v>
      </c>
    </row>
    <row r="16" spans="2:13">
      <c r="B16" s="8"/>
      <c r="C16" s="9">
        <v>3</v>
      </c>
      <c r="D16" s="9"/>
      <c r="E16" s="8" t="s">
        <v>135</v>
      </c>
      <c r="F16" s="8"/>
      <c r="G16" s="8"/>
      <c r="H16" s="13" t="s">
        <v>11</v>
      </c>
      <c r="I16" s="8"/>
      <c r="J16" s="95"/>
      <c r="K16" s="48" t="s">
        <v>62</v>
      </c>
      <c r="L16" s="46">
        <v>0.15</v>
      </c>
      <c r="M16" s="69">
        <f>M11*J16</f>
        <v>0</v>
      </c>
    </row>
    <row r="17" spans="2:16">
      <c r="B17" s="8"/>
      <c r="C17" s="9">
        <v>4</v>
      </c>
      <c r="D17" s="9"/>
      <c r="E17" s="8" t="s">
        <v>6</v>
      </c>
      <c r="F17" s="8"/>
      <c r="G17" s="8"/>
      <c r="H17" s="13" t="s">
        <v>13</v>
      </c>
      <c r="I17" s="8"/>
      <c r="J17" s="95"/>
      <c r="K17" s="48" t="s">
        <v>62</v>
      </c>
      <c r="L17" s="46">
        <v>0.3</v>
      </c>
      <c r="M17" s="69">
        <f>M11*J17</f>
        <v>0</v>
      </c>
    </row>
    <row r="18" spans="2:16">
      <c r="B18" s="8"/>
      <c r="C18" s="9">
        <v>5</v>
      </c>
      <c r="D18" s="9"/>
      <c r="E18" s="8" t="s">
        <v>7</v>
      </c>
      <c r="F18" s="8"/>
      <c r="G18" s="8"/>
      <c r="H18" s="13" t="s">
        <v>10</v>
      </c>
      <c r="I18" s="8"/>
      <c r="J18" s="95"/>
      <c r="K18" s="48" t="s">
        <v>62</v>
      </c>
      <c r="L18" s="46">
        <v>0.4</v>
      </c>
      <c r="M18" s="69">
        <f>M11*J18</f>
        <v>0</v>
      </c>
    </row>
    <row r="19" spans="2:16">
      <c r="B19" s="8"/>
      <c r="C19" s="18">
        <v>6</v>
      </c>
      <c r="D19" s="18"/>
      <c r="E19" s="19" t="s">
        <v>8</v>
      </c>
      <c r="F19" s="19"/>
      <c r="G19" s="19"/>
      <c r="H19" s="28" t="s">
        <v>12</v>
      </c>
      <c r="I19" s="19"/>
      <c r="J19" s="96"/>
      <c r="K19" s="49" t="s">
        <v>62</v>
      </c>
      <c r="L19" s="47">
        <v>0.02</v>
      </c>
      <c r="M19" s="114">
        <f>M11*J19</f>
        <v>0</v>
      </c>
    </row>
    <row r="20" spans="2:16">
      <c r="B20" s="8"/>
      <c r="C20" s="9"/>
      <c r="D20" s="9"/>
      <c r="E20" s="8"/>
      <c r="F20" s="8"/>
      <c r="G20" s="8"/>
      <c r="H20" s="8"/>
      <c r="I20" s="8"/>
      <c r="J20" s="8"/>
      <c r="K20" s="8"/>
      <c r="L20" s="8"/>
      <c r="M20" s="20">
        <f>SUM(M14:M19)</f>
        <v>0</v>
      </c>
    </row>
    <row r="21" spans="2:16">
      <c r="B21" s="8"/>
      <c r="C21" s="9"/>
      <c r="D21" s="9"/>
      <c r="E21" s="8"/>
      <c r="F21" s="8"/>
      <c r="G21" s="8"/>
      <c r="H21" s="8"/>
      <c r="I21" s="8"/>
      <c r="J21" s="8"/>
      <c r="K21" s="8"/>
      <c r="L21" s="8"/>
      <c r="M21" s="8"/>
    </row>
    <row r="22" spans="2:16">
      <c r="B22" s="8"/>
      <c r="C22" s="15" t="s">
        <v>15</v>
      </c>
      <c r="D22" s="15"/>
      <c r="E22" s="19"/>
      <c r="F22" s="19"/>
      <c r="G22" s="19"/>
      <c r="H22" s="19"/>
      <c r="I22" s="19"/>
      <c r="J22" s="19"/>
      <c r="K22" s="19"/>
      <c r="L22" s="19"/>
      <c r="M22" s="17" t="s">
        <v>3</v>
      </c>
    </row>
    <row r="23" spans="2:16">
      <c r="B23" s="8"/>
      <c r="C23" s="9" t="s">
        <v>142</v>
      </c>
      <c r="D23" s="10"/>
      <c r="E23" s="8"/>
      <c r="F23" s="8"/>
      <c r="G23" s="8"/>
      <c r="H23" s="8" t="s">
        <v>143</v>
      </c>
      <c r="I23" s="84"/>
      <c r="J23" s="8"/>
      <c r="K23" s="8"/>
      <c r="L23" s="8"/>
      <c r="M23" s="20">
        <f>(I23*M20)</f>
        <v>0</v>
      </c>
    </row>
    <row r="24" spans="2:16">
      <c r="B24" s="8"/>
      <c r="C24" s="41" t="s">
        <v>16</v>
      </c>
      <c r="D24" s="41"/>
      <c r="E24" s="13"/>
      <c r="F24" s="14"/>
      <c r="G24" s="8"/>
      <c r="H24" s="8" t="s">
        <v>143</v>
      </c>
      <c r="I24" s="84"/>
      <c r="J24" s="46"/>
      <c r="K24" s="46"/>
      <c r="L24" s="8"/>
      <c r="M24" s="20">
        <f>(I24*M20)</f>
        <v>0</v>
      </c>
    </row>
    <row r="25" spans="2:16">
      <c r="B25" s="8"/>
      <c r="C25" s="41" t="s">
        <v>17</v>
      </c>
      <c r="D25" s="41"/>
      <c r="E25" s="13"/>
      <c r="F25" s="14"/>
      <c r="G25" s="8"/>
      <c r="H25" s="8" t="s">
        <v>143</v>
      </c>
      <c r="I25" s="84"/>
      <c r="J25" s="46"/>
      <c r="K25" s="46"/>
      <c r="L25" s="8"/>
      <c r="M25" s="20">
        <f>(I25*M20)</f>
        <v>0</v>
      </c>
    </row>
    <row r="26" spans="2:16">
      <c r="B26" s="8"/>
      <c r="C26" s="44" t="s">
        <v>18</v>
      </c>
      <c r="D26" s="44"/>
      <c r="E26" s="28"/>
      <c r="F26" s="102"/>
      <c r="G26" s="19"/>
      <c r="H26" s="19" t="s">
        <v>143</v>
      </c>
      <c r="I26" s="87"/>
      <c r="J26" s="47"/>
      <c r="K26" s="47"/>
      <c r="L26" s="19"/>
      <c r="M26" s="103">
        <f>(I26*M20)</f>
        <v>0</v>
      </c>
      <c r="P26" s="3"/>
    </row>
    <row r="27" spans="2:16" s="2" customFormat="1">
      <c r="B27" s="11"/>
      <c r="C27" s="10" t="s">
        <v>19</v>
      </c>
      <c r="D27" s="10"/>
      <c r="E27" s="11"/>
      <c r="F27" s="11"/>
      <c r="G27" s="11"/>
      <c r="H27" s="11"/>
      <c r="I27" s="11"/>
      <c r="J27" s="11"/>
      <c r="K27" s="11"/>
      <c r="L27" s="11"/>
      <c r="M27" s="23">
        <f>SUM(M20,M23,M24,M25,M26)</f>
        <v>0</v>
      </c>
    </row>
    <row r="28" spans="2:16">
      <c r="B28" s="8"/>
      <c r="C28" s="9"/>
      <c r="D28" s="9"/>
      <c r="E28" s="8"/>
      <c r="F28" s="8"/>
      <c r="G28" s="8"/>
      <c r="H28" s="8"/>
      <c r="I28" s="8"/>
      <c r="J28" s="8"/>
      <c r="K28" s="8"/>
      <c r="L28" s="8"/>
      <c r="M28" s="8"/>
    </row>
    <row r="29" spans="2:16" s="2" customFormat="1">
      <c r="B29" s="11" t="s">
        <v>23</v>
      </c>
      <c r="C29" s="15" t="s">
        <v>1</v>
      </c>
      <c r="D29" s="10" t="s">
        <v>105</v>
      </c>
      <c r="E29" s="11" t="s">
        <v>20</v>
      </c>
      <c r="F29" s="11"/>
      <c r="G29" s="11"/>
      <c r="H29" s="8" t="s">
        <v>21</v>
      </c>
      <c r="I29" s="11"/>
      <c r="J29" s="11"/>
      <c r="K29" s="11"/>
      <c r="L29" s="16"/>
      <c r="M29" s="17" t="s">
        <v>3</v>
      </c>
    </row>
    <row r="30" spans="2:16">
      <c r="B30" s="8"/>
      <c r="C30" s="9">
        <v>1</v>
      </c>
      <c r="D30" s="73" t="s">
        <v>99</v>
      </c>
      <c r="E30" s="162" t="s">
        <v>284</v>
      </c>
      <c r="F30" s="162"/>
      <c r="G30" s="162"/>
      <c r="H30" s="162"/>
      <c r="I30" s="162"/>
      <c r="J30" s="162"/>
      <c r="K30" s="162"/>
      <c r="L30" s="8" t="s">
        <v>14</v>
      </c>
      <c r="M30" s="85"/>
    </row>
    <row r="31" spans="2:16">
      <c r="B31" s="8"/>
      <c r="C31" s="9"/>
      <c r="D31" s="9"/>
      <c r="E31" s="13"/>
      <c r="F31" s="13"/>
      <c r="G31" s="13"/>
      <c r="H31" s="13"/>
      <c r="I31" s="13"/>
      <c r="J31" s="13"/>
      <c r="K31" s="13"/>
      <c r="L31" s="8"/>
      <c r="M31" s="8"/>
    </row>
    <row r="32" spans="2:16">
      <c r="B32" s="8"/>
      <c r="C32" s="9">
        <v>2</v>
      </c>
      <c r="D32" s="72" t="s">
        <v>100</v>
      </c>
      <c r="E32" s="163" t="s">
        <v>95</v>
      </c>
      <c r="F32" s="164"/>
      <c r="G32" s="164"/>
      <c r="H32" s="164"/>
      <c r="I32" s="164"/>
      <c r="J32" s="164"/>
      <c r="K32" s="164"/>
      <c r="L32" s="8" t="s">
        <v>14</v>
      </c>
      <c r="M32" s="85"/>
    </row>
    <row r="33" spans="2:13">
      <c r="B33" s="8"/>
      <c r="C33" s="9">
        <v>2</v>
      </c>
      <c r="D33" s="72" t="s">
        <v>101</v>
      </c>
      <c r="E33" s="163" t="s">
        <v>94</v>
      </c>
      <c r="F33" s="164"/>
      <c r="G33" s="164"/>
      <c r="H33" s="164"/>
      <c r="I33" s="164"/>
      <c r="J33" s="164"/>
      <c r="K33" s="164"/>
      <c r="L33" s="8" t="s">
        <v>14</v>
      </c>
      <c r="M33" s="85"/>
    </row>
    <row r="34" spans="2:13">
      <c r="B34" s="8"/>
      <c r="C34" s="9">
        <v>2</v>
      </c>
      <c r="D34" s="72" t="s">
        <v>102</v>
      </c>
      <c r="E34" s="163" t="s">
        <v>285</v>
      </c>
      <c r="F34" s="164"/>
      <c r="G34" s="164"/>
      <c r="H34" s="164"/>
      <c r="I34" s="164"/>
      <c r="J34" s="164"/>
      <c r="K34" s="164"/>
      <c r="L34" s="8" t="s">
        <v>14</v>
      </c>
      <c r="M34" s="85"/>
    </row>
    <row r="35" spans="2:13">
      <c r="B35" s="8"/>
      <c r="C35" s="9"/>
      <c r="D35" s="9"/>
      <c r="E35" s="163"/>
      <c r="F35" s="164"/>
      <c r="G35" s="164"/>
      <c r="H35" s="164"/>
      <c r="I35" s="164"/>
      <c r="J35" s="164"/>
      <c r="K35" s="164"/>
      <c r="L35" s="8"/>
      <c r="M35" s="8"/>
    </row>
    <row r="36" spans="2:13">
      <c r="B36" s="8"/>
      <c r="C36" s="9">
        <v>3</v>
      </c>
      <c r="D36" s="72" t="s">
        <v>114</v>
      </c>
      <c r="E36" s="163" t="s">
        <v>98</v>
      </c>
      <c r="F36" s="164"/>
      <c r="G36" s="164"/>
      <c r="H36" s="164"/>
      <c r="I36" s="164"/>
      <c r="J36" s="164"/>
      <c r="K36" s="164"/>
      <c r="L36" s="8" t="s">
        <v>14</v>
      </c>
      <c r="M36" s="85"/>
    </row>
    <row r="37" spans="2:13">
      <c r="B37" s="8"/>
      <c r="C37" s="9">
        <v>3</v>
      </c>
      <c r="D37" s="72" t="s">
        <v>115</v>
      </c>
      <c r="E37" s="163" t="s">
        <v>97</v>
      </c>
      <c r="F37" s="164"/>
      <c r="G37" s="164"/>
      <c r="H37" s="164"/>
      <c r="I37" s="164"/>
      <c r="J37" s="164"/>
      <c r="K37" s="164"/>
      <c r="L37" s="8" t="s">
        <v>14</v>
      </c>
      <c r="M37" s="85"/>
    </row>
    <row r="38" spans="2:13">
      <c r="B38" s="8"/>
      <c r="C38" s="9">
        <v>3</v>
      </c>
      <c r="D38" s="72" t="s">
        <v>116</v>
      </c>
      <c r="E38" s="163" t="s">
        <v>96</v>
      </c>
      <c r="F38" s="164"/>
      <c r="G38" s="164"/>
      <c r="H38" s="164"/>
      <c r="I38" s="164"/>
      <c r="J38" s="164"/>
      <c r="K38" s="164"/>
      <c r="L38" s="8" t="s">
        <v>14</v>
      </c>
      <c r="M38" s="85"/>
    </row>
    <row r="39" spans="2:13">
      <c r="B39" s="8"/>
      <c r="C39" s="9">
        <v>3</v>
      </c>
      <c r="D39" s="72" t="s">
        <v>117</v>
      </c>
      <c r="E39" s="163" t="s">
        <v>286</v>
      </c>
      <c r="F39" s="164"/>
      <c r="G39" s="164"/>
      <c r="H39" s="164"/>
      <c r="I39" s="164"/>
      <c r="J39" s="164"/>
      <c r="K39" s="164"/>
      <c r="L39" s="8" t="s">
        <v>14</v>
      </c>
      <c r="M39" s="85"/>
    </row>
    <row r="40" spans="2:13">
      <c r="B40" s="8"/>
      <c r="C40" s="9">
        <v>3</v>
      </c>
      <c r="D40" s="72" t="s">
        <v>118</v>
      </c>
      <c r="E40" s="163" t="s">
        <v>287</v>
      </c>
      <c r="F40" s="164"/>
      <c r="G40" s="164"/>
      <c r="H40" s="164"/>
      <c r="I40" s="164"/>
      <c r="J40" s="164"/>
      <c r="K40" s="164"/>
      <c r="L40" s="8" t="s">
        <v>14</v>
      </c>
      <c r="M40" s="85"/>
    </row>
    <row r="41" spans="2:13">
      <c r="B41" s="8"/>
      <c r="C41" s="9"/>
      <c r="D41" s="9"/>
      <c r="E41" s="135"/>
      <c r="F41" s="136"/>
      <c r="G41" s="136"/>
      <c r="H41" s="136"/>
      <c r="I41" s="136"/>
      <c r="J41" s="136"/>
      <c r="K41" s="136"/>
      <c r="L41" s="8"/>
      <c r="M41" s="8"/>
    </row>
    <row r="42" spans="2:13">
      <c r="B42" s="8"/>
      <c r="C42" s="9">
        <v>4</v>
      </c>
      <c r="D42" s="72" t="s">
        <v>120</v>
      </c>
      <c r="E42" s="163" t="s">
        <v>288</v>
      </c>
      <c r="F42" s="164"/>
      <c r="G42" s="164"/>
      <c r="H42" s="164"/>
      <c r="I42" s="164"/>
      <c r="J42" s="164"/>
      <c r="K42" s="164"/>
      <c r="L42" s="8" t="s">
        <v>14</v>
      </c>
      <c r="M42" s="85"/>
    </row>
    <row r="43" spans="2:13">
      <c r="B43" s="8"/>
      <c r="C43" s="9">
        <v>4</v>
      </c>
      <c r="D43" s="72" t="s">
        <v>129</v>
      </c>
      <c r="E43" s="163" t="s">
        <v>289</v>
      </c>
      <c r="F43" s="164"/>
      <c r="G43" s="164"/>
      <c r="H43" s="164"/>
      <c r="I43" s="164"/>
      <c r="J43" s="164"/>
      <c r="K43" s="164"/>
      <c r="L43" s="8" t="s">
        <v>14</v>
      </c>
      <c r="M43" s="85"/>
    </row>
    <row r="44" spans="2:13">
      <c r="B44" s="8"/>
      <c r="C44" s="9"/>
      <c r="D44" s="9"/>
      <c r="E44" s="135"/>
      <c r="F44" s="136"/>
      <c r="G44" s="136"/>
      <c r="H44" s="136"/>
      <c r="I44" s="136"/>
      <c r="J44" s="136"/>
      <c r="K44" s="136"/>
      <c r="L44" s="8"/>
      <c r="M44" s="8"/>
    </row>
    <row r="45" spans="2:13">
      <c r="B45" s="8"/>
      <c r="C45" s="9">
        <v>5</v>
      </c>
      <c r="D45" s="72" t="s">
        <v>122</v>
      </c>
      <c r="E45" s="163" t="s">
        <v>121</v>
      </c>
      <c r="F45" s="164"/>
      <c r="G45" s="164"/>
      <c r="H45" s="164"/>
      <c r="I45" s="164"/>
      <c r="J45" s="164"/>
      <c r="K45" s="164"/>
      <c r="L45" s="8" t="s">
        <v>14</v>
      </c>
      <c r="M45" s="85"/>
    </row>
    <row r="46" spans="2:13">
      <c r="B46" s="8"/>
      <c r="C46" s="9">
        <v>5</v>
      </c>
      <c r="D46" s="72" t="s">
        <v>123</v>
      </c>
      <c r="E46" s="163" t="s">
        <v>97</v>
      </c>
      <c r="F46" s="164"/>
      <c r="G46" s="164"/>
      <c r="H46" s="164"/>
      <c r="I46" s="164"/>
      <c r="J46" s="164"/>
      <c r="K46" s="164"/>
      <c r="L46" s="8" t="s">
        <v>14</v>
      </c>
      <c r="M46" s="85"/>
    </row>
    <row r="47" spans="2:13">
      <c r="B47" s="8"/>
      <c r="C47" s="9">
        <v>5</v>
      </c>
      <c r="D47" s="72" t="s">
        <v>125</v>
      </c>
      <c r="E47" s="163" t="s">
        <v>96</v>
      </c>
      <c r="F47" s="164"/>
      <c r="G47" s="164"/>
      <c r="H47" s="164"/>
      <c r="I47" s="164"/>
      <c r="J47" s="164"/>
      <c r="K47" s="164"/>
      <c r="L47" s="8" t="s">
        <v>14</v>
      </c>
      <c r="M47" s="85"/>
    </row>
    <row r="48" spans="2:13" s="2" customFormat="1">
      <c r="B48" s="11"/>
      <c r="C48" s="74" t="s">
        <v>136</v>
      </c>
      <c r="D48" s="74"/>
      <c r="E48" s="62"/>
      <c r="F48" s="62"/>
      <c r="G48" s="62"/>
      <c r="H48" s="62"/>
      <c r="I48" s="62"/>
      <c r="J48" s="62"/>
      <c r="K48" s="62"/>
      <c r="L48" s="62"/>
      <c r="M48" s="63">
        <f>SUM(M30:M47)</f>
        <v>0</v>
      </c>
    </row>
    <row r="49" spans="2:13">
      <c r="B49" s="8"/>
      <c r="C49" s="9"/>
      <c r="D49" s="9"/>
      <c r="E49" s="8"/>
      <c r="F49" s="8"/>
      <c r="G49" s="8"/>
      <c r="H49" s="8"/>
      <c r="I49" s="8"/>
      <c r="J49" s="8"/>
      <c r="K49" s="8"/>
      <c r="L49" s="8"/>
      <c r="M49" s="8"/>
    </row>
    <row r="50" spans="2:13">
      <c r="B50" s="8"/>
      <c r="C50" s="9"/>
      <c r="D50" s="9"/>
      <c r="E50" s="8"/>
      <c r="F50" s="8"/>
      <c r="G50" s="8"/>
      <c r="H50" s="8"/>
      <c r="I50" s="8"/>
      <c r="J50" s="8"/>
      <c r="K50" s="8"/>
      <c r="L50" s="8"/>
      <c r="M50" s="8"/>
    </row>
    <row r="51" spans="2:13">
      <c r="B51" s="8"/>
      <c r="C51" s="22" t="s">
        <v>24</v>
      </c>
      <c r="D51" s="22"/>
      <c r="E51" s="21"/>
      <c r="F51" s="21"/>
      <c r="G51" s="21"/>
      <c r="H51" s="21"/>
      <c r="I51" s="21"/>
      <c r="J51" s="21"/>
      <c r="K51" s="21"/>
      <c r="L51" s="21"/>
      <c r="M51" s="21"/>
    </row>
    <row r="52" spans="2:13" s="43" customFormat="1">
      <c r="B52" s="13"/>
      <c r="C52" s="41" t="s">
        <v>26</v>
      </c>
      <c r="D52" s="41"/>
      <c r="E52" s="13" t="s">
        <v>29</v>
      </c>
      <c r="F52" s="13"/>
      <c r="G52" s="13"/>
      <c r="H52" s="13" t="s">
        <v>33</v>
      </c>
      <c r="I52" s="13"/>
      <c r="J52" s="13"/>
      <c r="K52" s="13"/>
      <c r="L52" s="13"/>
      <c r="M52" s="42">
        <f>SUM((M14+M15)*(I24+I25+I26+I23)+M14+M15+M30+M32+M33+M34)</f>
        <v>0</v>
      </c>
    </row>
    <row r="53" spans="2:13" s="43" customFormat="1">
      <c r="B53" s="13"/>
      <c r="C53" s="41" t="s">
        <v>25</v>
      </c>
      <c r="D53" s="41"/>
      <c r="E53" s="13" t="s">
        <v>30</v>
      </c>
      <c r="F53" s="13"/>
      <c r="G53" s="13"/>
      <c r="H53" s="13" t="s">
        <v>34</v>
      </c>
      <c r="I53" s="13"/>
      <c r="J53" s="13"/>
      <c r="K53" s="13"/>
      <c r="L53" s="13"/>
      <c r="M53" s="42">
        <f>SUM((M16+M17)*(I24+I25+I26+I23)+M16+M17+M36+M37+M38+M39+M40+M42+M43)</f>
        <v>0</v>
      </c>
    </row>
    <row r="54" spans="2:13" s="43" customFormat="1">
      <c r="B54" s="13"/>
      <c r="C54" s="41" t="s">
        <v>27</v>
      </c>
      <c r="D54" s="41"/>
      <c r="E54" s="13" t="s">
        <v>31</v>
      </c>
      <c r="F54" s="13"/>
      <c r="G54" s="13"/>
      <c r="H54" s="13" t="s">
        <v>35</v>
      </c>
      <c r="I54" s="13"/>
      <c r="J54" s="13"/>
      <c r="K54" s="13"/>
      <c r="L54" s="13"/>
      <c r="M54" s="42">
        <f>SUM((M18+M19)*(I24+I25+I26+I23)+M18+M19+M45+M46+M47)</f>
        <v>0</v>
      </c>
    </row>
    <row r="55" spans="2:13">
      <c r="B55" s="8"/>
      <c r="C55" s="74" t="s">
        <v>37</v>
      </c>
      <c r="D55" s="74"/>
      <c r="E55" s="62"/>
      <c r="F55" s="62"/>
      <c r="G55" s="62"/>
      <c r="H55" s="62"/>
      <c r="I55" s="62"/>
      <c r="J55" s="62"/>
      <c r="K55" s="62"/>
      <c r="L55" s="62"/>
      <c r="M55" s="63">
        <f>SUM(M52:M54)</f>
        <v>0</v>
      </c>
    </row>
    <row r="56" spans="2:13">
      <c r="B56" s="8"/>
      <c r="C56" s="9"/>
      <c r="D56" s="9"/>
      <c r="E56" s="8"/>
      <c r="F56" s="8"/>
      <c r="G56" s="8"/>
      <c r="H56" s="8"/>
      <c r="I56" s="8"/>
      <c r="J56" s="8"/>
      <c r="K56" s="8"/>
      <c r="L56" s="8"/>
      <c r="M56" s="8"/>
    </row>
    <row r="57" spans="2:13" ht="29.1" customHeight="1">
      <c r="B57" s="11" t="s">
        <v>38</v>
      </c>
      <c r="C57" s="137" t="s">
        <v>160</v>
      </c>
      <c r="D57" s="138"/>
      <c r="E57" s="138"/>
      <c r="F57" s="138"/>
      <c r="G57" s="138"/>
      <c r="H57" s="138"/>
      <c r="I57" s="138"/>
      <c r="J57" s="138"/>
      <c r="K57" s="138"/>
      <c r="L57" s="138"/>
      <c r="M57" s="17" t="s">
        <v>3</v>
      </c>
    </row>
    <row r="58" spans="2:13" s="43" customFormat="1">
      <c r="B58" s="13"/>
      <c r="C58" s="41" t="s">
        <v>26</v>
      </c>
      <c r="D58" s="41"/>
      <c r="E58" s="13" t="s">
        <v>39</v>
      </c>
      <c r="F58" s="13"/>
      <c r="G58" s="13"/>
      <c r="H58" s="13"/>
      <c r="I58" s="86"/>
      <c r="J58" s="13"/>
      <c r="K58" s="13"/>
      <c r="L58" s="13" t="s">
        <v>43</v>
      </c>
      <c r="M58" s="42">
        <f>I58*50</f>
        <v>0</v>
      </c>
    </row>
    <row r="59" spans="2:13" s="43" customFormat="1">
      <c r="B59" s="13"/>
      <c r="C59" s="41" t="s">
        <v>25</v>
      </c>
      <c r="D59" s="41"/>
      <c r="E59" s="13" t="s">
        <v>163</v>
      </c>
      <c r="F59" s="13"/>
      <c r="G59" s="13"/>
      <c r="H59" s="13"/>
      <c r="I59" s="86"/>
      <c r="J59" s="13"/>
      <c r="K59" s="13"/>
      <c r="L59" s="13" t="s">
        <v>43</v>
      </c>
      <c r="M59" s="42">
        <f>I59*50</f>
        <v>0</v>
      </c>
    </row>
    <row r="60" spans="2:13" s="43" customFormat="1">
      <c r="B60" s="13"/>
      <c r="C60" s="41" t="s">
        <v>27</v>
      </c>
      <c r="D60" s="41"/>
      <c r="E60" s="13" t="s">
        <v>40</v>
      </c>
      <c r="F60" s="13"/>
      <c r="G60" s="13"/>
      <c r="H60" s="13"/>
      <c r="I60" s="86"/>
      <c r="J60" s="13"/>
      <c r="K60" s="13"/>
      <c r="L60" s="13" t="s">
        <v>43</v>
      </c>
      <c r="M60" s="42">
        <f>I60*50</f>
        <v>0</v>
      </c>
    </row>
    <row r="61" spans="2:13" s="43" customFormat="1">
      <c r="B61" s="13"/>
      <c r="C61" s="41" t="s">
        <v>28</v>
      </c>
      <c r="D61" s="41"/>
      <c r="E61" s="13" t="s">
        <v>161</v>
      </c>
      <c r="F61" s="13"/>
      <c r="G61" s="13"/>
      <c r="H61" s="13"/>
      <c r="I61" s="86"/>
      <c r="J61" s="13"/>
      <c r="K61" s="13"/>
      <c r="L61" s="13" t="s">
        <v>43</v>
      </c>
      <c r="M61" s="42">
        <f>I61*50</f>
        <v>0</v>
      </c>
    </row>
    <row r="62" spans="2:13" s="43" customFormat="1">
      <c r="B62" s="13"/>
      <c r="C62" s="44" t="s">
        <v>41</v>
      </c>
      <c r="D62" s="44"/>
      <c r="E62" s="28" t="s">
        <v>42</v>
      </c>
      <c r="F62" s="28"/>
      <c r="G62" s="28"/>
      <c r="H62" s="28"/>
      <c r="I62" s="104"/>
      <c r="J62" s="28"/>
      <c r="K62" s="28"/>
      <c r="L62" s="28" t="s">
        <v>43</v>
      </c>
      <c r="M62" s="45">
        <f>I62*50</f>
        <v>0</v>
      </c>
    </row>
    <row r="63" spans="2:13">
      <c r="B63" s="8"/>
      <c r="C63" s="10" t="s">
        <v>44</v>
      </c>
      <c r="D63" s="10"/>
      <c r="E63" s="8"/>
      <c r="F63" s="8"/>
      <c r="G63" s="8"/>
      <c r="H63" s="8"/>
      <c r="I63" s="8"/>
      <c r="J63" s="8"/>
      <c r="K63" s="8"/>
      <c r="L63" s="8"/>
      <c r="M63" s="23">
        <f>SUM(M58:M62)</f>
        <v>0</v>
      </c>
    </row>
  </sheetData>
  <sheetProtection algorithmName="SHA-512" hashValue="JYTUI7oEsElOWXqChHzAljABcMd+adxb/fNDLerAm7SVVSKeZfhFTvhHK0wNxtrDEhmhYnt2EwsNMna7ZzIRcw==" saltValue="8NgMP3sNl2TsNek5ztP+QQ==" spinCount="100000" sheet="1" objects="1" scenarios="1"/>
  <protectedRanges>
    <protectedRange sqref="J14:J19" name="Bereich1"/>
  </protectedRanges>
  <mergeCells count="18">
    <mergeCell ref="C57:L57"/>
    <mergeCell ref="E45:K45"/>
    <mergeCell ref="E46:K46"/>
    <mergeCell ref="E47:K47"/>
    <mergeCell ref="E44:K44"/>
    <mergeCell ref="E38:K38"/>
    <mergeCell ref="E43:K43"/>
    <mergeCell ref="E39:K39"/>
    <mergeCell ref="E40:K40"/>
    <mergeCell ref="E41:K41"/>
    <mergeCell ref="E42:K42"/>
    <mergeCell ref="E34:K34"/>
    <mergeCell ref="E35:K35"/>
    <mergeCell ref="E36:K36"/>
    <mergeCell ref="E37:K37"/>
    <mergeCell ref="E30:K30"/>
    <mergeCell ref="E32:K32"/>
    <mergeCell ref="E33:K33"/>
  </mergeCells>
  <phoneticPr fontId="10" type="noConversion"/>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7797E-8846-47CC-A4FD-8C38BACE94D0}">
  <sheetPr codeName="Tabelle4"/>
  <dimension ref="B2:EP88"/>
  <sheetViews>
    <sheetView showGridLines="0" zoomScale="90" zoomScaleNormal="90" workbookViewId="0">
      <selection activeCell="D84" sqref="D84"/>
    </sheetView>
  </sheetViews>
  <sheetFormatPr baseColWidth="10" defaultRowHeight="14.4"/>
  <cols>
    <col min="2" max="2" width="11.44140625" style="36"/>
    <col min="3" max="3" width="70" style="36" customWidth="1"/>
    <col min="4" max="4" width="11.44140625" style="39"/>
    <col min="5" max="5" width="14" style="121" customWidth="1"/>
    <col min="6" max="6" width="49.109375" customWidth="1"/>
  </cols>
  <sheetData>
    <row r="2" spans="2:6">
      <c r="B2" s="40" t="s">
        <v>174</v>
      </c>
    </row>
    <row r="5" spans="2:6">
      <c r="B5" s="29" t="s">
        <v>106</v>
      </c>
      <c r="C5" s="128" t="s">
        <v>4</v>
      </c>
      <c r="D5" s="128"/>
    </row>
    <row r="6" spans="2:6" ht="26.4">
      <c r="B6" s="31" t="s">
        <v>45</v>
      </c>
      <c r="C6" s="31" t="s">
        <v>169</v>
      </c>
      <c r="D6" s="80" t="s">
        <v>55</v>
      </c>
    </row>
    <row r="7" spans="2:6">
      <c r="B7" s="31" t="s">
        <v>46</v>
      </c>
      <c r="C7" s="31" t="s">
        <v>175</v>
      </c>
      <c r="D7" s="80" t="s">
        <v>55</v>
      </c>
    </row>
    <row r="8" spans="2:6">
      <c r="B8" s="31" t="s">
        <v>47</v>
      </c>
      <c r="C8" s="31" t="s">
        <v>59</v>
      </c>
      <c r="D8" s="80" t="s">
        <v>55</v>
      </c>
    </row>
    <row r="9" spans="2:6">
      <c r="B9" s="25"/>
      <c r="C9" s="25"/>
      <c r="D9" s="81"/>
    </row>
    <row r="10" spans="2:6">
      <c r="B10" s="6"/>
      <c r="C10" s="127" t="s">
        <v>56</v>
      </c>
      <c r="D10" s="127"/>
    </row>
    <row r="11" spans="2:6" ht="66">
      <c r="B11" s="71" t="s">
        <v>99</v>
      </c>
      <c r="C11" s="31" t="s">
        <v>173</v>
      </c>
      <c r="D11" s="27" t="s">
        <v>55</v>
      </c>
      <c r="F11" s="113"/>
    </row>
    <row r="12" spans="2:6">
      <c r="B12" s="6"/>
      <c r="C12" s="6"/>
      <c r="D12" s="27"/>
    </row>
    <row r="13" spans="2:6">
      <c r="B13" s="26" t="s">
        <v>107</v>
      </c>
      <c r="C13" s="127" t="s">
        <v>48</v>
      </c>
      <c r="D13" s="127"/>
    </row>
    <row r="14" spans="2:6">
      <c r="B14" s="31" t="s">
        <v>45</v>
      </c>
      <c r="C14" s="31" t="s">
        <v>176</v>
      </c>
      <c r="D14" s="27" t="s">
        <v>55</v>
      </c>
    </row>
    <row r="15" spans="2:6" ht="26.4">
      <c r="B15" s="31" t="s">
        <v>46</v>
      </c>
      <c r="C15" s="31" t="s">
        <v>177</v>
      </c>
      <c r="D15" s="27" t="s">
        <v>55</v>
      </c>
    </row>
    <row r="16" spans="2:6" ht="66">
      <c r="B16" s="31" t="s">
        <v>47</v>
      </c>
      <c r="C16" s="31" t="s">
        <v>178</v>
      </c>
      <c r="D16" s="27" t="s">
        <v>55</v>
      </c>
    </row>
    <row r="17" spans="2:146" ht="26.4">
      <c r="B17" s="31" t="s">
        <v>49</v>
      </c>
      <c r="C17" s="31" t="s">
        <v>179</v>
      </c>
      <c r="D17" s="27" t="s">
        <v>55</v>
      </c>
    </row>
    <row r="18" spans="2:146">
      <c r="B18" s="31" t="s">
        <v>51</v>
      </c>
      <c r="C18" s="31" t="s">
        <v>180</v>
      </c>
      <c r="D18" s="27" t="s">
        <v>55</v>
      </c>
    </row>
    <row r="19" spans="2:146">
      <c r="B19" s="31" t="s">
        <v>52</v>
      </c>
      <c r="C19" s="31" t="s">
        <v>59</v>
      </c>
      <c r="D19" s="27" t="s">
        <v>55</v>
      </c>
    </row>
    <row r="20" spans="2:146">
      <c r="B20" s="31"/>
      <c r="C20" s="31"/>
      <c r="D20" s="27"/>
    </row>
    <row r="21" spans="2:146">
      <c r="B21" s="6"/>
      <c r="C21" s="127" t="s">
        <v>56</v>
      </c>
      <c r="D21" s="127"/>
    </row>
    <row r="22" spans="2:146" s="4" customFormat="1" ht="66">
      <c r="B22" s="71" t="s">
        <v>100</v>
      </c>
      <c r="C22" s="7" t="s">
        <v>92</v>
      </c>
      <c r="D22" s="38" t="s">
        <v>55</v>
      </c>
      <c r="E22" s="121"/>
      <c r="F22" s="109"/>
      <c r="G22"/>
      <c r="H22"/>
      <c r="I22"/>
      <c r="J22"/>
      <c r="K22"/>
      <c r="L22"/>
      <c r="M22"/>
      <c r="N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row>
    <row r="23" spans="2:146" s="4" customFormat="1" ht="26.4">
      <c r="B23" s="71" t="s">
        <v>101</v>
      </c>
      <c r="C23" s="122" t="s">
        <v>93</v>
      </c>
      <c r="D23" s="147" t="s">
        <v>55</v>
      </c>
      <c r="E23" s="121"/>
      <c r="F23" s="109"/>
      <c r="G23"/>
      <c r="H23"/>
      <c r="I23"/>
      <c r="J23"/>
      <c r="K23"/>
      <c r="L23"/>
      <c r="M23"/>
      <c r="N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row>
    <row r="24" spans="2:146" ht="55.2" customHeight="1">
      <c r="B24" s="71" t="s">
        <v>102</v>
      </c>
      <c r="C24" s="31" t="s">
        <v>269</v>
      </c>
      <c r="D24" s="80" t="s">
        <v>55</v>
      </c>
      <c r="F24" s="109"/>
    </row>
    <row r="25" spans="2:146">
      <c r="B25" s="71"/>
      <c r="C25" s="31"/>
      <c r="D25" s="80"/>
    </row>
    <row r="26" spans="2:146">
      <c r="B26" s="26" t="s">
        <v>108</v>
      </c>
      <c r="C26" s="126" t="s">
        <v>50</v>
      </c>
      <c r="D26" s="126"/>
    </row>
    <row r="27" spans="2:146" ht="39.6">
      <c r="B27" s="32" t="s">
        <v>45</v>
      </c>
      <c r="C27" s="31" t="s">
        <v>181</v>
      </c>
      <c r="D27" s="80" t="s">
        <v>55</v>
      </c>
    </row>
    <row r="28" spans="2:146">
      <c r="B28" s="32" t="s">
        <v>46</v>
      </c>
      <c r="C28" s="31" t="s">
        <v>182</v>
      </c>
      <c r="D28" s="80" t="s">
        <v>55</v>
      </c>
    </row>
    <row r="29" spans="2:146" ht="52.8">
      <c r="B29" s="32" t="s">
        <v>47</v>
      </c>
      <c r="C29" s="31" t="s">
        <v>183</v>
      </c>
      <c r="D29" s="80" t="s">
        <v>55</v>
      </c>
    </row>
    <row r="30" spans="2:146" ht="26.4">
      <c r="B30" s="32" t="s">
        <v>49</v>
      </c>
      <c r="C30" s="31" t="s">
        <v>184</v>
      </c>
      <c r="D30" s="80" t="s">
        <v>55</v>
      </c>
    </row>
    <row r="31" spans="2:146">
      <c r="B31" s="31" t="s">
        <v>51</v>
      </c>
      <c r="C31" s="31" t="s">
        <v>185</v>
      </c>
      <c r="D31" s="80" t="s">
        <v>55</v>
      </c>
    </row>
    <row r="32" spans="2:146" ht="26.4">
      <c r="B32" s="31" t="s">
        <v>52</v>
      </c>
      <c r="C32" s="31" t="s">
        <v>186</v>
      </c>
      <c r="D32" s="80" t="s">
        <v>55</v>
      </c>
    </row>
    <row r="33" spans="2:146">
      <c r="B33" s="31" t="s">
        <v>53</v>
      </c>
      <c r="C33" s="31" t="s">
        <v>187</v>
      </c>
      <c r="D33" s="80" t="s">
        <v>55</v>
      </c>
    </row>
    <row r="34" spans="2:146">
      <c r="B34" s="31" t="s">
        <v>60</v>
      </c>
      <c r="C34" s="31" t="s">
        <v>188</v>
      </c>
      <c r="D34" s="80" t="s">
        <v>55</v>
      </c>
    </row>
    <row r="35" spans="2:146">
      <c r="B35" s="31" t="s">
        <v>61</v>
      </c>
      <c r="C35" s="148" t="s">
        <v>59</v>
      </c>
      <c r="D35" s="80" t="s">
        <v>55</v>
      </c>
    </row>
    <row r="36" spans="2:146">
      <c r="B36" s="6"/>
      <c r="C36" s="31"/>
      <c r="D36" s="80"/>
    </row>
    <row r="37" spans="2:146">
      <c r="B37" s="6"/>
      <c r="C37" s="126" t="s">
        <v>56</v>
      </c>
      <c r="D37" s="126"/>
    </row>
    <row r="38" spans="2:146" s="4" customFormat="1" ht="52.8">
      <c r="B38" s="71" t="s">
        <v>114</v>
      </c>
      <c r="C38" s="122" t="s">
        <v>137</v>
      </c>
      <c r="D38" s="123" t="s">
        <v>55</v>
      </c>
      <c r="E38" s="121"/>
      <c r="F38" s="109"/>
      <c r="G38"/>
      <c r="H38"/>
      <c r="I38"/>
      <c r="J38"/>
      <c r="K38"/>
      <c r="L38"/>
      <c r="M38"/>
      <c r="N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row>
    <row r="39" spans="2:146" s="4" customFormat="1" ht="26.4">
      <c r="B39" s="71" t="s">
        <v>115</v>
      </c>
      <c r="C39" s="122" t="s">
        <v>93</v>
      </c>
      <c r="D39" s="123" t="s">
        <v>55</v>
      </c>
      <c r="E39" s="121"/>
      <c r="F39" s="109"/>
      <c r="G39"/>
      <c r="H39"/>
      <c r="I39"/>
      <c r="J39"/>
      <c r="K39"/>
      <c r="L39"/>
      <c r="M39"/>
      <c r="N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row>
    <row r="40" spans="2:146" ht="61.8" customHeight="1">
      <c r="B40" s="71" t="s">
        <v>116</v>
      </c>
      <c r="C40" s="31" t="s">
        <v>270</v>
      </c>
      <c r="D40" s="80" t="s">
        <v>55</v>
      </c>
      <c r="F40" s="109"/>
    </row>
    <row r="41" spans="2:146" ht="30.6" customHeight="1">
      <c r="B41" s="71" t="s">
        <v>117</v>
      </c>
      <c r="C41" s="31" t="s">
        <v>189</v>
      </c>
      <c r="D41" s="80" t="s">
        <v>268</v>
      </c>
      <c r="F41" s="109"/>
    </row>
    <row r="42" spans="2:146" s="4" customFormat="1">
      <c r="B42" s="71" t="s">
        <v>119</v>
      </c>
      <c r="C42" s="31" t="s">
        <v>190</v>
      </c>
      <c r="D42" s="120" t="s">
        <v>55</v>
      </c>
      <c r="E42" s="121"/>
      <c r="F42" s="109"/>
      <c r="G42"/>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row>
    <row r="43" spans="2:146">
      <c r="B43" s="6"/>
      <c r="C43" s="31"/>
      <c r="D43" s="80"/>
    </row>
    <row r="44" spans="2:146">
      <c r="B44" s="26" t="s">
        <v>109</v>
      </c>
      <c r="C44" s="126" t="s">
        <v>6</v>
      </c>
      <c r="D44" s="126"/>
    </row>
    <row r="45" spans="2:146" ht="26.4">
      <c r="B45" s="111" t="s">
        <v>45</v>
      </c>
      <c r="C45" s="31" t="s">
        <v>191</v>
      </c>
      <c r="D45" s="80" t="s">
        <v>55</v>
      </c>
    </row>
    <row r="46" spans="2:146" ht="14.4" customHeight="1">
      <c r="B46" s="33" t="s">
        <v>46</v>
      </c>
      <c r="C46" s="31" t="s">
        <v>192</v>
      </c>
      <c r="D46" s="80" t="s">
        <v>55</v>
      </c>
    </row>
    <row r="47" spans="2:146" ht="52.8">
      <c r="B47" s="111" t="s">
        <v>47</v>
      </c>
      <c r="C47" s="31" t="s">
        <v>193</v>
      </c>
      <c r="D47" s="80" t="s">
        <v>55</v>
      </c>
    </row>
    <row r="48" spans="2:146">
      <c r="B48" s="111" t="s">
        <v>49</v>
      </c>
      <c r="C48" s="31" t="s">
        <v>194</v>
      </c>
      <c r="D48" s="80" t="s">
        <v>55</v>
      </c>
    </row>
    <row r="49" spans="2:146">
      <c r="B49" s="111" t="s">
        <v>51</v>
      </c>
      <c r="C49" s="31" t="s">
        <v>195</v>
      </c>
      <c r="D49" s="80" t="s">
        <v>55</v>
      </c>
    </row>
    <row r="50" spans="2:146">
      <c r="B50" s="111" t="s">
        <v>52</v>
      </c>
      <c r="C50" s="31" t="s">
        <v>196</v>
      </c>
      <c r="D50" s="80" t="s">
        <v>55</v>
      </c>
    </row>
    <row r="51" spans="2:146">
      <c r="B51" s="6"/>
      <c r="C51" s="31"/>
      <c r="D51" s="80"/>
    </row>
    <row r="52" spans="2:146">
      <c r="B52" s="6"/>
      <c r="C52" s="126" t="s">
        <v>56</v>
      </c>
      <c r="D52" s="126"/>
    </row>
    <row r="53" spans="2:146" ht="26.4">
      <c r="B53" s="71" t="s">
        <v>120</v>
      </c>
      <c r="C53" s="122" t="s">
        <v>198</v>
      </c>
      <c r="D53" s="80" t="s">
        <v>55</v>
      </c>
    </row>
    <row r="54" spans="2:146" ht="26.4">
      <c r="B54" s="71" t="s">
        <v>129</v>
      </c>
      <c r="C54" s="122" t="s">
        <v>199</v>
      </c>
      <c r="D54" s="80" t="s">
        <v>55</v>
      </c>
    </row>
    <row r="55" spans="2:146">
      <c r="B55" s="6"/>
      <c r="C55" s="31"/>
      <c r="D55" s="80"/>
    </row>
    <row r="56" spans="2:146">
      <c r="B56" s="26" t="s">
        <v>110</v>
      </c>
      <c r="C56" s="126" t="s">
        <v>7</v>
      </c>
      <c r="D56" s="126"/>
    </row>
    <row r="57" spans="2:146" ht="26.4">
      <c r="B57" s="31" t="s">
        <v>45</v>
      </c>
      <c r="C57" s="122" t="s">
        <v>197</v>
      </c>
      <c r="D57" s="80" t="s">
        <v>55</v>
      </c>
      <c r="F57" s="109"/>
    </row>
    <row r="58" spans="2:146" ht="26.4">
      <c r="B58" s="31" t="s">
        <v>46</v>
      </c>
      <c r="C58" s="122" t="s">
        <v>200</v>
      </c>
      <c r="D58" s="80" t="s">
        <v>55</v>
      </c>
    </row>
    <row r="59" spans="2:146" ht="39.6">
      <c r="B59" s="31" t="s">
        <v>47</v>
      </c>
      <c r="C59" s="122" t="s">
        <v>201</v>
      </c>
      <c r="D59" s="80" t="s">
        <v>55</v>
      </c>
    </row>
    <row r="60" spans="2:146" ht="26.4">
      <c r="B60" s="31" t="s">
        <v>49</v>
      </c>
      <c r="C60" s="122" t="s">
        <v>202</v>
      </c>
      <c r="D60" s="80" t="s">
        <v>55</v>
      </c>
    </row>
    <row r="61" spans="2:146" ht="26.4">
      <c r="B61" s="31" t="s">
        <v>51</v>
      </c>
      <c r="C61" s="122" t="s">
        <v>203</v>
      </c>
      <c r="D61" s="80" t="s">
        <v>55</v>
      </c>
    </row>
    <row r="62" spans="2:146">
      <c r="B62" s="6"/>
      <c r="C62" s="31"/>
      <c r="D62" s="80"/>
    </row>
    <row r="63" spans="2:146">
      <c r="B63" s="6"/>
      <c r="C63" s="126" t="s">
        <v>56</v>
      </c>
      <c r="D63" s="126"/>
    </row>
    <row r="64" spans="2:146" s="4" customFormat="1" ht="39.6">
      <c r="B64" s="71" t="s">
        <v>122</v>
      </c>
      <c r="C64" s="122" t="s">
        <v>260</v>
      </c>
      <c r="D64" s="123" t="s">
        <v>55</v>
      </c>
      <c r="E64" s="121"/>
      <c r="F64" s="109"/>
      <c r="G64"/>
      <c r="H64"/>
      <c r="I64"/>
      <c r="J64"/>
      <c r="K64"/>
      <c r="L64"/>
      <c r="M64"/>
      <c r="N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row>
    <row r="65" spans="2:146" s="4" customFormat="1" ht="39.6">
      <c r="B65" s="71" t="s">
        <v>123</v>
      </c>
      <c r="C65" s="122" t="s">
        <v>126</v>
      </c>
      <c r="D65" s="123" t="s">
        <v>55</v>
      </c>
      <c r="E65" s="121"/>
      <c r="F65" s="109"/>
      <c r="G65"/>
      <c r="H65"/>
      <c r="I65"/>
      <c r="J65"/>
      <c r="K65"/>
      <c r="L65"/>
      <c r="M65"/>
      <c r="N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row>
    <row r="66" spans="2:146" s="4" customFormat="1" ht="52.8">
      <c r="B66" s="71" t="s">
        <v>124</v>
      </c>
      <c r="C66" s="31" t="s">
        <v>270</v>
      </c>
      <c r="D66" s="80" t="s">
        <v>55</v>
      </c>
      <c r="E66" s="121"/>
      <c r="F66" s="109"/>
      <c r="G66"/>
      <c r="H66"/>
      <c r="I66"/>
      <c r="J66"/>
      <c r="K66"/>
      <c r="L66"/>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row>
    <row r="67" spans="2:146" s="4" customFormat="1">
      <c r="B67" s="7"/>
      <c r="C67" s="122"/>
      <c r="D67" s="120"/>
      <c r="E67" s="121"/>
      <c r="F67"/>
      <c r="G67"/>
      <c r="H67"/>
      <c r="I67"/>
      <c r="J67"/>
      <c r="K67"/>
      <c r="L67"/>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row>
    <row r="68" spans="2:146">
      <c r="B68" s="26" t="s">
        <v>111</v>
      </c>
      <c r="C68" s="126" t="s">
        <v>8</v>
      </c>
      <c r="D68" s="126"/>
    </row>
    <row r="69" spans="2:146" ht="39.6">
      <c r="B69" s="31" t="s">
        <v>45</v>
      </c>
      <c r="C69" s="122" t="s">
        <v>204</v>
      </c>
      <c r="D69" s="123" t="s">
        <v>55</v>
      </c>
    </row>
    <row r="70" spans="2:146" ht="26.4">
      <c r="B70" s="31" t="s">
        <v>46</v>
      </c>
      <c r="C70" s="31" t="s">
        <v>205</v>
      </c>
      <c r="D70" s="123" t="s">
        <v>55</v>
      </c>
    </row>
    <row r="71" spans="2:146" ht="26.4">
      <c r="B71" s="31" t="s">
        <v>47</v>
      </c>
      <c r="C71" s="31" t="s">
        <v>206</v>
      </c>
      <c r="D71" s="123" t="s">
        <v>55</v>
      </c>
    </row>
    <row r="72" spans="2:146" s="4" customFormat="1">
      <c r="B72" s="7"/>
      <c r="C72" s="31"/>
      <c r="D72" s="34"/>
      <c r="E72" s="121"/>
      <c r="F72"/>
      <c r="G72"/>
      <c r="H72"/>
      <c r="I72"/>
      <c r="J72"/>
      <c r="K72"/>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row>
    <row r="73" spans="2:146">
      <c r="B73" s="6"/>
      <c r="C73" s="127" t="s">
        <v>56</v>
      </c>
      <c r="D73" s="127"/>
    </row>
    <row r="74" spans="2:146">
      <c r="B74" s="6"/>
      <c r="C74" s="6"/>
      <c r="D74" s="27"/>
    </row>
    <row r="75" spans="2:146">
      <c r="B75" s="26" t="s">
        <v>112</v>
      </c>
      <c r="C75" s="26" t="s">
        <v>9</v>
      </c>
      <c r="D75" s="30"/>
    </row>
    <row r="76" spans="2:146" s="4" customFormat="1">
      <c r="B76" s="129"/>
      <c r="C76" s="131" t="s">
        <v>207</v>
      </c>
      <c r="D76" s="139"/>
      <c r="E76" s="121"/>
      <c r="F76"/>
      <c r="G76"/>
      <c r="H76"/>
      <c r="I76"/>
      <c r="J76"/>
      <c r="K76"/>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c r="EK76"/>
      <c r="EL76"/>
      <c r="EM76"/>
      <c r="EN76"/>
      <c r="EO76"/>
      <c r="EP76"/>
    </row>
    <row r="77" spans="2:146" s="4" customFormat="1">
      <c r="B77" s="130"/>
      <c r="C77" s="132"/>
      <c r="D77" s="140"/>
      <c r="E77" s="121"/>
      <c r="F77"/>
      <c r="G77"/>
      <c r="H77"/>
      <c r="I77"/>
      <c r="J77"/>
      <c r="K77"/>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row>
    <row r="78" spans="2:146">
      <c r="B78" s="6"/>
      <c r="C78" s="127" t="s">
        <v>56</v>
      </c>
      <c r="D78" s="127"/>
    </row>
    <row r="79" spans="2:146">
      <c r="B79" s="6"/>
      <c r="C79" s="6"/>
      <c r="D79" s="27"/>
    </row>
    <row r="80" spans="2:146">
      <c r="B80" s="26" t="s">
        <v>113</v>
      </c>
      <c r="C80" s="26" t="s">
        <v>54</v>
      </c>
      <c r="D80" s="30"/>
    </row>
    <row r="81" spans="2:146" s="4" customFormat="1">
      <c r="B81" s="129"/>
      <c r="C81" s="131" t="s">
        <v>207</v>
      </c>
      <c r="D81" s="139"/>
      <c r="E81" s="121"/>
      <c r="F81"/>
      <c r="G81"/>
      <c r="H81"/>
      <c r="I81"/>
      <c r="J81"/>
      <c r="K81"/>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row>
    <row r="82" spans="2:146" s="4" customFormat="1">
      <c r="B82" s="130"/>
      <c r="C82" s="132"/>
      <c r="D82" s="140"/>
      <c r="E82" s="121"/>
      <c r="F82"/>
      <c r="G82"/>
      <c r="H82"/>
      <c r="I82"/>
      <c r="J82"/>
      <c r="K82"/>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c r="DQ82"/>
      <c r="DR82"/>
      <c r="DS82"/>
      <c r="DT82"/>
      <c r="DU82"/>
      <c r="DV82"/>
      <c r="DW82"/>
      <c r="DX82"/>
      <c r="DY82"/>
      <c r="DZ82"/>
      <c r="EA82"/>
      <c r="EB82"/>
      <c r="EC82"/>
      <c r="ED82"/>
      <c r="EE82"/>
      <c r="EF82"/>
      <c r="EG82"/>
      <c r="EH82"/>
      <c r="EI82"/>
      <c r="EJ82"/>
      <c r="EK82"/>
      <c r="EL82"/>
      <c r="EM82"/>
      <c r="EN82"/>
      <c r="EO82"/>
      <c r="EP82"/>
    </row>
    <row r="83" spans="2:146">
      <c r="B83" s="6"/>
      <c r="C83" s="127" t="s">
        <v>56</v>
      </c>
      <c r="D83" s="127"/>
    </row>
    <row r="84" spans="2:146" s="145" customFormat="1">
      <c r="B84" s="141"/>
      <c r="C84" s="142"/>
      <c r="D84" s="146"/>
      <c r="E84" s="143"/>
      <c r="F84" s="144"/>
      <c r="G84" s="144"/>
      <c r="H84" s="144"/>
      <c r="I84" s="144"/>
      <c r="J84" s="144"/>
      <c r="K84" s="144"/>
      <c r="L84" s="144"/>
      <c r="M84" s="144"/>
      <c r="N84" s="144"/>
      <c r="O84" s="144"/>
      <c r="P84" s="144"/>
      <c r="Q84" s="144"/>
      <c r="R84" s="144"/>
      <c r="S84" s="144"/>
      <c r="T84" s="144"/>
      <c r="U84" s="144"/>
      <c r="V84" s="144"/>
      <c r="W84" s="144"/>
      <c r="X84" s="144"/>
      <c r="Y84" s="144"/>
      <c r="Z84" s="144"/>
      <c r="AA84" s="144"/>
      <c r="AB84" s="144"/>
      <c r="AC84" s="144"/>
      <c r="AD84" s="144"/>
      <c r="AE84" s="144"/>
      <c r="AF84" s="144"/>
      <c r="AG84" s="144"/>
      <c r="AH84" s="144"/>
      <c r="AI84" s="144"/>
      <c r="AJ84" s="144"/>
      <c r="AK84" s="144"/>
      <c r="AL84" s="144"/>
      <c r="AM84" s="144"/>
      <c r="AN84" s="144"/>
      <c r="AO84" s="144"/>
      <c r="AP84" s="144"/>
      <c r="AQ84" s="144"/>
      <c r="AR84" s="144"/>
      <c r="AS84" s="144"/>
      <c r="AT84" s="144"/>
      <c r="AU84" s="144"/>
      <c r="AV84" s="144"/>
      <c r="AW84" s="144"/>
      <c r="AX84" s="144"/>
      <c r="AY84" s="144"/>
      <c r="AZ84" s="144"/>
      <c r="BA84" s="144"/>
      <c r="BB84" s="144"/>
      <c r="BC84" s="144"/>
      <c r="BD84" s="144"/>
      <c r="BE84" s="144"/>
      <c r="BF84" s="144"/>
      <c r="BG84" s="144"/>
      <c r="BH84" s="144"/>
      <c r="BI84" s="144"/>
      <c r="BJ84" s="144"/>
      <c r="BK84" s="144"/>
      <c r="BL84" s="144"/>
      <c r="BM84" s="144"/>
      <c r="BN84" s="144"/>
      <c r="BO84" s="144"/>
      <c r="BP84" s="144"/>
      <c r="BQ84" s="144"/>
      <c r="BR84" s="144"/>
      <c r="BS84" s="144"/>
      <c r="BT84" s="144"/>
      <c r="BU84" s="144"/>
      <c r="BV84" s="144"/>
      <c r="BW84" s="144"/>
      <c r="BX84" s="144"/>
      <c r="BY84" s="144"/>
      <c r="BZ84" s="144"/>
      <c r="CA84" s="144"/>
      <c r="CB84" s="144"/>
      <c r="CC84" s="144"/>
      <c r="CD84" s="144"/>
      <c r="CE84" s="144"/>
      <c r="CF84" s="144"/>
      <c r="CG84" s="144"/>
      <c r="CH84" s="144"/>
      <c r="CI84" s="144"/>
      <c r="CJ84" s="144"/>
      <c r="CK84" s="144"/>
      <c r="CL84" s="144"/>
      <c r="CM84" s="144"/>
      <c r="CN84" s="144"/>
      <c r="CO84" s="144"/>
      <c r="CP84" s="144"/>
      <c r="CQ84" s="144"/>
      <c r="CR84" s="144"/>
      <c r="CS84" s="144"/>
      <c r="CT84" s="144"/>
      <c r="CU84" s="144"/>
      <c r="CV84" s="144"/>
      <c r="CW84" s="144"/>
      <c r="CX84" s="144"/>
      <c r="CY84" s="144"/>
      <c r="CZ84" s="144"/>
      <c r="DA84" s="144"/>
      <c r="DB84" s="144"/>
      <c r="DC84" s="144"/>
      <c r="DD84" s="144"/>
      <c r="DE84" s="144"/>
      <c r="DF84" s="144"/>
      <c r="DG84" s="144"/>
      <c r="DH84" s="144"/>
      <c r="DI84" s="144"/>
      <c r="DJ84" s="144"/>
      <c r="DK84" s="144"/>
      <c r="DL84" s="144"/>
      <c r="DM84" s="144"/>
      <c r="DN84" s="144"/>
      <c r="DO84" s="144"/>
      <c r="DP84" s="144"/>
      <c r="DQ84" s="144"/>
      <c r="DR84" s="144"/>
      <c r="DS84" s="144"/>
      <c r="DT84" s="144"/>
      <c r="DU84" s="144"/>
      <c r="DV84" s="144"/>
      <c r="DW84" s="144"/>
      <c r="DX84" s="144"/>
      <c r="DY84" s="144"/>
      <c r="DZ84" s="144"/>
      <c r="EA84" s="144"/>
      <c r="EB84" s="144"/>
      <c r="EC84" s="144"/>
      <c r="ED84" s="144"/>
      <c r="EE84" s="144"/>
      <c r="EF84" s="144"/>
      <c r="EG84" s="144"/>
      <c r="EH84" s="144"/>
      <c r="EI84" s="144"/>
      <c r="EJ84" s="144"/>
      <c r="EK84" s="144"/>
      <c r="EL84" s="144"/>
      <c r="EM84" s="144"/>
      <c r="EN84" s="144"/>
      <c r="EO84" s="144"/>
      <c r="EP84" s="144"/>
    </row>
    <row r="85" spans="2:146">
      <c r="C85"/>
    </row>
    <row r="87" spans="2:146">
      <c r="B87" s="36" t="s">
        <v>268</v>
      </c>
      <c r="C87" s="158" t="s">
        <v>271</v>
      </c>
      <c r="D87" s="158"/>
    </row>
    <row r="88" spans="2:146">
      <c r="C88" s="158"/>
      <c r="D88" s="158"/>
    </row>
  </sheetData>
  <sheetProtection algorithmName="SHA-512" hashValue="0coyssiyCDqB6/cfVDpNy8y0rMPuMZq2SV5VPsknwWkq49wWAIu3C5JPGi18/csz49CEmVTegdXvMRSZtHBUAw==" saltValue="SiV+fTUUt+qYOmZ3Ap0qCw==" spinCount="100000" sheet="1" objects="1" scenarios="1"/>
  <mergeCells count="21">
    <mergeCell ref="C87:D88"/>
    <mergeCell ref="C37:D37"/>
    <mergeCell ref="B76:B77"/>
    <mergeCell ref="C76:C77"/>
    <mergeCell ref="D76:D77"/>
    <mergeCell ref="B81:B82"/>
    <mergeCell ref="C81:C82"/>
    <mergeCell ref="D81:D82"/>
    <mergeCell ref="C78:D78"/>
    <mergeCell ref="C5:D5"/>
    <mergeCell ref="C10:D10"/>
    <mergeCell ref="C13:D13"/>
    <mergeCell ref="C21:D21"/>
    <mergeCell ref="C26:D26"/>
    <mergeCell ref="C83:D83"/>
    <mergeCell ref="C44:D44"/>
    <mergeCell ref="C52:D52"/>
    <mergeCell ref="C56:D56"/>
    <mergeCell ref="C63:D63"/>
    <mergeCell ref="C68:D68"/>
    <mergeCell ref="C73:D73"/>
  </mergeCells>
  <phoneticPr fontId="10" type="noConversion"/>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95E234-F948-4D2F-9A85-5555E9C7E81D}">
  <sheetPr codeName="Tabelle5"/>
  <dimension ref="B1:P98"/>
  <sheetViews>
    <sheetView showGridLines="0" zoomScale="90" zoomScaleNormal="90" workbookViewId="0">
      <selection activeCell="M5" sqref="M5"/>
    </sheetView>
  </sheetViews>
  <sheetFormatPr baseColWidth="10" defaultRowHeight="14.4"/>
  <cols>
    <col min="3" max="3" width="6" style="1" customWidth="1"/>
    <col min="4" max="4" width="6.44140625" style="1" customWidth="1"/>
    <col min="8" max="8" width="12.109375" customWidth="1"/>
    <col min="11" max="11" width="7.44140625" customWidth="1"/>
    <col min="13" max="13" width="15.44140625" customWidth="1"/>
    <col min="14" max="14" width="4.5546875" customWidth="1"/>
    <col min="15" max="15" width="83.77734375" customWidth="1"/>
  </cols>
  <sheetData>
    <row r="1" spans="2:15">
      <c r="C1"/>
      <c r="D1"/>
      <c r="E1" s="1"/>
    </row>
    <row r="2" spans="2:15" ht="15.6">
      <c r="B2" s="24" t="s">
        <v>57</v>
      </c>
    </row>
    <row r="3" spans="2:15" ht="15.6">
      <c r="B3" s="24"/>
    </row>
    <row r="4" spans="2:15">
      <c r="B4" t="s">
        <v>156</v>
      </c>
    </row>
    <row r="5" spans="2:15">
      <c r="B5" s="8"/>
      <c r="C5" s="9" t="s">
        <v>58</v>
      </c>
      <c r="D5" s="9"/>
      <c r="E5" s="8"/>
      <c r="F5" s="8"/>
      <c r="G5" s="8"/>
      <c r="H5" s="8"/>
      <c r="I5" s="8"/>
      <c r="J5" s="8"/>
      <c r="K5" s="8"/>
      <c r="L5" s="8"/>
      <c r="M5" s="83"/>
      <c r="N5" s="50"/>
      <c r="O5" s="50"/>
    </row>
    <row r="6" spans="2:15">
      <c r="B6" s="8"/>
      <c r="C6" s="10" t="s">
        <v>0</v>
      </c>
      <c r="D6" s="10"/>
      <c r="E6" s="8"/>
      <c r="F6" s="8"/>
      <c r="G6" s="8"/>
      <c r="H6" s="8"/>
      <c r="I6" s="11"/>
      <c r="J6" s="11"/>
      <c r="K6" s="11"/>
      <c r="L6" s="8"/>
      <c r="M6" s="12" t="s">
        <v>247</v>
      </c>
      <c r="N6" s="50"/>
      <c r="O6" s="116"/>
    </row>
    <row r="7" spans="2:15">
      <c r="B7" s="8"/>
      <c r="C7" s="9"/>
      <c r="D7" s="9"/>
      <c r="E7" s="8"/>
      <c r="F7" s="8"/>
      <c r="G7" s="8"/>
      <c r="H7" s="8"/>
      <c r="I7" s="8"/>
      <c r="J7" s="8"/>
      <c r="K7" s="8"/>
      <c r="L7" s="8"/>
      <c r="M7" s="8"/>
      <c r="N7" s="115"/>
    </row>
    <row r="8" spans="2:15">
      <c r="B8" s="8"/>
      <c r="C8" s="9" t="s">
        <v>255</v>
      </c>
      <c r="D8" s="9"/>
      <c r="E8" s="8"/>
      <c r="F8" s="8"/>
      <c r="G8" s="8"/>
      <c r="H8" s="8"/>
      <c r="I8" s="8"/>
      <c r="J8" s="8"/>
      <c r="K8" s="8"/>
      <c r="L8" s="8"/>
      <c r="M8" s="78">
        <f>'Anrechenbare Kosten'!G42</f>
        <v>23233281.25</v>
      </c>
      <c r="N8" s="115"/>
    </row>
    <row r="9" spans="2:15">
      <c r="B9" s="8"/>
      <c r="C9" s="9" t="s">
        <v>256</v>
      </c>
      <c r="D9" s="9"/>
      <c r="E9" s="8"/>
      <c r="F9" s="8"/>
      <c r="G9" s="8"/>
      <c r="H9" s="8"/>
      <c r="I9" s="8"/>
      <c r="J9" s="8"/>
      <c r="K9" s="8"/>
      <c r="L9" s="8"/>
      <c r="M9" s="78">
        <f>'Anrechenbare Kosten'!G43</f>
        <v>31546250</v>
      </c>
    </row>
    <row r="10" spans="2:15">
      <c r="B10" s="8"/>
      <c r="C10" s="9" t="s">
        <v>257</v>
      </c>
      <c r="D10" s="9"/>
      <c r="E10" s="8"/>
      <c r="F10" s="8"/>
      <c r="G10" s="8"/>
      <c r="H10" s="8"/>
      <c r="I10" s="8"/>
      <c r="J10" s="8"/>
      <c r="K10" s="8"/>
      <c r="L10" s="8"/>
      <c r="M10" s="78">
        <f>'Anrechenbare Kosten'!G44</f>
        <v>3855283.8157894737</v>
      </c>
    </row>
    <row r="11" spans="2:15">
      <c r="B11" s="8"/>
      <c r="C11" s="9" t="s">
        <v>140</v>
      </c>
      <c r="D11" s="9"/>
      <c r="E11" s="8"/>
      <c r="F11" s="8"/>
      <c r="G11" s="8"/>
      <c r="H11" s="8"/>
      <c r="I11" s="8"/>
      <c r="J11" s="8"/>
      <c r="K11" s="8" t="s">
        <v>141</v>
      </c>
      <c r="L11" s="8"/>
      <c r="M11" s="78">
        <v>0</v>
      </c>
    </row>
    <row r="12" spans="2:15">
      <c r="B12" s="8"/>
      <c r="C12" s="9"/>
      <c r="D12" s="9"/>
      <c r="E12" s="8"/>
      <c r="F12" s="8"/>
      <c r="G12" s="8"/>
      <c r="H12" s="8"/>
      <c r="I12" s="8"/>
      <c r="J12" s="8"/>
      <c r="K12" s="8"/>
      <c r="L12" s="8"/>
      <c r="M12" s="8"/>
    </row>
    <row r="13" spans="2:15">
      <c r="B13" s="8"/>
      <c r="C13" s="41" t="s">
        <v>248</v>
      </c>
      <c r="D13" s="9"/>
      <c r="E13" s="8"/>
      <c r="F13" s="8"/>
      <c r="G13" s="8"/>
      <c r="H13" s="8"/>
      <c r="I13" s="8"/>
      <c r="J13" s="8"/>
      <c r="K13" s="8"/>
      <c r="L13" s="8"/>
      <c r="M13" s="78">
        <v>33343.1</v>
      </c>
    </row>
    <row r="14" spans="2:15">
      <c r="B14" s="8"/>
      <c r="C14" s="41" t="s">
        <v>290</v>
      </c>
      <c r="D14" s="9"/>
      <c r="E14" s="8"/>
      <c r="F14" s="8"/>
      <c r="G14" s="8"/>
      <c r="H14" s="8"/>
      <c r="I14" s="8"/>
      <c r="J14" s="8"/>
      <c r="K14" s="8"/>
      <c r="L14" s="8"/>
      <c r="M14" s="78">
        <v>48000</v>
      </c>
    </row>
    <row r="15" spans="2:15">
      <c r="B15" s="8"/>
      <c r="C15" s="41" t="s">
        <v>249</v>
      </c>
      <c r="D15" s="9"/>
      <c r="E15" s="8"/>
      <c r="F15" s="8"/>
      <c r="G15" s="8"/>
      <c r="H15" s="8"/>
      <c r="I15" s="8"/>
      <c r="J15" s="8"/>
      <c r="K15" s="8"/>
      <c r="L15" s="8"/>
      <c r="M15" s="78">
        <v>15274.45</v>
      </c>
    </row>
    <row r="16" spans="2:15">
      <c r="B16" s="8"/>
      <c r="C16" s="9"/>
      <c r="D16" s="9"/>
      <c r="E16" s="8"/>
      <c r="F16" s="8"/>
      <c r="G16" s="8"/>
      <c r="H16" s="8"/>
      <c r="I16" s="8"/>
      <c r="J16" s="8"/>
      <c r="K16" s="8"/>
      <c r="L16" s="8"/>
      <c r="M16" s="8"/>
    </row>
    <row r="17" spans="2:13" s="2" customFormat="1">
      <c r="B17" s="11" t="s">
        <v>239</v>
      </c>
      <c r="C17" s="15" t="s">
        <v>1</v>
      </c>
      <c r="D17" s="15"/>
      <c r="E17" s="16" t="s">
        <v>2</v>
      </c>
      <c r="F17" s="16"/>
      <c r="G17" s="16"/>
      <c r="H17" s="16" t="s">
        <v>242</v>
      </c>
      <c r="I17" s="16"/>
      <c r="J17" s="16"/>
      <c r="K17" s="16"/>
      <c r="L17" s="16"/>
      <c r="M17" s="17" t="s">
        <v>3</v>
      </c>
    </row>
    <row r="18" spans="2:13">
      <c r="B18" s="8"/>
      <c r="C18" s="9">
        <v>1</v>
      </c>
      <c r="D18" s="9"/>
      <c r="E18" s="8" t="s">
        <v>4</v>
      </c>
      <c r="F18" s="8"/>
      <c r="G18" s="8"/>
      <c r="H18" s="8" t="s">
        <v>235</v>
      </c>
      <c r="I18" s="8"/>
      <c r="J18" s="95"/>
      <c r="K18" s="48" t="s">
        <v>62</v>
      </c>
      <c r="L18" s="46">
        <v>0.03</v>
      </c>
      <c r="M18" s="69">
        <f>M$13*J18</f>
        <v>0</v>
      </c>
    </row>
    <row r="19" spans="2:13">
      <c r="B19" s="8"/>
      <c r="C19" s="9">
        <v>2</v>
      </c>
      <c r="D19" s="9"/>
      <c r="E19" s="8" t="s">
        <v>5</v>
      </c>
      <c r="F19" s="8"/>
      <c r="G19" s="8"/>
      <c r="H19" s="8" t="s">
        <v>13</v>
      </c>
      <c r="I19" s="8"/>
      <c r="J19" s="95"/>
      <c r="K19" s="48" t="s">
        <v>62</v>
      </c>
      <c r="L19" s="46">
        <v>0.2</v>
      </c>
      <c r="M19" s="69">
        <f>M13*J19</f>
        <v>0</v>
      </c>
    </row>
    <row r="20" spans="2:13">
      <c r="B20" s="8"/>
      <c r="C20" s="9">
        <v>3</v>
      </c>
      <c r="D20" s="9"/>
      <c r="E20" s="8" t="s">
        <v>135</v>
      </c>
      <c r="F20" s="8"/>
      <c r="G20" s="8"/>
      <c r="H20" s="8" t="s">
        <v>13</v>
      </c>
      <c r="I20" s="8"/>
      <c r="J20" s="95"/>
      <c r="K20" s="48" t="s">
        <v>62</v>
      </c>
      <c r="L20" s="46">
        <v>0.4</v>
      </c>
      <c r="M20" s="69">
        <f>M13*J20</f>
        <v>0</v>
      </c>
    </row>
    <row r="21" spans="2:13">
      <c r="B21" s="8"/>
      <c r="C21" s="9">
        <v>4</v>
      </c>
      <c r="D21" s="9"/>
      <c r="E21" s="8" t="s">
        <v>6</v>
      </c>
      <c r="F21" s="8"/>
      <c r="G21" s="8"/>
      <c r="H21" s="8" t="s">
        <v>12</v>
      </c>
      <c r="I21" s="8"/>
      <c r="J21" s="95"/>
      <c r="K21" s="48" t="s">
        <v>62</v>
      </c>
      <c r="L21" s="46">
        <v>0.06</v>
      </c>
      <c r="M21" s="69">
        <f>M13*J21</f>
        <v>0</v>
      </c>
    </row>
    <row r="22" spans="2:13">
      <c r="B22" s="8"/>
      <c r="C22" s="9">
        <v>5</v>
      </c>
      <c r="D22" s="9"/>
      <c r="E22" s="8" t="s">
        <v>7</v>
      </c>
      <c r="F22" s="8"/>
      <c r="G22" s="8"/>
      <c r="H22" s="8" t="s">
        <v>235</v>
      </c>
      <c r="I22" s="8"/>
      <c r="J22" s="95"/>
      <c r="K22" s="48" t="s">
        <v>62</v>
      </c>
      <c r="L22" s="46">
        <v>0.27</v>
      </c>
      <c r="M22" s="69">
        <f>M13*J22</f>
        <v>0</v>
      </c>
    </row>
    <row r="23" spans="2:13">
      <c r="B23" s="8"/>
      <c r="C23" s="9">
        <v>6</v>
      </c>
      <c r="D23" s="9"/>
      <c r="E23" s="8" t="s">
        <v>8</v>
      </c>
      <c r="F23" s="8"/>
      <c r="G23" s="8"/>
      <c r="H23" s="8" t="s">
        <v>236</v>
      </c>
      <c r="I23" s="8"/>
      <c r="J23" s="95"/>
      <c r="K23" s="48" t="s">
        <v>62</v>
      </c>
      <c r="L23" s="46">
        <v>0.02</v>
      </c>
      <c r="M23" s="69">
        <f>M13*J23</f>
        <v>0</v>
      </c>
    </row>
    <row r="24" spans="2:13">
      <c r="B24" s="8"/>
      <c r="C24" s="18">
        <v>7</v>
      </c>
      <c r="D24" s="18"/>
      <c r="E24" s="19" t="s">
        <v>9</v>
      </c>
      <c r="F24" s="19"/>
      <c r="G24" s="19"/>
      <c r="H24" s="19" t="s">
        <v>236</v>
      </c>
      <c r="I24" s="19"/>
      <c r="J24" s="96"/>
      <c r="K24" s="49" t="s">
        <v>62</v>
      </c>
      <c r="L24" s="47">
        <v>0.02</v>
      </c>
      <c r="M24" s="69">
        <f>M13*J24</f>
        <v>0</v>
      </c>
    </row>
    <row r="25" spans="2:13">
      <c r="B25" s="8"/>
      <c r="C25" s="9"/>
      <c r="D25" s="9"/>
      <c r="E25" s="8"/>
      <c r="F25" s="8"/>
      <c r="G25" s="8"/>
      <c r="H25" s="8"/>
      <c r="I25" s="8"/>
      <c r="J25" s="8"/>
      <c r="K25" s="8"/>
      <c r="L25" s="8"/>
      <c r="M25" s="70">
        <f>SUM(M18:M24)</f>
        <v>0</v>
      </c>
    </row>
    <row r="26" spans="2:13">
      <c r="B26" s="8"/>
      <c r="C26" s="9"/>
      <c r="D26" s="9"/>
      <c r="E26" s="8"/>
      <c r="F26" s="8"/>
      <c r="G26" s="8"/>
      <c r="H26" s="8"/>
      <c r="I26" s="8"/>
      <c r="J26" s="8"/>
      <c r="K26" s="8"/>
      <c r="L26" s="8"/>
      <c r="M26" s="8"/>
    </row>
    <row r="27" spans="2:13" s="2" customFormat="1">
      <c r="B27" s="11" t="s">
        <v>240</v>
      </c>
      <c r="C27" s="15" t="s">
        <v>1</v>
      </c>
      <c r="D27" s="15"/>
      <c r="E27" s="16" t="s">
        <v>2</v>
      </c>
      <c r="F27" s="16"/>
      <c r="G27" s="16"/>
      <c r="H27" s="16" t="s">
        <v>250</v>
      </c>
      <c r="I27" s="16"/>
      <c r="J27" s="16"/>
      <c r="K27" s="16"/>
      <c r="L27" s="16"/>
      <c r="M27" s="17" t="s">
        <v>3</v>
      </c>
    </row>
    <row r="28" spans="2:13">
      <c r="B28" s="8"/>
      <c r="C28" s="9">
        <v>1</v>
      </c>
      <c r="D28" s="9"/>
      <c r="E28" s="8" t="s">
        <v>4</v>
      </c>
      <c r="F28" s="8"/>
      <c r="G28" s="8"/>
      <c r="H28" s="8" t="s">
        <v>235</v>
      </c>
      <c r="I28" s="8"/>
      <c r="J28" s="95"/>
      <c r="K28" s="48" t="s">
        <v>62</v>
      </c>
      <c r="L28" s="46">
        <v>0.03</v>
      </c>
      <c r="M28" s="69">
        <f t="shared" ref="M28:M34" si="0">M$14*J28</f>
        <v>0</v>
      </c>
    </row>
    <row r="29" spans="2:13">
      <c r="B29" s="8"/>
      <c r="C29" s="9">
        <v>2</v>
      </c>
      <c r="D29" s="9"/>
      <c r="E29" s="8" t="s">
        <v>5</v>
      </c>
      <c r="F29" s="8"/>
      <c r="G29" s="8"/>
      <c r="H29" s="8" t="s">
        <v>13</v>
      </c>
      <c r="I29" s="8"/>
      <c r="J29" s="95"/>
      <c r="K29" s="48" t="s">
        <v>62</v>
      </c>
      <c r="L29" s="46">
        <v>0.2</v>
      </c>
      <c r="M29" s="69">
        <f t="shared" si="0"/>
        <v>0</v>
      </c>
    </row>
    <row r="30" spans="2:13">
      <c r="B30" s="8"/>
      <c r="C30" s="9">
        <v>3</v>
      </c>
      <c r="D30" s="9"/>
      <c r="E30" s="8" t="s">
        <v>135</v>
      </c>
      <c r="F30" s="8"/>
      <c r="G30" s="8"/>
      <c r="H30" s="8" t="s">
        <v>13</v>
      </c>
      <c r="I30" s="8"/>
      <c r="J30" s="95"/>
      <c r="K30" s="48" t="s">
        <v>62</v>
      </c>
      <c r="L30" s="46">
        <v>0.4</v>
      </c>
      <c r="M30" s="69">
        <f t="shared" si="0"/>
        <v>0</v>
      </c>
    </row>
    <row r="31" spans="2:13">
      <c r="B31" s="8"/>
      <c r="C31" s="9">
        <v>4</v>
      </c>
      <c r="D31" s="9"/>
      <c r="E31" s="8" t="s">
        <v>6</v>
      </c>
      <c r="F31" s="8"/>
      <c r="G31" s="8"/>
      <c r="H31" s="8" t="s">
        <v>12</v>
      </c>
      <c r="I31" s="8"/>
      <c r="J31" s="95"/>
      <c r="K31" s="48" t="s">
        <v>62</v>
      </c>
      <c r="L31" s="46">
        <v>0.06</v>
      </c>
      <c r="M31" s="69">
        <f t="shared" si="0"/>
        <v>0</v>
      </c>
    </row>
    <row r="32" spans="2:13">
      <c r="B32" s="8"/>
      <c r="C32" s="9">
        <v>5</v>
      </c>
      <c r="D32" s="9"/>
      <c r="E32" s="8" t="s">
        <v>7</v>
      </c>
      <c r="F32" s="8"/>
      <c r="G32" s="8"/>
      <c r="H32" s="8" t="s">
        <v>235</v>
      </c>
      <c r="I32" s="8"/>
      <c r="J32" s="95"/>
      <c r="K32" s="48" t="s">
        <v>62</v>
      </c>
      <c r="L32" s="46">
        <v>0.27</v>
      </c>
      <c r="M32" s="69">
        <f t="shared" si="0"/>
        <v>0</v>
      </c>
    </row>
    <row r="33" spans="2:13">
      <c r="B33" s="8"/>
      <c r="C33" s="9">
        <v>6</v>
      </c>
      <c r="D33" s="9"/>
      <c r="E33" s="8" t="s">
        <v>8</v>
      </c>
      <c r="F33" s="8"/>
      <c r="G33" s="8"/>
      <c r="H33" s="8" t="s">
        <v>236</v>
      </c>
      <c r="I33" s="8"/>
      <c r="J33" s="95"/>
      <c r="K33" s="48" t="s">
        <v>62</v>
      </c>
      <c r="L33" s="46">
        <v>0.02</v>
      </c>
      <c r="M33" s="69">
        <f t="shared" si="0"/>
        <v>0</v>
      </c>
    </row>
    <row r="34" spans="2:13">
      <c r="B34" s="8"/>
      <c r="C34" s="18">
        <v>7</v>
      </c>
      <c r="D34" s="18"/>
      <c r="E34" s="19" t="s">
        <v>9</v>
      </c>
      <c r="F34" s="19"/>
      <c r="G34" s="19"/>
      <c r="H34" s="19" t="s">
        <v>236</v>
      </c>
      <c r="I34" s="19"/>
      <c r="J34" s="96"/>
      <c r="K34" s="49" t="s">
        <v>62</v>
      </c>
      <c r="L34" s="47">
        <v>0.02</v>
      </c>
      <c r="M34" s="69">
        <f t="shared" si="0"/>
        <v>0</v>
      </c>
    </row>
    <row r="35" spans="2:13">
      <c r="B35" s="8"/>
      <c r="C35" s="9"/>
      <c r="D35" s="9"/>
      <c r="E35" s="8"/>
      <c r="F35" s="8"/>
      <c r="G35" s="8"/>
      <c r="H35" s="8"/>
      <c r="I35" s="8"/>
      <c r="J35" s="8"/>
      <c r="K35" s="8"/>
      <c r="L35" s="8"/>
      <c r="M35" s="70">
        <f>SUM(M28:M34)</f>
        <v>0</v>
      </c>
    </row>
    <row r="36" spans="2:13">
      <c r="B36" s="8"/>
      <c r="C36" s="9"/>
      <c r="D36" s="9"/>
      <c r="E36" s="8"/>
      <c r="F36" s="8"/>
      <c r="G36" s="8"/>
      <c r="H36" s="8"/>
      <c r="I36" s="8"/>
      <c r="J36" s="8"/>
      <c r="K36" s="8"/>
      <c r="L36" s="8"/>
      <c r="M36" s="8"/>
    </row>
    <row r="37" spans="2:13" s="2" customFormat="1">
      <c r="B37" s="11" t="s">
        <v>241</v>
      </c>
      <c r="C37" s="15" t="s">
        <v>1</v>
      </c>
      <c r="D37" s="15"/>
      <c r="E37" s="16" t="s">
        <v>2</v>
      </c>
      <c r="F37" s="16"/>
      <c r="G37" s="16"/>
      <c r="H37" s="16" t="s">
        <v>232</v>
      </c>
      <c r="I37" s="16"/>
      <c r="J37" s="16"/>
      <c r="K37" s="16"/>
      <c r="L37" s="16"/>
      <c r="M37" s="17" t="s">
        <v>3</v>
      </c>
    </row>
    <row r="38" spans="2:13">
      <c r="B38" s="8"/>
      <c r="C38" s="9">
        <v>1</v>
      </c>
      <c r="D38" s="9"/>
      <c r="E38" s="8" t="s">
        <v>4</v>
      </c>
      <c r="F38" s="8"/>
      <c r="G38" s="8"/>
      <c r="H38" s="8" t="s">
        <v>235</v>
      </c>
      <c r="I38" s="8"/>
      <c r="J38" s="95"/>
      <c r="K38" s="48" t="s">
        <v>62</v>
      </c>
      <c r="L38" s="46">
        <v>0.03</v>
      </c>
      <c r="M38" s="69">
        <f>M$15*J38</f>
        <v>0</v>
      </c>
    </row>
    <row r="39" spans="2:13">
      <c r="B39" s="8"/>
      <c r="C39" s="9">
        <v>2</v>
      </c>
      <c r="D39" s="9"/>
      <c r="E39" s="8" t="s">
        <v>5</v>
      </c>
      <c r="F39" s="8"/>
      <c r="G39" s="8"/>
      <c r="H39" s="8" t="s">
        <v>13</v>
      </c>
      <c r="I39" s="8"/>
      <c r="J39" s="95"/>
      <c r="K39" s="48" t="s">
        <v>62</v>
      </c>
      <c r="L39" s="46">
        <v>0.2</v>
      </c>
      <c r="M39" s="69">
        <f t="shared" ref="M39:M44" si="1">M$15*J39</f>
        <v>0</v>
      </c>
    </row>
    <row r="40" spans="2:13">
      <c r="B40" s="8"/>
      <c r="C40" s="9">
        <v>3</v>
      </c>
      <c r="D40" s="9"/>
      <c r="E40" s="8" t="s">
        <v>135</v>
      </c>
      <c r="F40" s="8"/>
      <c r="G40" s="8"/>
      <c r="H40" s="8" t="s">
        <v>13</v>
      </c>
      <c r="I40" s="8"/>
      <c r="J40" s="95"/>
      <c r="K40" s="48" t="s">
        <v>62</v>
      </c>
      <c r="L40" s="46">
        <v>0.4</v>
      </c>
      <c r="M40" s="69">
        <f t="shared" si="1"/>
        <v>0</v>
      </c>
    </row>
    <row r="41" spans="2:13">
      <c r="B41" s="8"/>
      <c r="C41" s="9">
        <v>4</v>
      </c>
      <c r="D41" s="9"/>
      <c r="E41" s="8" t="s">
        <v>6</v>
      </c>
      <c r="F41" s="8"/>
      <c r="G41" s="8"/>
      <c r="H41" s="8" t="s">
        <v>12</v>
      </c>
      <c r="I41" s="8"/>
      <c r="J41" s="95"/>
      <c r="K41" s="48" t="s">
        <v>62</v>
      </c>
      <c r="L41" s="46">
        <v>0.06</v>
      </c>
      <c r="M41" s="69">
        <f t="shared" si="1"/>
        <v>0</v>
      </c>
    </row>
    <row r="42" spans="2:13">
      <c r="B42" s="8"/>
      <c r="C42" s="9">
        <v>5</v>
      </c>
      <c r="D42" s="9"/>
      <c r="E42" s="8" t="s">
        <v>7</v>
      </c>
      <c r="F42" s="8"/>
      <c r="G42" s="8"/>
      <c r="H42" s="8" t="s">
        <v>235</v>
      </c>
      <c r="I42" s="8"/>
      <c r="J42" s="95"/>
      <c r="K42" s="48" t="s">
        <v>62</v>
      </c>
      <c r="L42" s="46">
        <v>0.27</v>
      </c>
      <c r="M42" s="69">
        <f t="shared" si="1"/>
        <v>0</v>
      </c>
    </row>
    <row r="43" spans="2:13">
      <c r="B43" s="8"/>
      <c r="C43" s="9">
        <v>6</v>
      </c>
      <c r="D43" s="9"/>
      <c r="E43" s="8" t="s">
        <v>8</v>
      </c>
      <c r="F43" s="8"/>
      <c r="G43" s="8"/>
      <c r="H43" s="8" t="s">
        <v>236</v>
      </c>
      <c r="I43" s="8"/>
      <c r="J43" s="95"/>
      <c r="K43" s="48" t="s">
        <v>62</v>
      </c>
      <c r="L43" s="46">
        <v>0.02</v>
      </c>
      <c r="M43" s="69">
        <f t="shared" si="1"/>
        <v>0</v>
      </c>
    </row>
    <row r="44" spans="2:13">
      <c r="B44" s="8"/>
      <c r="C44" s="18">
        <v>7</v>
      </c>
      <c r="D44" s="18"/>
      <c r="E44" s="19" t="s">
        <v>9</v>
      </c>
      <c r="F44" s="19"/>
      <c r="G44" s="19"/>
      <c r="H44" s="19" t="s">
        <v>236</v>
      </c>
      <c r="I44" s="19"/>
      <c r="J44" s="96"/>
      <c r="K44" s="49" t="s">
        <v>62</v>
      </c>
      <c r="L44" s="47">
        <v>0.02</v>
      </c>
      <c r="M44" s="69">
        <f t="shared" si="1"/>
        <v>0</v>
      </c>
    </row>
    <row r="45" spans="2:13">
      <c r="B45" s="8"/>
      <c r="C45" s="9"/>
      <c r="D45" s="9"/>
      <c r="E45" s="8"/>
      <c r="F45" s="8"/>
      <c r="G45" s="8"/>
      <c r="H45" s="8"/>
      <c r="I45" s="8"/>
      <c r="J45" s="8"/>
      <c r="K45" s="8"/>
      <c r="L45" s="8"/>
      <c r="M45" s="70">
        <f>SUM(M38:M44)</f>
        <v>0</v>
      </c>
    </row>
    <row r="46" spans="2:13">
      <c r="B46" s="8"/>
      <c r="C46" s="9"/>
      <c r="D46" s="9"/>
      <c r="E46" s="8"/>
      <c r="F46" s="8"/>
      <c r="G46" s="8"/>
      <c r="H46" s="8"/>
      <c r="I46" s="8"/>
      <c r="J46" s="8"/>
      <c r="K46" s="8"/>
      <c r="L46" s="8"/>
      <c r="M46" s="8"/>
    </row>
    <row r="47" spans="2:13">
      <c r="B47" s="8"/>
      <c r="C47" s="15" t="s">
        <v>15</v>
      </c>
      <c r="D47" s="15"/>
      <c r="E47" s="19"/>
      <c r="F47" s="19"/>
      <c r="G47" s="19"/>
      <c r="H47" s="19"/>
      <c r="I47" s="19"/>
      <c r="J47" s="19"/>
      <c r="K47" s="19"/>
      <c r="L47" s="19"/>
      <c r="M47" s="17" t="s">
        <v>3</v>
      </c>
    </row>
    <row r="48" spans="2:13">
      <c r="B48" s="8"/>
      <c r="C48" s="9" t="s">
        <v>142</v>
      </c>
      <c r="D48" s="10"/>
      <c r="E48" s="8"/>
      <c r="F48" s="8"/>
      <c r="G48" s="8"/>
      <c r="H48" s="8" t="s">
        <v>143</v>
      </c>
      <c r="I48" s="84"/>
      <c r="J48" s="8"/>
      <c r="K48" s="8"/>
      <c r="L48" s="8"/>
      <c r="M48" s="20">
        <f>(I48*(M25+M35+M45))</f>
        <v>0</v>
      </c>
    </row>
    <row r="49" spans="2:16">
      <c r="B49" s="8"/>
      <c r="C49" s="41" t="s">
        <v>16</v>
      </c>
      <c r="D49" s="41"/>
      <c r="E49" s="13"/>
      <c r="F49" s="14"/>
      <c r="G49" s="8"/>
      <c r="H49" s="8" t="s">
        <v>143</v>
      </c>
      <c r="I49" s="84"/>
      <c r="J49" s="46"/>
      <c r="K49" s="46"/>
      <c r="L49" s="8"/>
      <c r="M49" s="20">
        <f>(I49*(M25+M35+M45))</f>
        <v>0</v>
      </c>
    </row>
    <row r="50" spans="2:16">
      <c r="B50" s="8"/>
      <c r="C50" s="41" t="s">
        <v>17</v>
      </c>
      <c r="D50" s="41"/>
      <c r="E50" s="13"/>
      <c r="F50" s="14"/>
      <c r="G50" s="8"/>
      <c r="H50" s="8" t="s">
        <v>143</v>
      </c>
      <c r="I50" s="84"/>
      <c r="J50" s="46"/>
      <c r="K50" s="46"/>
      <c r="L50" s="8"/>
      <c r="M50" s="20">
        <f>(I50*(M25+M35+M45))</f>
        <v>0</v>
      </c>
    </row>
    <row r="51" spans="2:16">
      <c r="B51" s="8"/>
      <c r="C51" s="44" t="s">
        <v>18</v>
      </c>
      <c r="D51" s="44"/>
      <c r="E51" s="28"/>
      <c r="F51" s="102"/>
      <c r="G51" s="19"/>
      <c r="H51" s="19" t="s">
        <v>143</v>
      </c>
      <c r="I51" s="87"/>
      <c r="J51" s="47"/>
      <c r="K51" s="47"/>
      <c r="L51" s="19"/>
      <c r="M51" s="103">
        <f>(I51*(M25+M35+M45))</f>
        <v>0</v>
      </c>
      <c r="P51" s="3"/>
    </row>
    <row r="52" spans="2:16" s="2" customFormat="1">
      <c r="B52" s="11"/>
      <c r="C52" s="10" t="s">
        <v>19</v>
      </c>
      <c r="D52" s="10"/>
      <c r="E52" s="11"/>
      <c r="F52" s="11"/>
      <c r="G52" s="11"/>
      <c r="H52" s="11"/>
      <c r="I52" s="11"/>
      <c r="J52" s="11"/>
      <c r="K52" s="11"/>
      <c r="L52" s="11"/>
      <c r="M52" s="23">
        <f>SUM(M25,M35,M45,M48,M49,M50,M51)</f>
        <v>0</v>
      </c>
    </row>
    <row r="53" spans="2:16">
      <c r="B53" s="8"/>
      <c r="C53" s="9"/>
      <c r="D53" s="9"/>
      <c r="E53" s="8"/>
      <c r="F53" s="8"/>
      <c r="G53" s="8"/>
      <c r="H53" s="8"/>
      <c r="I53" s="8"/>
      <c r="J53" s="8"/>
      <c r="K53" s="8"/>
      <c r="L53" s="8"/>
      <c r="M53" s="8"/>
    </row>
    <row r="54" spans="2:16" s="2" customFormat="1">
      <c r="B54" s="11" t="s">
        <v>23</v>
      </c>
      <c r="C54" s="15" t="s">
        <v>1</v>
      </c>
      <c r="D54" s="10" t="s">
        <v>105</v>
      </c>
      <c r="E54" s="11" t="s">
        <v>20</v>
      </c>
      <c r="F54" s="11"/>
      <c r="G54" s="11"/>
      <c r="H54" s="8" t="s">
        <v>21</v>
      </c>
      <c r="I54" s="11"/>
      <c r="J54" s="11"/>
      <c r="K54" s="11"/>
      <c r="L54" s="16"/>
      <c r="M54" s="17" t="s">
        <v>3</v>
      </c>
    </row>
    <row r="55" spans="2:16">
      <c r="B55" s="8"/>
      <c r="C55" s="9">
        <v>1</v>
      </c>
      <c r="D55" s="73" t="s">
        <v>99</v>
      </c>
      <c r="E55" s="162" t="s">
        <v>275</v>
      </c>
      <c r="F55" s="162"/>
      <c r="G55" s="162"/>
      <c r="H55" s="162"/>
      <c r="I55" s="162"/>
      <c r="J55" s="162"/>
      <c r="K55" s="162"/>
      <c r="L55" s="8" t="s">
        <v>14</v>
      </c>
      <c r="M55" s="85"/>
    </row>
    <row r="56" spans="2:16">
      <c r="B56" s="8"/>
      <c r="C56" s="9"/>
      <c r="D56" s="9"/>
      <c r="E56" s="13"/>
      <c r="F56" s="13"/>
      <c r="G56" s="13"/>
      <c r="H56" s="13"/>
      <c r="I56" s="13"/>
      <c r="J56" s="13"/>
      <c r="K56" s="13"/>
      <c r="L56" s="8"/>
      <c r="M56" s="8"/>
    </row>
    <row r="57" spans="2:16">
      <c r="B57" s="8"/>
      <c r="C57" s="9">
        <v>2</v>
      </c>
      <c r="D57" s="72" t="s">
        <v>100</v>
      </c>
      <c r="E57" s="163" t="s">
        <v>95</v>
      </c>
      <c r="F57" s="164"/>
      <c r="G57" s="164"/>
      <c r="H57" s="164"/>
      <c r="I57" s="164"/>
      <c r="J57" s="164"/>
      <c r="K57" s="164"/>
      <c r="L57" s="8" t="s">
        <v>14</v>
      </c>
      <c r="M57" s="85"/>
    </row>
    <row r="58" spans="2:16">
      <c r="B58" s="8"/>
      <c r="C58" s="9">
        <v>2</v>
      </c>
      <c r="D58" s="72" t="s">
        <v>101</v>
      </c>
      <c r="E58" s="163" t="s">
        <v>276</v>
      </c>
      <c r="F58" s="164"/>
      <c r="G58" s="164"/>
      <c r="H58" s="164"/>
      <c r="I58" s="164"/>
      <c r="J58" s="164"/>
      <c r="K58" s="164"/>
      <c r="L58" s="8" t="s">
        <v>14</v>
      </c>
      <c r="M58" s="85"/>
    </row>
    <row r="59" spans="2:16">
      <c r="B59" s="8"/>
      <c r="C59" s="9">
        <v>2</v>
      </c>
      <c r="D59" s="72" t="s">
        <v>102</v>
      </c>
      <c r="E59" s="163" t="s">
        <v>97</v>
      </c>
      <c r="F59" s="164"/>
      <c r="G59" s="164"/>
      <c r="H59" s="164"/>
      <c r="I59" s="164"/>
      <c r="J59" s="164"/>
      <c r="K59" s="164"/>
      <c r="L59" s="8" t="s">
        <v>14</v>
      </c>
      <c r="M59" s="85"/>
    </row>
    <row r="60" spans="2:16">
      <c r="B60" s="8"/>
      <c r="C60" s="9">
        <v>2</v>
      </c>
      <c r="D60" s="72" t="s">
        <v>103</v>
      </c>
      <c r="E60" s="163" t="s">
        <v>277</v>
      </c>
      <c r="F60" s="164"/>
      <c r="G60" s="164"/>
      <c r="H60" s="164"/>
      <c r="I60" s="164"/>
      <c r="J60" s="164"/>
      <c r="K60" s="164"/>
      <c r="L60" s="8" t="s">
        <v>14</v>
      </c>
      <c r="M60" s="85"/>
    </row>
    <row r="61" spans="2:16">
      <c r="B61" s="8"/>
      <c r="C61" s="9">
        <v>2</v>
      </c>
      <c r="D61" s="72" t="s">
        <v>104</v>
      </c>
      <c r="E61" s="163" t="s">
        <v>278</v>
      </c>
      <c r="F61" s="164"/>
      <c r="G61" s="164"/>
      <c r="H61" s="164"/>
      <c r="I61" s="164"/>
      <c r="J61" s="164"/>
      <c r="K61" s="164"/>
      <c r="L61" s="8" t="s">
        <v>14</v>
      </c>
      <c r="M61" s="85"/>
    </row>
    <row r="62" spans="2:16">
      <c r="B62" s="8"/>
      <c r="C62" s="9"/>
      <c r="D62" s="9"/>
      <c r="E62" s="135"/>
      <c r="F62" s="136"/>
      <c r="G62" s="136"/>
      <c r="H62" s="136"/>
      <c r="I62" s="136"/>
      <c r="J62" s="136"/>
      <c r="K62" s="136"/>
      <c r="L62" s="8"/>
      <c r="M62" s="8"/>
    </row>
    <row r="63" spans="2:16">
      <c r="B63" s="8"/>
      <c r="C63" s="9">
        <v>3</v>
      </c>
      <c r="D63" s="72" t="s">
        <v>114</v>
      </c>
      <c r="E63" s="163" t="s">
        <v>98</v>
      </c>
      <c r="F63" s="164"/>
      <c r="G63" s="164"/>
      <c r="H63" s="164"/>
      <c r="I63" s="164"/>
      <c r="J63" s="164"/>
      <c r="K63" s="164"/>
      <c r="L63" s="8" t="s">
        <v>14</v>
      </c>
      <c r="M63" s="85"/>
    </row>
    <row r="64" spans="2:16">
      <c r="B64" s="8"/>
      <c r="C64" s="9">
        <v>3</v>
      </c>
      <c r="D64" s="72" t="s">
        <v>115</v>
      </c>
      <c r="E64" s="163" t="s">
        <v>97</v>
      </c>
      <c r="F64" s="164"/>
      <c r="G64" s="164"/>
      <c r="H64" s="164"/>
      <c r="I64" s="164"/>
      <c r="J64" s="164"/>
      <c r="K64" s="164"/>
      <c r="L64" s="8" t="s">
        <v>14</v>
      </c>
      <c r="M64" s="85"/>
    </row>
    <row r="65" spans="2:13">
      <c r="B65" s="8"/>
      <c r="C65" s="9">
        <v>3</v>
      </c>
      <c r="D65" s="72" t="s">
        <v>116</v>
      </c>
      <c r="E65" s="163" t="s">
        <v>279</v>
      </c>
      <c r="F65" s="164"/>
      <c r="G65" s="164"/>
      <c r="H65" s="164"/>
      <c r="I65" s="164"/>
      <c r="J65" s="164"/>
      <c r="K65" s="164"/>
      <c r="L65" s="8" t="s">
        <v>14</v>
      </c>
      <c r="M65" s="85"/>
    </row>
    <row r="66" spans="2:13">
      <c r="B66" s="8"/>
      <c r="C66" s="9">
        <v>3</v>
      </c>
      <c r="D66" s="72" t="s">
        <v>117</v>
      </c>
      <c r="E66" s="163" t="s">
        <v>280</v>
      </c>
      <c r="F66" s="164"/>
      <c r="G66" s="164"/>
      <c r="H66" s="164"/>
      <c r="I66" s="164"/>
      <c r="J66" s="164"/>
      <c r="K66" s="164"/>
      <c r="L66" s="8" t="s">
        <v>14</v>
      </c>
      <c r="M66" s="85"/>
    </row>
    <row r="67" spans="2:13">
      <c r="B67" s="8"/>
      <c r="C67" s="9"/>
      <c r="D67" s="9"/>
      <c r="E67" s="135"/>
      <c r="F67" s="136"/>
      <c r="G67" s="136"/>
      <c r="H67" s="136"/>
      <c r="I67" s="136"/>
      <c r="J67" s="136"/>
      <c r="K67" s="136"/>
      <c r="L67" s="8"/>
      <c r="M67" s="8"/>
    </row>
    <row r="68" spans="2:13">
      <c r="B68" s="8"/>
      <c r="C68" s="9">
        <v>5</v>
      </c>
      <c r="D68" s="72" t="s">
        <v>122</v>
      </c>
      <c r="E68" s="163" t="s">
        <v>121</v>
      </c>
      <c r="F68" s="164"/>
      <c r="G68" s="164"/>
      <c r="H68" s="164"/>
      <c r="I68" s="164"/>
      <c r="J68" s="164"/>
      <c r="K68" s="164"/>
      <c r="L68" s="8" t="s">
        <v>14</v>
      </c>
      <c r="M68" s="85"/>
    </row>
    <row r="69" spans="2:13">
      <c r="B69" s="8"/>
      <c r="C69" s="9">
        <v>5</v>
      </c>
      <c r="D69" s="72" t="s">
        <v>123</v>
      </c>
      <c r="E69" s="163" t="s">
        <v>97</v>
      </c>
      <c r="F69" s="164"/>
      <c r="G69" s="164"/>
      <c r="H69" s="164"/>
      <c r="I69" s="164"/>
      <c r="J69" s="164"/>
      <c r="K69" s="164"/>
      <c r="L69" s="8" t="s">
        <v>14</v>
      </c>
      <c r="M69" s="85"/>
    </row>
    <row r="70" spans="2:13">
      <c r="B70" s="8"/>
      <c r="C70" s="9">
        <v>5</v>
      </c>
      <c r="D70" s="72" t="s">
        <v>124</v>
      </c>
      <c r="E70" s="163" t="s">
        <v>282</v>
      </c>
      <c r="F70" s="164"/>
      <c r="G70" s="164"/>
      <c r="H70" s="164"/>
      <c r="I70" s="164"/>
      <c r="J70" s="164"/>
      <c r="K70" s="164"/>
      <c r="L70" s="8" t="s">
        <v>14</v>
      </c>
      <c r="M70" s="85"/>
    </row>
    <row r="71" spans="2:13">
      <c r="B71" s="8"/>
      <c r="C71" s="9"/>
      <c r="D71" s="9"/>
      <c r="E71" s="135"/>
      <c r="F71" s="136"/>
      <c r="G71" s="136"/>
      <c r="H71" s="136"/>
      <c r="I71" s="136"/>
      <c r="J71" s="136"/>
      <c r="K71" s="136"/>
      <c r="L71" s="8"/>
      <c r="M71" s="8"/>
    </row>
    <row r="72" spans="2:13" s="43" customFormat="1">
      <c r="B72" s="13"/>
      <c r="C72" s="41">
        <v>6</v>
      </c>
      <c r="D72" s="165" t="s">
        <v>127</v>
      </c>
      <c r="E72" s="163" t="s">
        <v>263</v>
      </c>
      <c r="F72" s="164"/>
      <c r="G72" s="164"/>
      <c r="H72" s="164"/>
      <c r="I72" s="164"/>
      <c r="J72" s="164"/>
      <c r="K72" s="164"/>
      <c r="L72" s="13" t="s">
        <v>14</v>
      </c>
      <c r="M72" s="166"/>
    </row>
    <row r="73" spans="2:13">
      <c r="B73" s="8"/>
      <c r="C73" s="9"/>
      <c r="D73" s="9"/>
      <c r="E73" s="135"/>
      <c r="F73" s="136"/>
      <c r="G73" s="136"/>
      <c r="H73" s="136"/>
      <c r="I73" s="136"/>
      <c r="J73" s="136"/>
      <c r="K73" s="136"/>
      <c r="L73" s="8"/>
      <c r="M73" s="8"/>
    </row>
    <row r="74" spans="2:13">
      <c r="B74" s="8"/>
      <c r="C74" s="9">
        <v>8</v>
      </c>
      <c r="D74" s="72" t="s">
        <v>128</v>
      </c>
      <c r="E74" s="163" t="s">
        <v>283</v>
      </c>
      <c r="F74" s="164"/>
      <c r="G74" s="164"/>
      <c r="H74" s="164"/>
      <c r="I74" s="164"/>
      <c r="J74" s="164"/>
      <c r="K74" s="164"/>
      <c r="L74" s="8" t="s">
        <v>14</v>
      </c>
      <c r="M74" s="85"/>
    </row>
    <row r="75" spans="2:13" s="2" customFormat="1">
      <c r="B75" s="11"/>
      <c r="C75" s="74" t="s">
        <v>136</v>
      </c>
      <c r="D75" s="74"/>
      <c r="E75" s="62"/>
      <c r="F75" s="62"/>
      <c r="G75" s="62"/>
      <c r="H75" s="62"/>
      <c r="I75" s="62"/>
      <c r="J75" s="62"/>
      <c r="K75" s="62"/>
      <c r="L75" s="62"/>
      <c r="M75" s="63">
        <f>SUM(M55:M74)</f>
        <v>0</v>
      </c>
    </row>
    <row r="76" spans="2:13">
      <c r="B76" s="8"/>
      <c r="C76" s="9"/>
      <c r="D76" s="9"/>
      <c r="E76" s="8"/>
      <c r="F76" s="8"/>
      <c r="G76" s="8"/>
      <c r="H76" s="8"/>
      <c r="I76" s="8"/>
      <c r="J76" s="8"/>
      <c r="K76" s="8"/>
      <c r="L76" s="8"/>
      <c r="M76" s="8"/>
    </row>
    <row r="77" spans="2:13">
      <c r="B77" s="8"/>
      <c r="C77" s="9"/>
      <c r="D77" s="9"/>
      <c r="E77" s="8"/>
      <c r="F77" s="8"/>
      <c r="G77" s="8"/>
      <c r="H77" s="8"/>
      <c r="I77" s="8"/>
      <c r="J77" s="8"/>
      <c r="K77" s="8"/>
      <c r="L77" s="8"/>
      <c r="M77" s="8"/>
    </row>
    <row r="78" spans="2:13">
      <c r="B78" s="8"/>
      <c r="C78" s="22" t="s">
        <v>24</v>
      </c>
      <c r="D78" s="22"/>
      <c r="E78" s="21"/>
      <c r="F78" s="21"/>
      <c r="G78" s="21"/>
      <c r="H78" s="21"/>
      <c r="I78" s="21"/>
      <c r="J78" s="21"/>
      <c r="K78" s="21"/>
      <c r="L78" s="21"/>
      <c r="M78" s="21"/>
    </row>
    <row r="79" spans="2:13" s="43" customFormat="1">
      <c r="B79" s="13"/>
      <c r="C79" s="41" t="s">
        <v>26</v>
      </c>
      <c r="D79" s="41"/>
      <c r="E79" s="13" t="s">
        <v>29</v>
      </c>
      <c r="F79" s="13"/>
      <c r="G79" s="13"/>
      <c r="H79" s="13" t="s">
        <v>33</v>
      </c>
      <c r="I79" s="13"/>
      <c r="J79" s="13"/>
      <c r="K79" s="13"/>
      <c r="L79" s="13"/>
      <c r="M79" s="42">
        <f>SUM(((M18+M19+M28+M29+M38+M39)*(I49+I50+I51+I48))+M18+M19+M55+M57+M58+M59+M60+M61)</f>
        <v>0</v>
      </c>
    </row>
    <row r="80" spans="2:13" s="43" customFormat="1">
      <c r="B80" s="13"/>
      <c r="C80" s="41" t="s">
        <v>25</v>
      </c>
      <c r="D80" s="41"/>
      <c r="E80" s="13" t="s">
        <v>30</v>
      </c>
      <c r="F80" s="13"/>
      <c r="G80" s="13"/>
      <c r="H80" s="13" t="s">
        <v>34</v>
      </c>
      <c r="I80" s="13"/>
      <c r="J80" s="13"/>
      <c r="K80" s="13"/>
      <c r="L80" s="13"/>
      <c r="M80" s="42">
        <f>SUM(((M20+M21+M30+M31+M40+M41)*(I49+I50+I51+I48))+M20+M21+M63+M64+M65+M66)</f>
        <v>0</v>
      </c>
    </row>
    <row r="81" spans="2:13" s="43" customFormat="1">
      <c r="B81" s="13"/>
      <c r="C81" s="41" t="s">
        <v>27</v>
      </c>
      <c r="D81" s="41"/>
      <c r="E81" s="13" t="s">
        <v>31</v>
      </c>
      <c r="F81" s="13"/>
      <c r="G81" s="13"/>
      <c r="H81" s="13" t="s">
        <v>35</v>
      </c>
      <c r="I81" s="13"/>
      <c r="J81" s="13"/>
      <c r="K81" s="13"/>
      <c r="L81" s="13"/>
      <c r="M81" s="42">
        <f>SUM(((M22+M23+M24+M32+M33+M34+M42+M43+M44)*(I49+I50+I51+I48))+M22+M23+M24+M68+M69+M70+M72)</f>
        <v>0</v>
      </c>
    </row>
    <row r="82" spans="2:13" s="43" customFormat="1">
      <c r="B82" s="13"/>
      <c r="C82" s="44" t="s">
        <v>28</v>
      </c>
      <c r="D82" s="44"/>
      <c r="E82" s="28" t="s">
        <v>32</v>
      </c>
      <c r="F82" s="28"/>
      <c r="G82" s="28"/>
      <c r="H82" s="28" t="s">
        <v>36</v>
      </c>
      <c r="I82" s="28"/>
      <c r="J82" s="28"/>
      <c r="K82" s="28"/>
      <c r="L82" s="28"/>
      <c r="M82" s="45">
        <f>SUM(M74)</f>
        <v>0</v>
      </c>
    </row>
    <row r="83" spans="2:13">
      <c r="B83" s="8"/>
      <c r="C83" s="10" t="s">
        <v>37</v>
      </c>
      <c r="D83" s="10"/>
      <c r="E83" s="11"/>
      <c r="F83" s="11"/>
      <c r="G83" s="11"/>
      <c r="H83" s="11"/>
      <c r="I83" s="11"/>
      <c r="J83" s="11"/>
      <c r="K83" s="11"/>
      <c r="L83" s="11"/>
      <c r="M83" s="23">
        <f>SUM(M79:M82)</f>
        <v>0</v>
      </c>
    </row>
    <row r="84" spans="2:13">
      <c r="B84" s="8"/>
      <c r="C84" s="9"/>
      <c r="D84" s="9"/>
      <c r="E84" s="8"/>
      <c r="F84" s="8"/>
      <c r="G84" s="8"/>
      <c r="H84" s="8"/>
      <c r="I84" s="8"/>
      <c r="J84" s="8"/>
      <c r="K84" s="8"/>
      <c r="L84" s="8"/>
      <c r="M84" s="8"/>
    </row>
    <row r="85" spans="2:13" ht="29.1" customHeight="1">
      <c r="B85" s="11" t="s">
        <v>38</v>
      </c>
      <c r="C85" s="137" t="s">
        <v>160</v>
      </c>
      <c r="D85" s="138"/>
      <c r="E85" s="138"/>
      <c r="F85" s="138"/>
      <c r="G85" s="138"/>
      <c r="H85" s="138"/>
      <c r="I85" s="138"/>
      <c r="J85" s="138"/>
      <c r="K85" s="138"/>
      <c r="L85" s="138"/>
      <c r="M85" s="17" t="s">
        <v>3</v>
      </c>
    </row>
    <row r="86" spans="2:13" s="43" customFormat="1">
      <c r="B86" s="13"/>
      <c r="C86" s="41" t="s">
        <v>26</v>
      </c>
      <c r="D86" s="41"/>
      <c r="E86" s="13" t="s">
        <v>39</v>
      </c>
      <c r="F86" s="13"/>
      <c r="G86" s="13"/>
      <c r="H86" s="13"/>
      <c r="I86" s="86"/>
      <c r="J86" s="13"/>
      <c r="K86" s="13"/>
      <c r="L86" s="13" t="s">
        <v>43</v>
      </c>
      <c r="M86" s="42">
        <f>I86*50</f>
        <v>0</v>
      </c>
    </row>
    <row r="87" spans="2:13" s="43" customFormat="1">
      <c r="B87" s="13"/>
      <c r="C87" s="41" t="s">
        <v>25</v>
      </c>
      <c r="D87" s="41"/>
      <c r="E87" s="13" t="s">
        <v>163</v>
      </c>
      <c r="F87" s="13"/>
      <c r="G87" s="13"/>
      <c r="H87" s="13"/>
      <c r="I87" s="86"/>
      <c r="J87" s="13"/>
      <c r="K87" s="13"/>
      <c r="L87" s="13" t="s">
        <v>43</v>
      </c>
      <c r="M87" s="42">
        <f>I87*50</f>
        <v>0</v>
      </c>
    </row>
    <row r="88" spans="2:13" s="43" customFormat="1">
      <c r="B88" s="13"/>
      <c r="C88" s="41" t="s">
        <v>27</v>
      </c>
      <c r="D88" s="41"/>
      <c r="E88" s="13" t="s">
        <v>40</v>
      </c>
      <c r="F88" s="13"/>
      <c r="G88" s="13"/>
      <c r="H88" s="13"/>
      <c r="I88" s="86"/>
      <c r="J88" s="13"/>
      <c r="K88" s="13"/>
      <c r="L88" s="13" t="s">
        <v>43</v>
      </c>
      <c r="M88" s="42">
        <f>I88*50</f>
        <v>0</v>
      </c>
    </row>
    <row r="89" spans="2:13" s="43" customFormat="1">
      <c r="B89" s="13"/>
      <c r="C89" s="41" t="s">
        <v>28</v>
      </c>
      <c r="D89" s="41"/>
      <c r="E89" s="13" t="s">
        <v>161</v>
      </c>
      <c r="F89" s="13"/>
      <c r="G89" s="13"/>
      <c r="H89" s="13"/>
      <c r="I89" s="86"/>
      <c r="J89" s="13"/>
      <c r="K89" s="13"/>
      <c r="L89" s="13" t="s">
        <v>43</v>
      </c>
      <c r="M89" s="42">
        <f>I89*50</f>
        <v>0</v>
      </c>
    </row>
    <row r="90" spans="2:13" s="43" customFormat="1">
      <c r="B90" s="13"/>
      <c r="C90" s="44" t="s">
        <v>41</v>
      </c>
      <c r="D90" s="44"/>
      <c r="E90" s="28" t="s">
        <v>42</v>
      </c>
      <c r="F90" s="28"/>
      <c r="G90" s="28"/>
      <c r="H90" s="28"/>
      <c r="I90" s="104"/>
      <c r="J90" s="28"/>
      <c r="K90" s="28"/>
      <c r="L90" s="28" t="s">
        <v>43</v>
      </c>
      <c r="M90" s="45">
        <f>I90*50</f>
        <v>0</v>
      </c>
    </row>
    <row r="91" spans="2:13">
      <c r="B91" s="8"/>
      <c r="C91" s="10" t="s">
        <v>44</v>
      </c>
      <c r="D91" s="10"/>
      <c r="E91" s="8"/>
      <c r="F91" s="8"/>
      <c r="G91" s="8"/>
      <c r="H91" s="8"/>
      <c r="I91" s="8"/>
      <c r="J91" s="8"/>
      <c r="K91" s="8"/>
      <c r="L91" s="8"/>
      <c r="M91" s="23">
        <f>SUM(M86:M90)</f>
        <v>0</v>
      </c>
    </row>
    <row r="95" spans="2:13" ht="14.4" customHeight="1">
      <c r="B95" s="167" t="s">
        <v>291</v>
      </c>
      <c r="C95" s="167"/>
      <c r="D95" s="167"/>
      <c r="E95" s="167"/>
      <c r="F95" s="167"/>
      <c r="G95" s="167"/>
      <c r="H95" s="167"/>
      <c r="I95" s="167"/>
      <c r="J95" s="167"/>
      <c r="K95" s="167"/>
      <c r="L95" s="167"/>
      <c r="M95" s="167"/>
    </row>
    <row r="96" spans="2:13">
      <c r="B96" s="167"/>
      <c r="C96" s="167"/>
      <c r="D96" s="167"/>
      <c r="E96" s="167"/>
      <c r="F96" s="167"/>
      <c r="G96" s="167"/>
      <c r="H96" s="167"/>
      <c r="I96" s="167"/>
      <c r="J96" s="167"/>
      <c r="K96" s="167"/>
      <c r="L96" s="167"/>
      <c r="M96" s="167"/>
    </row>
    <row r="97" spans="2:13">
      <c r="B97" s="167"/>
      <c r="C97" s="167"/>
      <c r="D97" s="167"/>
      <c r="E97" s="167"/>
      <c r="F97" s="167"/>
      <c r="G97" s="167"/>
      <c r="H97" s="167"/>
      <c r="I97" s="167"/>
      <c r="J97" s="167"/>
      <c r="K97" s="167"/>
      <c r="L97" s="167"/>
      <c r="M97" s="167"/>
    </row>
    <row r="98" spans="2:13">
      <c r="B98" s="168"/>
      <c r="C98" s="168"/>
      <c r="D98" s="168"/>
      <c r="E98" s="168"/>
      <c r="F98" s="168"/>
      <c r="G98" s="168"/>
      <c r="H98" s="168"/>
      <c r="I98" s="168"/>
      <c r="J98" s="168"/>
      <c r="K98" s="168"/>
      <c r="L98" s="168"/>
      <c r="M98" s="168"/>
    </row>
  </sheetData>
  <sheetProtection algorithmName="SHA-512" hashValue="MSQJnLF3Z7Cj8MxQWax0jckOE6QatodHcZGGgFTxVeQPnZypEBzfcsa88is5dyhUqBYfwXp5eIXRu9LzVZLYpA==" saltValue="tv1EsYUm1VPbsGyFjHS7kg==" spinCount="100000" sheet="1" objects="1" scenarios="1"/>
  <protectedRanges>
    <protectedRange sqref="J18:J24 J28:J34 J38:J44" name="Bereich1"/>
  </protectedRanges>
  <mergeCells count="21">
    <mergeCell ref="B95:M97"/>
    <mergeCell ref="E74:K74"/>
    <mergeCell ref="E71:K71"/>
    <mergeCell ref="E72:K72"/>
    <mergeCell ref="E73:K73"/>
    <mergeCell ref="E68:K68"/>
    <mergeCell ref="E69:K69"/>
    <mergeCell ref="E70:K70"/>
    <mergeCell ref="E60:K60"/>
    <mergeCell ref="E61:K61"/>
    <mergeCell ref="E66:K66"/>
    <mergeCell ref="E64:K64"/>
    <mergeCell ref="E65:K65"/>
    <mergeCell ref="E62:K62"/>
    <mergeCell ref="E63:K63"/>
    <mergeCell ref="E67:K67"/>
    <mergeCell ref="E55:K55"/>
    <mergeCell ref="E58:K58"/>
    <mergeCell ref="E59:K59"/>
    <mergeCell ref="E57:K57"/>
    <mergeCell ref="C85:L85"/>
  </mergeCells>
  <phoneticPr fontId="10" type="noConversion"/>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A24BE-EBED-46F1-B09A-5C0466E1833C}">
  <sheetPr codeName="Tabelle6"/>
  <dimension ref="B2:EP74"/>
  <sheetViews>
    <sheetView showGridLines="0" zoomScale="90" zoomScaleNormal="90" workbookViewId="0">
      <selection activeCell="D73" sqref="D73"/>
    </sheetView>
  </sheetViews>
  <sheetFormatPr baseColWidth="10" defaultRowHeight="14.4"/>
  <cols>
    <col min="2" max="2" width="11.44140625" style="36"/>
    <col min="3" max="3" width="70" style="36" customWidth="1"/>
    <col min="4" max="4" width="11.44140625" style="39"/>
  </cols>
  <sheetData>
    <row r="2" spans="2:6">
      <c r="B2" s="40" t="s">
        <v>208</v>
      </c>
    </row>
    <row r="3" spans="2:6" ht="31.2" customHeight="1">
      <c r="B3" s="158" t="s">
        <v>272</v>
      </c>
      <c r="C3" s="158"/>
      <c r="D3" s="158"/>
    </row>
    <row r="5" spans="2:6">
      <c r="B5" s="29" t="s">
        <v>106</v>
      </c>
      <c r="C5" s="128" t="s">
        <v>4</v>
      </c>
      <c r="D5" s="128"/>
    </row>
    <row r="6" spans="2:6">
      <c r="B6" s="31" t="s">
        <v>45</v>
      </c>
      <c r="C6" s="31" t="s">
        <v>209</v>
      </c>
      <c r="D6" s="80" t="s">
        <v>55</v>
      </c>
    </row>
    <row r="7" spans="2:6">
      <c r="B7" s="31" t="s">
        <v>46</v>
      </c>
      <c r="C7" s="31" t="s">
        <v>210</v>
      </c>
      <c r="D7" s="80" t="s">
        <v>55</v>
      </c>
    </row>
    <row r="8" spans="2:6">
      <c r="B8" s="25"/>
      <c r="C8" s="25"/>
      <c r="D8" s="81"/>
    </row>
    <row r="9" spans="2:6">
      <c r="B9" s="6"/>
      <c r="C9" s="127" t="s">
        <v>56</v>
      </c>
      <c r="D9" s="127"/>
    </row>
    <row r="10" spans="2:6" ht="57.6" customHeight="1">
      <c r="B10" s="71" t="s">
        <v>99</v>
      </c>
      <c r="C10" s="35" t="s">
        <v>273</v>
      </c>
      <c r="D10" s="119" t="s">
        <v>55</v>
      </c>
      <c r="E10" s="121"/>
      <c r="F10" s="113"/>
    </row>
    <row r="11" spans="2:6">
      <c r="B11" s="6"/>
      <c r="C11" s="35"/>
      <c r="D11" s="119"/>
    </row>
    <row r="12" spans="2:6">
      <c r="B12" s="26" t="s">
        <v>107</v>
      </c>
      <c r="C12" s="159" t="s">
        <v>212</v>
      </c>
      <c r="D12" s="159"/>
    </row>
    <row r="13" spans="2:6">
      <c r="B13" s="31" t="s">
        <v>45</v>
      </c>
      <c r="C13" s="35" t="s">
        <v>211</v>
      </c>
      <c r="D13" s="119" t="s">
        <v>55</v>
      </c>
    </row>
    <row r="14" spans="2:6" ht="26.4">
      <c r="B14" s="31" t="s">
        <v>46</v>
      </c>
      <c r="C14" s="35" t="s">
        <v>213</v>
      </c>
      <c r="D14" s="119" t="s">
        <v>55</v>
      </c>
    </row>
    <row r="15" spans="2:6">
      <c r="B15" s="31" t="s">
        <v>47</v>
      </c>
      <c r="C15" s="35" t="s">
        <v>214</v>
      </c>
      <c r="D15" s="119" t="s">
        <v>55</v>
      </c>
    </row>
    <row r="16" spans="2:6" ht="26.4">
      <c r="B16" s="31" t="s">
        <v>49</v>
      </c>
      <c r="C16" s="35" t="s">
        <v>215</v>
      </c>
      <c r="D16" s="119" t="s">
        <v>55</v>
      </c>
    </row>
    <row r="17" spans="2:146" ht="26.4">
      <c r="B17" s="31" t="s">
        <v>51</v>
      </c>
      <c r="C17" s="35" t="s">
        <v>216</v>
      </c>
      <c r="D17" s="119" t="s">
        <v>55</v>
      </c>
    </row>
    <row r="18" spans="2:146" ht="26.4">
      <c r="B18" s="31" t="s">
        <v>52</v>
      </c>
      <c r="C18" s="35" t="s">
        <v>217</v>
      </c>
      <c r="D18" s="119" t="s">
        <v>55</v>
      </c>
    </row>
    <row r="19" spans="2:146">
      <c r="B19" s="31"/>
      <c r="C19" s="35"/>
      <c r="D19" s="119"/>
    </row>
    <row r="20" spans="2:146">
      <c r="B20" s="6"/>
      <c r="C20" s="159" t="s">
        <v>56</v>
      </c>
      <c r="D20" s="159"/>
    </row>
    <row r="21" spans="2:146" s="4" customFormat="1" ht="66">
      <c r="B21" s="71" t="s">
        <v>100</v>
      </c>
      <c r="C21" s="37" t="s">
        <v>92</v>
      </c>
      <c r="D21" s="160" t="s">
        <v>55</v>
      </c>
      <c r="E21" s="109"/>
      <c r="F21" s="109"/>
      <c r="G21"/>
      <c r="H21"/>
      <c r="I21"/>
      <c r="J21"/>
      <c r="K21"/>
      <c r="L21"/>
      <c r="M21"/>
      <c r="N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row>
    <row r="22" spans="2:146" s="4" customFormat="1" ht="31.8" customHeight="1">
      <c r="B22" s="71" t="s">
        <v>101</v>
      </c>
      <c r="C22" s="37" t="s">
        <v>261</v>
      </c>
      <c r="D22" s="110" t="s">
        <v>55</v>
      </c>
      <c r="E22" s="109"/>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row>
    <row r="23" spans="2:146" s="4" customFormat="1" ht="32.4" customHeight="1">
      <c r="B23" s="71" t="s">
        <v>102</v>
      </c>
      <c r="C23" s="37" t="s">
        <v>93</v>
      </c>
      <c r="D23" s="161" t="s">
        <v>55</v>
      </c>
      <c r="E23" s="109"/>
      <c r="G23"/>
      <c r="I23"/>
      <c r="J23"/>
      <c r="K23"/>
      <c r="L23"/>
      <c r="M23"/>
      <c r="N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row>
    <row r="24" spans="2:146" ht="60.6" customHeight="1">
      <c r="B24" s="71" t="s">
        <v>103</v>
      </c>
      <c r="C24" s="35" t="s">
        <v>265</v>
      </c>
      <c r="D24" s="160" t="s">
        <v>55</v>
      </c>
      <c r="E24" s="109"/>
    </row>
    <row r="25" spans="2:146" ht="45.6" customHeight="1">
      <c r="B25" s="71" t="s">
        <v>104</v>
      </c>
      <c r="C25" s="35" t="s">
        <v>264</v>
      </c>
      <c r="D25" s="160" t="s">
        <v>55</v>
      </c>
      <c r="E25" s="109"/>
    </row>
    <row r="26" spans="2:146">
      <c r="B26" s="71"/>
      <c r="C26" s="35"/>
      <c r="D26" s="119"/>
    </row>
    <row r="27" spans="2:146">
      <c r="B27" s="26" t="s">
        <v>108</v>
      </c>
      <c r="C27" s="159" t="s">
        <v>218</v>
      </c>
      <c r="D27" s="159"/>
    </row>
    <row r="28" spans="2:146" ht="26.4">
      <c r="B28" s="32" t="s">
        <v>45</v>
      </c>
      <c r="C28" s="35" t="s">
        <v>219</v>
      </c>
      <c r="D28" s="119" t="s">
        <v>55</v>
      </c>
    </row>
    <row r="29" spans="2:146" s="5" customFormat="1" ht="26.4">
      <c r="B29" s="32" t="s">
        <v>46</v>
      </c>
      <c r="C29" s="35" t="s">
        <v>220</v>
      </c>
      <c r="D29" s="161" t="s">
        <v>55</v>
      </c>
    </row>
    <row r="30" spans="2:146">
      <c r="B30" s="32" t="s">
        <v>47</v>
      </c>
      <c r="C30" s="37" t="s">
        <v>221</v>
      </c>
      <c r="D30" s="119" t="s">
        <v>55</v>
      </c>
    </row>
    <row r="31" spans="2:146" ht="26.4">
      <c r="B31" s="32" t="s">
        <v>49</v>
      </c>
      <c r="C31" s="35" t="s">
        <v>184</v>
      </c>
      <c r="D31" s="119" t="s">
        <v>55</v>
      </c>
    </row>
    <row r="32" spans="2:146" ht="26.4">
      <c r="B32" s="31" t="s">
        <v>51</v>
      </c>
      <c r="C32" s="35" t="s">
        <v>222</v>
      </c>
      <c r="D32" s="119" t="s">
        <v>55</v>
      </c>
    </row>
    <row r="33" spans="2:146" ht="26.4">
      <c r="B33" s="31" t="s">
        <v>52</v>
      </c>
      <c r="C33" s="35" t="s">
        <v>186</v>
      </c>
      <c r="D33" s="119" t="s">
        <v>55</v>
      </c>
    </row>
    <row r="34" spans="2:146">
      <c r="B34" s="6"/>
      <c r="C34" s="35"/>
      <c r="D34" s="119"/>
    </row>
    <row r="35" spans="2:146">
      <c r="B35" s="6"/>
      <c r="C35" s="159" t="s">
        <v>56</v>
      </c>
      <c r="D35" s="159"/>
    </row>
    <row r="36" spans="2:146" s="4" customFormat="1" ht="52.8">
      <c r="B36" s="71" t="s">
        <v>114</v>
      </c>
      <c r="C36" s="37" t="s">
        <v>137</v>
      </c>
      <c r="D36" s="160" t="s">
        <v>55</v>
      </c>
      <c r="E36" s="109"/>
      <c r="F36" s="109"/>
      <c r="G36"/>
      <c r="H36"/>
      <c r="I36"/>
      <c r="J36"/>
      <c r="K36"/>
      <c r="L36"/>
      <c r="M36"/>
      <c r="N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row>
    <row r="37" spans="2:146" s="4" customFormat="1" ht="26.4">
      <c r="B37" s="71" t="s">
        <v>115</v>
      </c>
      <c r="C37" s="37" t="s">
        <v>93</v>
      </c>
      <c r="D37" s="160" t="s">
        <v>55</v>
      </c>
      <c r="E37" s="109"/>
      <c r="F37" s="109"/>
      <c r="G37"/>
      <c r="H37"/>
      <c r="I37"/>
      <c r="J37"/>
      <c r="K37"/>
      <c r="L37"/>
      <c r="M37"/>
      <c r="N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row>
    <row r="38" spans="2:146" ht="58.8" customHeight="1">
      <c r="B38" s="71" t="s">
        <v>116</v>
      </c>
      <c r="C38" s="35" t="s">
        <v>266</v>
      </c>
      <c r="D38" s="160" t="s">
        <v>55</v>
      </c>
      <c r="E38" s="109"/>
    </row>
    <row r="39" spans="2:146" ht="29.4" customHeight="1">
      <c r="B39" s="71" t="s">
        <v>117</v>
      </c>
      <c r="C39" s="35" t="s">
        <v>267</v>
      </c>
      <c r="D39" s="160" t="s">
        <v>55</v>
      </c>
      <c r="E39" s="109"/>
    </row>
    <row r="40" spans="2:146">
      <c r="B40" s="6"/>
      <c r="C40" s="35"/>
      <c r="D40" s="119"/>
    </row>
    <row r="41" spans="2:146">
      <c r="B41" s="26" t="s">
        <v>109</v>
      </c>
      <c r="C41" s="159" t="s">
        <v>223</v>
      </c>
      <c r="D41" s="159"/>
    </row>
    <row r="42" spans="2:146" ht="26.4">
      <c r="B42" s="111" t="s">
        <v>45</v>
      </c>
      <c r="C42" s="35" t="s">
        <v>224</v>
      </c>
      <c r="D42" s="119" t="s">
        <v>55</v>
      </c>
    </row>
    <row r="43" spans="2:146" ht="14.4" customHeight="1">
      <c r="B43" s="33" t="s">
        <v>46</v>
      </c>
      <c r="C43" s="31" t="s">
        <v>225</v>
      </c>
      <c r="D43" s="27" t="s">
        <v>55</v>
      </c>
    </row>
    <row r="44" spans="2:146">
      <c r="B44" s="111" t="s">
        <v>47</v>
      </c>
      <c r="C44" s="31" t="s">
        <v>226</v>
      </c>
      <c r="D44" s="27" t="s">
        <v>55</v>
      </c>
    </row>
    <row r="45" spans="2:146">
      <c r="B45" s="6"/>
      <c r="C45" s="6"/>
      <c r="D45" s="27"/>
    </row>
    <row r="46" spans="2:146">
      <c r="B46" s="6"/>
      <c r="C46" s="127" t="s">
        <v>56</v>
      </c>
      <c r="D46" s="127"/>
    </row>
    <row r="47" spans="2:146">
      <c r="B47" s="6"/>
      <c r="C47" s="6"/>
      <c r="D47" s="27"/>
    </row>
    <row r="48" spans="2:146">
      <c r="B48" s="26" t="s">
        <v>110</v>
      </c>
      <c r="C48" s="127" t="s">
        <v>227</v>
      </c>
      <c r="D48" s="127"/>
    </row>
    <row r="49" spans="2:146" ht="26.4">
      <c r="B49" s="31" t="s">
        <v>45</v>
      </c>
      <c r="C49" s="37" t="s">
        <v>197</v>
      </c>
      <c r="D49" s="27" t="s">
        <v>55</v>
      </c>
      <c r="E49" s="109"/>
      <c r="F49" s="109"/>
    </row>
    <row r="50" spans="2:146" ht="26.4">
      <c r="B50" s="31" t="s">
        <v>46</v>
      </c>
      <c r="C50" s="37" t="s">
        <v>228</v>
      </c>
      <c r="D50" s="27" t="s">
        <v>55</v>
      </c>
    </row>
    <row r="51" spans="2:146">
      <c r="B51" s="6"/>
      <c r="C51" s="6"/>
      <c r="D51" s="80"/>
    </row>
    <row r="52" spans="2:146">
      <c r="B52" s="6"/>
      <c r="C52" s="127" t="s">
        <v>56</v>
      </c>
      <c r="D52" s="127"/>
    </row>
    <row r="53" spans="2:146" s="4" customFormat="1" ht="52.8">
      <c r="B53" s="71" t="s">
        <v>122</v>
      </c>
      <c r="C53" s="122" t="s">
        <v>281</v>
      </c>
      <c r="D53" s="123" t="s">
        <v>55</v>
      </c>
      <c r="E53" s="109"/>
      <c r="F53" s="109"/>
      <c r="G53"/>
      <c r="H53"/>
      <c r="I53"/>
      <c r="J53"/>
      <c r="K53"/>
      <c r="L53"/>
      <c r="M53"/>
      <c r="N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row>
    <row r="54" spans="2:146" s="4" customFormat="1" ht="45.6" customHeight="1">
      <c r="B54" s="71" t="s">
        <v>123</v>
      </c>
      <c r="C54" s="122" t="s">
        <v>259</v>
      </c>
      <c r="D54" s="123" t="s">
        <v>55</v>
      </c>
      <c r="E54" s="109"/>
      <c r="F54" s="109"/>
      <c r="G54"/>
      <c r="H54"/>
      <c r="I54"/>
      <c r="J54"/>
      <c r="K54"/>
      <c r="L54"/>
      <c r="M54"/>
      <c r="N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row>
    <row r="55" spans="2:146" ht="43.8" customHeight="1">
      <c r="B55" s="71" t="s">
        <v>124</v>
      </c>
      <c r="C55" s="35" t="s">
        <v>274</v>
      </c>
      <c r="D55" s="80" t="s">
        <v>55</v>
      </c>
      <c r="E55" s="50"/>
      <c r="F55" s="50"/>
    </row>
    <row r="56" spans="2:146" s="4" customFormat="1">
      <c r="B56" s="7"/>
      <c r="C56" s="122"/>
      <c r="D56" s="120"/>
      <c r="E56"/>
      <c r="F56"/>
      <c r="G56"/>
      <c r="H56"/>
      <c r="I56"/>
      <c r="J56"/>
      <c r="K56"/>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row>
    <row r="57" spans="2:146">
      <c r="B57" s="26" t="s">
        <v>111</v>
      </c>
      <c r="C57" s="126" t="s">
        <v>229</v>
      </c>
      <c r="D57" s="126"/>
    </row>
    <row r="58" spans="2:146">
      <c r="B58" s="31" t="s">
        <v>45</v>
      </c>
      <c r="C58" s="31" t="s">
        <v>230</v>
      </c>
      <c r="D58" s="123" t="s">
        <v>55</v>
      </c>
    </row>
    <row r="59" spans="2:146" s="4" customFormat="1">
      <c r="B59" s="7"/>
      <c r="C59" s="31"/>
      <c r="D59" s="120"/>
      <c r="E59"/>
      <c r="F59"/>
      <c r="G59"/>
      <c r="H59"/>
      <c r="I59"/>
      <c r="J59"/>
      <c r="K59"/>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row>
    <row r="60" spans="2:146">
      <c r="B60" s="6"/>
      <c r="C60" s="126" t="s">
        <v>56</v>
      </c>
      <c r="D60" s="126"/>
    </row>
    <row r="61" spans="2:146" s="4" customFormat="1">
      <c r="B61" s="71" t="s">
        <v>127</v>
      </c>
      <c r="C61" s="31" t="s">
        <v>263</v>
      </c>
      <c r="D61" s="120" t="s">
        <v>55</v>
      </c>
      <c r="E61" s="112"/>
      <c r="F61" s="112"/>
      <c r="G61" s="112"/>
      <c r="H61" s="112"/>
      <c r="I61" s="112"/>
      <c r="J61" s="112"/>
      <c r="K61" s="112"/>
      <c r="L61" s="112"/>
      <c r="M61" s="112"/>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row>
    <row r="62" spans="2:146">
      <c r="B62" s="6"/>
      <c r="C62" s="31"/>
      <c r="D62" s="80"/>
    </row>
    <row r="63" spans="2:146">
      <c r="B63" s="26" t="s">
        <v>112</v>
      </c>
      <c r="C63" s="124" t="s">
        <v>9</v>
      </c>
      <c r="D63" s="125"/>
    </row>
    <row r="64" spans="2:146" ht="29.4" customHeight="1">
      <c r="B64" s="31" t="s">
        <v>45</v>
      </c>
      <c r="C64" s="31" t="s">
        <v>231</v>
      </c>
      <c r="D64" s="123" t="s">
        <v>55</v>
      </c>
    </row>
    <row r="65" spans="2:146" s="4" customFormat="1">
      <c r="B65" s="7"/>
      <c r="C65" s="31"/>
      <c r="D65" s="120"/>
      <c r="E65"/>
      <c r="F65"/>
      <c r="G65"/>
      <c r="H65"/>
      <c r="I65"/>
      <c r="J65"/>
      <c r="K65"/>
      <c r="L65"/>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row>
    <row r="66" spans="2:146">
      <c r="B66" s="6"/>
      <c r="C66" s="126" t="s">
        <v>56</v>
      </c>
      <c r="D66" s="126"/>
    </row>
    <row r="67" spans="2:146">
      <c r="B67" s="6"/>
      <c r="C67" s="31"/>
      <c r="D67" s="80"/>
    </row>
    <row r="68" spans="2:146">
      <c r="B68" s="26" t="s">
        <v>113</v>
      </c>
      <c r="C68" s="124" t="s">
        <v>54</v>
      </c>
      <c r="D68" s="125"/>
    </row>
    <row r="69" spans="2:146" s="4" customFormat="1">
      <c r="B69" s="129"/>
      <c r="C69" s="131" t="s">
        <v>207</v>
      </c>
      <c r="D69" s="133"/>
      <c r="E69"/>
      <c r="F69"/>
      <c r="G69"/>
      <c r="H69"/>
      <c r="I69"/>
      <c r="J69"/>
      <c r="K69"/>
      <c r="L69"/>
      <c r="M69"/>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row>
    <row r="70" spans="2:146" s="4" customFormat="1">
      <c r="B70" s="130"/>
      <c r="C70" s="132"/>
      <c r="D70" s="134"/>
      <c r="E70"/>
      <c r="F70"/>
      <c r="G70"/>
      <c r="H70"/>
      <c r="I70"/>
      <c r="J70"/>
      <c r="K70"/>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row>
    <row r="71" spans="2:146">
      <c r="B71" s="6"/>
      <c r="C71" s="126" t="s">
        <v>56</v>
      </c>
      <c r="D71" s="126"/>
    </row>
    <row r="72" spans="2:146" s="4" customFormat="1" ht="64.2" customHeight="1">
      <c r="B72" s="71" t="s">
        <v>128</v>
      </c>
      <c r="C72" s="35" t="s">
        <v>262</v>
      </c>
      <c r="D72" s="120" t="s">
        <v>55</v>
      </c>
      <c r="E72"/>
      <c r="F72"/>
      <c r="G72"/>
      <c r="H72"/>
      <c r="I72"/>
      <c r="J72"/>
      <c r="K72"/>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row>
    <row r="73" spans="2:146">
      <c r="B73" s="6"/>
      <c r="C73" s="31"/>
      <c r="D73" s="120"/>
    </row>
    <row r="74" spans="2:146">
      <c r="C74"/>
    </row>
  </sheetData>
  <sheetProtection algorithmName="SHA-512" hashValue="dXVEX60DOw7T6tOdHzJBxayWharEf2DxgrDTxTzSXlClx0vG/NMWVU+Nf6fnbkXW2V+5MLlY4PWKaRmTfbBLyQ==" saltValue="cKRDVxNVbfQhstu/85FmFQ==" spinCount="100000" sheet="1" objects="1" scenarios="1"/>
  <mergeCells count="18">
    <mergeCell ref="B3:D3"/>
    <mergeCell ref="C66:D66"/>
    <mergeCell ref="B69:B70"/>
    <mergeCell ref="C69:C70"/>
    <mergeCell ref="D69:D70"/>
    <mergeCell ref="C71:D71"/>
    <mergeCell ref="C5:D5"/>
    <mergeCell ref="C9:D9"/>
    <mergeCell ref="C12:D12"/>
    <mergeCell ref="C20:D20"/>
    <mergeCell ref="C27:D27"/>
    <mergeCell ref="C57:D57"/>
    <mergeCell ref="C60:D60"/>
    <mergeCell ref="C35:D35"/>
    <mergeCell ref="C41:D41"/>
    <mergeCell ref="C46:D46"/>
    <mergeCell ref="C48:D48"/>
    <mergeCell ref="C52:D52"/>
  </mergeCells>
  <phoneticPr fontId="10" type="noConversion"/>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vt:i4>
      </vt:variant>
    </vt:vector>
  </HeadingPairs>
  <TitlesOfParts>
    <vt:vector size="7" baseType="lpstr">
      <vt:lpstr>Anrechenbare Kosten</vt:lpstr>
      <vt:lpstr>Zusammenfassung</vt:lpstr>
      <vt:lpstr>Tragwerksplanung</vt:lpstr>
      <vt:lpstr>Beiblatt-Tragwerkplanung </vt:lpstr>
      <vt:lpstr>Bauphysik</vt:lpstr>
      <vt:lpstr>Beiblatt-Bauphysik</vt:lpstr>
      <vt:lpstr>'Anrechenbare Kosten'!Druckbereich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Nadja Ebert</dc:creator>
  <cp:lastModifiedBy>Susanne Boeck</cp:lastModifiedBy>
  <cp:lastPrinted>2026-07-07T08:12:27Z</cp:lastPrinted>
  <dcterms:created xsi:type="dcterms:W3CDTF">2026-05-20T07:49:30Z</dcterms:created>
  <dcterms:modified xsi:type="dcterms:W3CDTF">2026-09-10T11:13:53Z</dcterms:modified>
</cp:coreProperties>
</file>