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M:\KBB.Gremien&amp;AGs\AG_Vergabemanagement\VERGABEVERFAHREN\Vergabeverfahren 2026\05526IFB RV Wegeleitsystem DW\VU final\"/>
    </mc:Choice>
  </mc:AlternateContent>
  <xr:revisionPtr revIDLastSave="0" documentId="13_ncr:1_{640E3404-4070-40B5-A4B8-13C33C130C8D}" xr6:coauthVersionLast="47" xr6:coauthVersionMax="47" xr10:uidLastSave="{00000000-0000-0000-0000-000000000000}"/>
  <bookViews>
    <workbookView xWindow="-120" yWindow="-120" windowWidth="29040" windowHeight="15720" firstSheet="1" activeTab="1" xr2:uid="{00000000-000D-0000-FFFF-FFFF00000000}"/>
  </bookViews>
  <sheets>
    <sheet name="Gesamtsumme" sheetId="4" r:id="rId1"/>
    <sheet name="Preisblatt 1 Druckaufträge" sheetId="1" r:id="rId2"/>
    <sheet name="Preisblatt 2 Montage Demontage" sheetId="5" r:id="rId3"/>
  </sheets>
  <definedNames>
    <definedName name="_xlnm.Print_Area" localSheetId="0">Gesamtsumme!$A$1:$O$20</definedName>
    <definedName name="_xlnm.Print_Area" localSheetId="1">'Preisblatt 1 Druckaufträge'!$A$1:$O$386</definedName>
    <definedName name="_xlnm.Print_Area" localSheetId="2">'Preisblatt 2 Montage Demontage'!$A$1:$O$111</definedName>
    <definedName name="_xlnm.Print_Titles" localSheetId="1">'Preisblatt 1 Druckaufträge'!$1:$14</definedName>
    <definedName name="_xlnm.Print_Titles" localSheetId="2">'Preisblatt 2 Montage Demontage'!$1:$7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03" i="5" l="1"/>
  <c r="L103" i="5"/>
  <c r="I103" i="5"/>
  <c r="O98" i="5"/>
  <c r="L98" i="5"/>
  <c r="I98" i="5"/>
  <c r="L60" i="5"/>
  <c r="L62" i="5" s="1"/>
  <c r="G66" i="5"/>
  <c r="J36" i="5"/>
  <c r="O66" i="5"/>
  <c r="O67" i="5"/>
  <c r="O68" i="5"/>
  <c r="O69" i="5"/>
  <c r="O70" i="5"/>
  <c r="O71" i="5"/>
  <c r="O65" i="5"/>
  <c r="M71" i="5"/>
  <c r="M70" i="5"/>
  <c r="M69" i="5"/>
  <c r="M68" i="5"/>
  <c r="M67" i="5"/>
  <c r="M66" i="5"/>
  <c r="M65" i="5"/>
  <c r="M55" i="5"/>
  <c r="M54" i="5"/>
  <c r="M53" i="5"/>
  <c r="M52" i="5"/>
  <c r="M51" i="5"/>
  <c r="M50" i="5"/>
  <c r="M49" i="5"/>
  <c r="M48" i="5"/>
  <c r="M47" i="5"/>
  <c r="M46" i="5"/>
  <c r="M45" i="5"/>
  <c r="M44" i="5"/>
  <c r="M43" i="5"/>
  <c r="M42" i="5"/>
  <c r="M41" i="5"/>
  <c r="M39" i="5"/>
  <c r="M38" i="5"/>
  <c r="M37" i="5"/>
  <c r="M36" i="5"/>
  <c r="M35" i="5"/>
  <c r="M34" i="5"/>
  <c r="M33" i="5"/>
  <c r="M32" i="5"/>
  <c r="M31" i="5"/>
  <c r="M30" i="5"/>
  <c r="M29" i="5"/>
  <c r="M28" i="5"/>
  <c r="O73" i="5" l="1"/>
  <c r="M27" i="5"/>
  <c r="M26" i="5"/>
  <c r="M25" i="5"/>
  <c r="M24" i="5"/>
  <c r="M23" i="5"/>
  <c r="M22" i="5"/>
  <c r="M21" i="5"/>
  <c r="M20" i="5"/>
  <c r="M19" i="5"/>
  <c r="M18" i="5"/>
  <c r="M17" i="5"/>
  <c r="M16" i="5"/>
  <c r="M15" i="5"/>
  <c r="M14" i="5"/>
  <c r="M13" i="5"/>
  <c r="M12" i="5"/>
  <c r="M11" i="5"/>
  <c r="M10" i="5"/>
  <c r="M9" i="5"/>
  <c r="J71" i="5"/>
  <c r="J70" i="5"/>
  <c r="J69" i="5"/>
  <c r="J68" i="5"/>
  <c r="J67" i="5"/>
  <c r="L67" i="5" s="1"/>
  <c r="J66" i="5"/>
  <c r="J65" i="5"/>
  <c r="J55" i="5"/>
  <c r="J54" i="5"/>
  <c r="J53" i="5"/>
  <c r="J52" i="5"/>
  <c r="J51" i="5"/>
  <c r="J50" i="5"/>
  <c r="J49" i="5"/>
  <c r="J48" i="5"/>
  <c r="J47" i="5"/>
  <c r="J46" i="5"/>
  <c r="J45" i="5"/>
  <c r="L45" i="5" s="1"/>
  <c r="J44" i="5"/>
  <c r="J43" i="5"/>
  <c r="J42" i="5"/>
  <c r="J41" i="5"/>
  <c r="J39" i="5"/>
  <c r="L39" i="5" s="1"/>
  <c r="J38" i="5"/>
  <c r="J37" i="5"/>
  <c r="J35" i="5"/>
  <c r="J34" i="5"/>
  <c r="J33" i="5"/>
  <c r="J32" i="5"/>
  <c r="J31" i="5"/>
  <c r="J30" i="5"/>
  <c r="J29" i="5"/>
  <c r="J28" i="5"/>
  <c r="J27" i="5"/>
  <c r="J26" i="5"/>
  <c r="J25" i="5"/>
  <c r="J24" i="5"/>
  <c r="J23" i="5"/>
  <c r="J22" i="5"/>
  <c r="J21" i="5"/>
  <c r="J20" i="5"/>
  <c r="L20" i="5" s="1"/>
  <c r="J19" i="5"/>
  <c r="J18" i="5"/>
  <c r="J17" i="5"/>
  <c r="J16" i="5"/>
  <c r="J15" i="5"/>
  <c r="J14" i="5"/>
  <c r="J13" i="5"/>
  <c r="J12" i="5"/>
  <c r="J11" i="5"/>
  <c r="J10" i="5"/>
  <c r="L10" i="5" s="1"/>
  <c r="J9" i="5"/>
  <c r="G71" i="5"/>
  <c r="G70" i="5"/>
  <c r="G69" i="5"/>
  <c r="I69" i="5" s="1"/>
  <c r="G68" i="5"/>
  <c r="G67" i="5"/>
  <c r="G65" i="5"/>
  <c r="G55" i="5"/>
  <c r="G54" i="5"/>
  <c r="G53" i="5"/>
  <c r="G52" i="5"/>
  <c r="G51" i="5"/>
  <c r="G50" i="5"/>
  <c r="G49" i="5"/>
  <c r="G48" i="5"/>
  <c r="G47" i="5"/>
  <c r="G46" i="5"/>
  <c r="G45" i="5"/>
  <c r="G44" i="5"/>
  <c r="G43" i="5"/>
  <c r="G42" i="5"/>
  <c r="G41" i="5"/>
  <c r="G39" i="5"/>
  <c r="G38" i="5"/>
  <c r="G37" i="5"/>
  <c r="G36" i="5"/>
  <c r="G35" i="5"/>
  <c r="G34" i="5"/>
  <c r="G33" i="5"/>
  <c r="G32" i="5"/>
  <c r="G31" i="5"/>
  <c r="G30" i="5"/>
  <c r="G29" i="5"/>
  <c r="G28" i="5"/>
  <c r="G27" i="5"/>
  <c r="G26" i="5"/>
  <c r="G25" i="5"/>
  <c r="G24" i="5"/>
  <c r="G23" i="5"/>
  <c r="G22" i="5"/>
  <c r="G21" i="5"/>
  <c r="I21" i="5" s="1"/>
  <c r="G20" i="5"/>
  <c r="G19" i="5"/>
  <c r="G18" i="5"/>
  <c r="G17" i="5"/>
  <c r="I17" i="5" s="1"/>
  <c r="G16" i="5"/>
  <c r="G15" i="5"/>
  <c r="G14" i="5"/>
  <c r="G13" i="5"/>
  <c r="G12" i="5"/>
  <c r="G11" i="5"/>
  <c r="G10" i="5"/>
  <c r="G9" i="5"/>
  <c r="I9" i="5" s="1"/>
  <c r="O41" i="5" l="1"/>
  <c r="L41" i="5"/>
  <c r="I41" i="5"/>
  <c r="L9" i="5"/>
  <c r="O9" i="5"/>
  <c r="I10" i="5"/>
  <c r="O10" i="5"/>
  <c r="I11" i="5"/>
  <c r="L11" i="5"/>
  <c r="O11" i="5"/>
  <c r="I12" i="5"/>
  <c r="L12" i="5"/>
  <c r="O12" i="5"/>
  <c r="I13" i="5"/>
  <c r="L13" i="5"/>
  <c r="O13" i="5"/>
  <c r="I14" i="5"/>
  <c r="L14" i="5"/>
  <c r="O14" i="5"/>
  <c r="I15" i="5"/>
  <c r="L15" i="5"/>
  <c r="O15" i="5"/>
  <c r="I16" i="5"/>
  <c r="L16" i="5"/>
  <c r="O16" i="5"/>
  <c r="L17" i="5"/>
  <c r="O17" i="5"/>
  <c r="I18" i="5"/>
  <c r="L18" i="5"/>
  <c r="O18" i="5"/>
  <c r="I19" i="5"/>
  <c r="L19" i="5"/>
  <c r="O19" i="5"/>
  <c r="I20" i="5"/>
  <c r="O20" i="5"/>
  <c r="L21" i="5"/>
  <c r="O21" i="5"/>
  <c r="I22" i="5"/>
  <c r="L22" i="5"/>
  <c r="O22" i="5"/>
  <c r="I23" i="5"/>
  <c r="L23" i="5"/>
  <c r="O23" i="5"/>
  <c r="I24" i="5"/>
  <c r="L24" i="5"/>
  <c r="O24" i="5"/>
  <c r="I25" i="5"/>
  <c r="L25" i="5"/>
  <c r="O25" i="5"/>
  <c r="I26" i="5"/>
  <c r="L26" i="5"/>
  <c r="O26" i="5"/>
  <c r="I27" i="5"/>
  <c r="L27" i="5"/>
  <c r="O27" i="5"/>
  <c r="I28" i="5"/>
  <c r="L28" i="5"/>
  <c r="O28" i="5"/>
  <c r="I29" i="5"/>
  <c r="L29" i="5"/>
  <c r="O29" i="5"/>
  <c r="I30" i="5"/>
  <c r="L30" i="5"/>
  <c r="O30" i="5"/>
  <c r="I31" i="5"/>
  <c r="L31" i="5"/>
  <c r="O31" i="5"/>
  <c r="I32" i="5"/>
  <c r="L32" i="5"/>
  <c r="O32" i="5"/>
  <c r="I33" i="5"/>
  <c r="L33" i="5"/>
  <c r="O33" i="5"/>
  <c r="I34" i="5"/>
  <c r="L34" i="5"/>
  <c r="O34" i="5"/>
  <c r="I35" i="5"/>
  <c r="L35" i="5"/>
  <c r="O35" i="5"/>
  <c r="I36" i="5"/>
  <c r="L36" i="5"/>
  <c r="O36" i="5"/>
  <c r="I37" i="5"/>
  <c r="L37" i="5"/>
  <c r="O37" i="5"/>
  <c r="I38" i="5"/>
  <c r="L38" i="5"/>
  <c r="O38" i="5"/>
  <c r="I39" i="5"/>
  <c r="O39" i="5"/>
  <c r="I42" i="5"/>
  <c r="L42" i="5"/>
  <c r="O42" i="5"/>
  <c r="I43" i="5"/>
  <c r="L43" i="5"/>
  <c r="O43" i="5"/>
  <c r="I44" i="5"/>
  <c r="L44" i="5"/>
  <c r="O44" i="5"/>
  <c r="I45" i="5"/>
  <c r="O45" i="5"/>
  <c r="I46" i="5"/>
  <c r="L46" i="5"/>
  <c r="O46" i="5"/>
  <c r="I47" i="5"/>
  <c r="L47" i="5"/>
  <c r="O47" i="5"/>
  <c r="I48" i="5"/>
  <c r="L48" i="5"/>
  <c r="O48" i="5"/>
  <c r="I49" i="5"/>
  <c r="L49" i="5"/>
  <c r="O49" i="5"/>
  <c r="I50" i="5"/>
  <c r="L50" i="5"/>
  <c r="O50" i="5"/>
  <c r="I51" i="5"/>
  <c r="L51" i="5"/>
  <c r="O51" i="5"/>
  <c r="I52" i="5"/>
  <c r="L52" i="5"/>
  <c r="O52" i="5"/>
  <c r="I53" i="5"/>
  <c r="L53" i="5"/>
  <c r="O53" i="5"/>
  <c r="I54" i="5"/>
  <c r="L54" i="5"/>
  <c r="O54" i="5"/>
  <c r="I55" i="5"/>
  <c r="L55" i="5"/>
  <c r="O55" i="5"/>
  <c r="I60" i="5"/>
  <c r="I62" i="5" s="1"/>
  <c r="O60" i="5"/>
  <c r="O62" i="5" s="1"/>
  <c r="I65" i="5"/>
  <c r="L65" i="5"/>
  <c r="I66" i="5"/>
  <c r="L66" i="5"/>
  <c r="I67" i="5"/>
  <c r="I68" i="5"/>
  <c r="L68" i="5"/>
  <c r="L69" i="5"/>
  <c r="I70" i="5"/>
  <c r="L70" i="5"/>
  <c r="I71" i="5"/>
  <c r="L71" i="5"/>
  <c r="I57" i="5" l="1"/>
  <c r="O57" i="5"/>
  <c r="O105" i="5" s="1"/>
  <c r="O106" i="5" s="1"/>
  <c r="L57" i="5"/>
  <c r="L73" i="5"/>
  <c r="I73" i="5"/>
  <c r="I105" i="5" s="1"/>
  <c r="I106" i="5" s="1"/>
  <c r="N338" i="1"/>
  <c r="N24" i="1"/>
  <c r="L24" i="1"/>
  <c r="J24" i="1"/>
  <c r="K379" i="1"/>
  <c r="O379" i="1"/>
  <c r="M379" i="1"/>
  <c r="D372" i="1"/>
  <c r="N370" i="1"/>
  <c r="L370" i="1"/>
  <c r="J370" i="1"/>
  <c r="N368" i="1"/>
  <c r="N367" i="1"/>
  <c r="N366" i="1"/>
  <c r="N365" i="1"/>
  <c r="N364" i="1"/>
  <c r="N363" i="1"/>
  <c r="N362" i="1"/>
  <c r="L368" i="1"/>
  <c r="L367" i="1"/>
  <c r="L366" i="1"/>
  <c r="L365" i="1"/>
  <c r="L364" i="1"/>
  <c r="L363" i="1"/>
  <c r="L362" i="1"/>
  <c r="J368" i="1"/>
  <c r="J367" i="1"/>
  <c r="J366" i="1"/>
  <c r="J365" i="1"/>
  <c r="J364" i="1"/>
  <c r="J363" i="1"/>
  <c r="J362" i="1"/>
  <c r="N360" i="1"/>
  <c r="N359" i="1"/>
  <c r="N358" i="1"/>
  <c r="N357" i="1"/>
  <c r="N356" i="1"/>
  <c r="L360" i="1"/>
  <c r="L359" i="1"/>
  <c r="L358" i="1"/>
  <c r="L357" i="1"/>
  <c r="L356" i="1"/>
  <c r="J360" i="1"/>
  <c r="J359" i="1"/>
  <c r="J358" i="1"/>
  <c r="J357" i="1"/>
  <c r="J356" i="1"/>
  <c r="N354" i="1"/>
  <c r="N353" i="1"/>
  <c r="N352" i="1"/>
  <c r="N351" i="1"/>
  <c r="N350" i="1"/>
  <c r="N349" i="1"/>
  <c r="L354" i="1"/>
  <c r="L353" i="1"/>
  <c r="L352" i="1"/>
  <c r="L351" i="1"/>
  <c r="L350" i="1"/>
  <c r="L349" i="1"/>
  <c r="J354" i="1"/>
  <c r="J353" i="1"/>
  <c r="J352" i="1"/>
  <c r="J351" i="1"/>
  <c r="J350" i="1"/>
  <c r="J349" i="1"/>
  <c r="N347" i="1"/>
  <c r="N345" i="1"/>
  <c r="N344" i="1"/>
  <c r="N343" i="1"/>
  <c r="N342" i="1"/>
  <c r="N341" i="1"/>
  <c r="N340" i="1"/>
  <c r="L347" i="1"/>
  <c r="L345" i="1"/>
  <c r="L344" i="1"/>
  <c r="L343" i="1"/>
  <c r="L342" i="1"/>
  <c r="L341" i="1"/>
  <c r="L340" i="1"/>
  <c r="J347" i="1"/>
  <c r="J345" i="1"/>
  <c r="J344" i="1"/>
  <c r="J343" i="1"/>
  <c r="J342" i="1"/>
  <c r="J341" i="1"/>
  <c r="J340" i="1"/>
  <c r="N311" i="1"/>
  <c r="N310" i="1"/>
  <c r="N309" i="1"/>
  <c r="N308" i="1"/>
  <c r="N306" i="1"/>
  <c r="L311" i="1"/>
  <c r="L310" i="1"/>
  <c r="L309" i="1"/>
  <c r="L308" i="1"/>
  <c r="L306" i="1"/>
  <c r="N336" i="1"/>
  <c r="N335" i="1"/>
  <c r="N334" i="1"/>
  <c r="N333" i="1"/>
  <c r="N332" i="1"/>
  <c r="N330" i="1"/>
  <c r="N329" i="1"/>
  <c r="N328" i="1"/>
  <c r="N327" i="1"/>
  <c r="N326" i="1"/>
  <c r="N325" i="1"/>
  <c r="N324" i="1"/>
  <c r="N323" i="1"/>
  <c r="N322" i="1"/>
  <c r="N321" i="1"/>
  <c r="N320" i="1"/>
  <c r="N319" i="1"/>
  <c r="N318" i="1"/>
  <c r="N317" i="1"/>
  <c r="N316" i="1"/>
  <c r="N315" i="1"/>
  <c r="N314" i="1"/>
  <c r="N313" i="1"/>
  <c r="L338" i="1"/>
  <c r="L336" i="1"/>
  <c r="L335" i="1"/>
  <c r="L334" i="1"/>
  <c r="L333" i="1"/>
  <c r="L332" i="1"/>
  <c r="L330" i="1"/>
  <c r="L329" i="1"/>
  <c r="L328" i="1"/>
  <c r="L327" i="1"/>
  <c r="L326" i="1"/>
  <c r="L325" i="1"/>
  <c r="L324" i="1"/>
  <c r="L323" i="1"/>
  <c r="L322" i="1"/>
  <c r="L321" i="1"/>
  <c r="L320" i="1"/>
  <c r="L319" i="1"/>
  <c r="L318" i="1"/>
  <c r="L317" i="1"/>
  <c r="L316" i="1"/>
  <c r="L315" i="1"/>
  <c r="L314" i="1"/>
  <c r="L313" i="1"/>
  <c r="J338" i="1"/>
  <c r="J336" i="1"/>
  <c r="J335" i="1"/>
  <c r="J334" i="1"/>
  <c r="J333" i="1"/>
  <c r="J332" i="1"/>
  <c r="J330" i="1"/>
  <c r="J329" i="1"/>
  <c r="J328" i="1"/>
  <c r="J327" i="1"/>
  <c r="J326" i="1"/>
  <c r="J325" i="1"/>
  <c r="J324" i="1"/>
  <c r="J323" i="1"/>
  <c r="J322" i="1"/>
  <c r="J321" i="1"/>
  <c r="J320" i="1"/>
  <c r="J319" i="1"/>
  <c r="J318" i="1"/>
  <c r="J317" i="1"/>
  <c r="J316" i="1"/>
  <c r="J315" i="1"/>
  <c r="J314" i="1"/>
  <c r="J313" i="1"/>
  <c r="J310" i="1"/>
  <c r="J309" i="1"/>
  <c r="J308" i="1"/>
  <c r="J306" i="1"/>
  <c r="N304" i="1"/>
  <c r="N302" i="1"/>
  <c r="N301" i="1"/>
  <c r="N299" i="1"/>
  <c r="N298" i="1"/>
  <c r="N297" i="1"/>
  <c r="N295" i="1"/>
  <c r="N294" i="1"/>
  <c r="N293" i="1"/>
  <c r="N292" i="1"/>
  <c r="N291" i="1"/>
  <c r="N290" i="1"/>
  <c r="N289" i="1"/>
  <c r="N288" i="1"/>
  <c r="N287" i="1"/>
  <c r="N285" i="1"/>
  <c r="N284" i="1"/>
  <c r="N283" i="1"/>
  <c r="N282" i="1"/>
  <c r="N280" i="1"/>
  <c r="N279" i="1"/>
  <c r="N277" i="1"/>
  <c r="N276" i="1"/>
  <c r="N275" i="1"/>
  <c r="N274" i="1"/>
  <c r="N273" i="1"/>
  <c r="N271" i="1"/>
  <c r="N270" i="1"/>
  <c r="N269" i="1"/>
  <c r="N268" i="1"/>
  <c r="N267" i="1"/>
  <c r="N266" i="1"/>
  <c r="N265" i="1"/>
  <c r="N264" i="1"/>
  <c r="N263" i="1"/>
  <c r="N262" i="1"/>
  <c r="N261" i="1"/>
  <c r="N260" i="1"/>
  <c r="N259" i="1"/>
  <c r="N258" i="1"/>
  <c r="N257" i="1"/>
  <c r="N256" i="1"/>
  <c r="N255" i="1"/>
  <c r="N254" i="1"/>
  <c r="N253" i="1"/>
  <c r="N251" i="1"/>
  <c r="N250" i="1"/>
  <c r="N249" i="1"/>
  <c r="N248" i="1"/>
  <c r="N246" i="1"/>
  <c r="N245" i="1"/>
  <c r="L304" i="1"/>
  <c r="L302" i="1"/>
  <c r="L301" i="1"/>
  <c r="L299" i="1"/>
  <c r="L298" i="1"/>
  <c r="L297" i="1"/>
  <c r="L295" i="1"/>
  <c r="L294" i="1"/>
  <c r="L293" i="1"/>
  <c r="L292" i="1"/>
  <c r="L291" i="1"/>
  <c r="L290" i="1"/>
  <c r="L289" i="1"/>
  <c r="L288" i="1"/>
  <c r="L287" i="1"/>
  <c r="L285" i="1"/>
  <c r="L284" i="1"/>
  <c r="L283" i="1"/>
  <c r="L282" i="1"/>
  <c r="L280" i="1"/>
  <c r="L279" i="1"/>
  <c r="L277" i="1"/>
  <c r="L276" i="1"/>
  <c r="L275" i="1"/>
  <c r="L274" i="1"/>
  <c r="L273" i="1"/>
  <c r="L271" i="1"/>
  <c r="L270" i="1"/>
  <c r="L269" i="1"/>
  <c r="L268" i="1"/>
  <c r="L267" i="1"/>
  <c r="L266" i="1"/>
  <c r="L265" i="1"/>
  <c r="L264" i="1"/>
  <c r="L263" i="1"/>
  <c r="L262" i="1"/>
  <c r="L261" i="1"/>
  <c r="L260" i="1"/>
  <c r="L259" i="1"/>
  <c r="L258" i="1"/>
  <c r="L257" i="1"/>
  <c r="L256" i="1"/>
  <c r="L255" i="1"/>
  <c r="L254" i="1"/>
  <c r="L253" i="1"/>
  <c r="L251" i="1"/>
  <c r="L250" i="1"/>
  <c r="L249" i="1"/>
  <c r="L248" i="1"/>
  <c r="L246" i="1"/>
  <c r="L245" i="1"/>
  <c r="J311" i="1"/>
  <c r="J304" i="1"/>
  <c r="J302" i="1"/>
  <c r="J301" i="1"/>
  <c r="J299" i="1"/>
  <c r="J298" i="1"/>
  <c r="J297" i="1"/>
  <c r="J295" i="1"/>
  <c r="J294" i="1"/>
  <c r="J293" i="1"/>
  <c r="J292" i="1"/>
  <c r="J291" i="1"/>
  <c r="J290" i="1"/>
  <c r="J289" i="1"/>
  <c r="J288" i="1"/>
  <c r="J287" i="1"/>
  <c r="J285" i="1"/>
  <c r="J284" i="1"/>
  <c r="J283" i="1"/>
  <c r="J282" i="1"/>
  <c r="J280" i="1"/>
  <c r="J279" i="1"/>
  <c r="J277" i="1"/>
  <c r="J276" i="1"/>
  <c r="J275" i="1"/>
  <c r="J274" i="1"/>
  <c r="J273" i="1"/>
  <c r="J271" i="1"/>
  <c r="J270" i="1"/>
  <c r="J269" i="1"/>
  <c r="J268" i="1"/>
  <c r="J267" i="1"/>
  <c r="J266" i="1"/>
  <c r="J265" i="1"/>
  <c r="J264" i="1"/>
  <c r="J263" i="1"/>
  <c r="J262" i="1"/>
  <c r="J261" i="1"/>
  <c r="J260" i="1"/>
  <c r="J259" i="1"/>
  <c r="J258" i="1"/>
  <c r="J257" i="1"/>
  <c r="J256" i="1"/>
  <c r="J255" i="1"/>
  <c r="J254" i="1"/>
  <c r="J253" i="1"/>
  <c r="J251" i="1"/>
  <c r="J250" i="1"/>
  <c r="J249" i="1"/>
  <c r="J248" i="1"/>
  <c r="J245" i="1"/>
  <c r="J246" i="1"/>
  <c r="J16" i="1"/>
  <c r="J68" i="1"/>
  <c r="N243" i="1"/>
  <c r="N242" i="1"/>
  <c r="N241" i="1"/>
  <c r="N240" i="1"/>
  <c r="N239" i="1"/>
  <c r="N238" i="1"/>
  <c r="N236" i="1"/>
  <c r="N235" i="1"/>
  <c r="N234" i="1"/>
  <c r="N233" i="1"/>
  <c r="N232" i="1"/>
  <c r="N231" i="1"/>
  <c r="N230" i="1"/>
  <c r="N229" i="1"/>
  <c r="N228" i="1"/>
  <c r="N227" i="1"/>
  <c r="N226" i="1"/>
  <c r="N225" i="1"/>
  <c r="N224" i="1"/>
  <c r="N223" i="1"/>
  <c r="N222" i="1"/>
  <c r="N221" i="1"/>
  <c r="N220" i="1"/>
  <c r="N219" i="1"/>
  <c r="N218" i="1"/>
  <c r="N217" i="1"/>
  <c r="N216" i="1"/>
  <c r="N215" i="1"/>
  <c r="N213" i="1"/>
  <c r="N212" i="1"/>
  <c r="N211" i="1"/>
  <c r="N209" i="1"/>
  <c r="N208" i="1"/>
  <c r="N207" i="1"/>
  <c r="N206" i="1"/>
  <c r="N205" i="1"/>
  <c r="N204" i="1"/>
  <c r="N203" i="1"/>
  <c r="N202" i="1"/>
  <c r="N201" i="1"/>
  <c r="N200" i="1"/>
  <c r="L243" i="1"/>
  <c r="L242" i="1"/>
  <c r="L241" i="1"/>
  <c r="L240" i="1"/>
  <c r="L239" i="1"/>
  <c r="L238" i="1"/>
  <c r="L236" i="1"/>
  <c r="L235" i="1"/>
  <c r="L234" i="1"/>
  <c r="L233" i="1"/>
  <c r="L232" i="1"/>
  <c r="L231" i="1"/>
  <c r="L230" i="1"/>
  <c r="L229" i="1"/>
  <c r="L228" i="1"/>
  <c r="L227" i="1"/>
  <c r="L226" i="1"/>
  <c r="L225" i="1"/>
  <c r="L224" i="1"/>
  <c r="L223" i="1"/>
  <c r="L222" i="1"/>
  <c r="L221" i="1"/>
  <c r="L220" i="1"/>
  <c r="L219" i="1"/>
  <c r="L218" i="1"/>
  <c r="L217" i="1"/>
  <c r="L216" i="1"/>
  <c r="L215" i="1"/>
  <c r="L213" i="1"/>
  <c r="L212" i="1"/>
  <c r="L211" i="1"/>
  <c r="L209" i="1"/>
  <c r="L208" i="1"/>
  <c r="L207" i="1"/>
  <c r="L206" i="1"/>
  <c r="L205" i="1"/>
  <c r="L204" i="1"/>
  <c r="L203" i="1"/>
  <c r="L202" i="1"/>
  <c r="L201" i="1"/>
  <c r="L200" i="1"/>
  <c r="J243" i="1"/>
  <c r="J242" i="1"/>
  <c r="J241" i="1"/>
  <c r="J240" i="1"/>
  <c r="J239" i="1"/>
  <c r="J238" i="1"/>
  <c r="J236" i="1"/>
  <c r="J235" i="1"/>
  <c r="J234" i="1"/>
  <c r="J233" i="1"/>
  <c r="J232" i="1"/>
  <c r="J231" i="1"/>
  <c r="J230" i="1"/>
  <c r="J229" i="1"/>
  <c r="J228" i="1"/>
  <c r="J227" i="1"/>
  <c r="J226" i="1"/>
  <c r="J225" i="1"/>
  <c r="J224" i="1"/>
  <c r="J223" i="1"/>
  <c r="J222" i="1"/>
  <c r="J221" i="1"/>
  <c r="J220" i="1"/>
  <c r="J219" i="1"/>
  <c r="J218" i="1"/>
  <c r="J217" i="1"/>
  <c r="J216" i="1"/>
  <c r="J215" i="1"/>
  <c r="J213" i="1"/>
  <c r="J212" i="1"/>
  <c r="J211" i="1"/>
  <c r="J209" i="1"/>
  <c r="J208" i="1"/>
  <c r="J207" i="1"/>
  <c r="J206" i="1"/>
  <c r="J205" i="1"/>
  <c r="J204" i="1"/>
  <c r="J203" i="1"/>
  <c r="J202" i="1"/>
  <c r="J201" i="1"/>
  <c r="J200" i="1"/>
  <c r="N198" i="1"/>
  <c r="N197" i="1"/>
  <c r="N196" i="1"/>
  <c r="N194" i="1"/>
  <c r="N193" i="1"/>
  <c r="N192" i="1"/>
  <c r="N191" i="1"/>
  <c r="N190" i="1"/>
  <c r="N189" i="1"/>
  <c r="N188" i="1"/>
  <c r="N187" i="1"/>
  <c r="N186" i="1"/>
  <c r="N185" i="1"/>
  <c r="N184" i="1"/>
  <c r="N182" i="1"/>
  <c r="N181" i="1"/>
  <c r="N180" i="1"/>
  <c r="N179" i="1"/>
  <c r="N178" i="1"/>
  <c r="N176" i="1"/>
  <c r="N175" i="1"/>
  <c r="N174" i="1"/>
  <c r="N172" i="1"/>
  <c r="N171" i="1"/>
  <c r="N169" i="1"/>
  <c r="N168" i="1"/>
  <c r="N167" i="1"/>
  <c r="N166" i="1"/>
  <c r="N165" i="1"/>
  <c r="N163" i="1"/>
  <c r="N162" i="1"/>
  <c r="N161" i="1"/>
  <c r="N160" i="1"/>
  <c r="N159" i="1"/>
  <c r="N158" i="1"/>
  <c r="N157" i="1"/>
  <c r="N156" i="1"/>
  <c r="N155" i="1"/>
  <c r="N154" i="1"/>
  <c r="N153" i="1"/>
  <c r="N152" i="1"/>
  <c r="N151" i="1"/>
  <c r="N150" i="1"/>
  <c r="N149" i="1"/>
  <c r="N148" i="1"/>
  <c r="N147" i="1"/>
  <c r="N146" i="1"/>
  <c r="N145" i="1"/>
  <c r="N143" i="1"/>
  <c r="N142" i="1"/>
  <c r="N141" i="1"/>
  <c r="N140" i="1"/>
  <c r="N139" i="1"/>
  <c r="N138" i="1"/>
  <c r="N137" i="1"/>
  <c r="N136" i="1"/>
  <c r="N135" i="1"/>
  <c r="N134" i="1"/>
  <c r="N133" i="1"/>
  <c r="N132" i="1"/>
  <c r="N131" i="1"/>
  <c r="N130" i="1"/>
  <c r="N129" i="1"/>
  <c r="N128" i="1"/>
  <c r="N127" i="1"/>
  <c r="N126" i="1"/>
  <c r="N125" i="1"/>
  <c r="N124" i="1"/>
  <c r="N123" i="1"/>
  <c r="N122" i="1"/>
  <c r="N121" i="1"/>
  <c r="N120" i="1"/>
  <c r="N119" i="1"/>
  <c r="N118" i="1"/>
  <c r="N117" i="1"/>
  <c r="N116" i="1"/>
  <c r="N115" i="1"/>
  <c r="N114" i="1"/>
  <c r="N113" i="1"/>
  <c r="N112" i="1"/>
  <c r="N111" i="1"/>
  <c r="N110" i="1"/>
  <c r="N109" i="1"/>
  <c r="N107" i="1"/>
  <c r="N105" i="1"/>
  <c r="N104" i="1"/>
  <c r="N103" i="1"/>
  <c r="N102" i="1"/>
  <c r="N101" i="1"/>
  <c r="N100" i="1"/>
  <c r="N99" i="1"/>
  <c r="N98" i="1"/>
  <c r="N97" i="1"/>
  <c r="N96" i="1"/>
  <c r="N95" i="1"/>
  <c r="N94" i="1"/>
  <c r="N93" i="1"/>
  <c r="N91" i="1"/>
  <c r="N90" i="1"/>
  <c r="N89" i="1"/>
  <c r="N88" i="1"/>
  <c r="N87" i="1"/>
  <c r="N86" i="1"/>
  <c r="N85" i="1"/>
  <c r="N84" i="1"/>
  <c r="N83" i="1"/>
  <c r="N82" i="1"/>
  <c r="N81" i="1"/>
  <c r="N80" i="1"/>
  <c r="N79" i="1"/>
  <c r="N77" i="1"/>
  <c r="N76" i="1"/>
  <c r="N75" i="1"/>
  <c r="N74" i="1"/>
  <c r="N73" i="1"/>
  <c r="N72" i="1"/>
  <c r="L198" i="1"/>
  <c r="L197" i="1"/>
  <c r="L196" i="1"/>
  <c r="L194" i="1"/>
  <c r="L193" i="1"/>
  <c r="L192" i="1"/>
  <c r="L191" i="1"/>
  <c r="L190" i="1"/>
  <c r="L189" i="1"/>
  <c r="L188" i="1"/>
  <c r="L187" i="1"/>
  <c r="L186" i="1"/>
  <c r="L185" i="1"/>
  <c r="L184" i="1"/>
  <c r="L182" i="1"/>
  <c r="L181" i="1"/>
  <c r="L180" i="1"/>
  <c r="L179" i="1"/>
  <c r="L178" i="1"/>
  <c r="L176" i="1"/>
  <c r="L175" i="1"/>
  <c r="L174" i="1"/>
  <c r="L172" i="1"/>
  <c r="L171" i="1"/>
  <c r="L169" i="1"/>
  <c r="L168" i="1"/>
  <c r="L167" i="1"/>
  <c r="L166" i="1"/>
  <c r="L165" i="1"/>
  <c r="L163" i="1"/>
  <c r="L162" i="1"/>
  <c r="L161" i="1"/>
  <c r="L160" i="1"/>
  <c r="L159" i="1"/>
  <c r="L158" i="1"/>
  <c r="L157" i="1"/>
  <c r="L156" i="1"/>
  <c r="L155" i="1"/>
  <c r="L154" i="1"/>
  <c r="L153" i="1"/>
  <c r="L152" i="1"/>
  <c r="L151" i="1"/>
  <c r="L150" i="1"/>
  <c r="L149" i="1"/>
  <c r="L148" i="1"/>
  <c r="L147" i="1"/>
  <c r="L146" i="1"/>
  <c r="L145"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107" i="1"/>
  <c r="L105" i="1"/>
  <c r="L104" i="1"/>
  <c r="L103" i="1"/>
  <c r="L102" i="1"/>
  <c r="L101" i="1"/>
  <c r="L100" i="1"/>
  <c r="L99" i="1"/>
  <c r="L98" i="1"/>
  <c r="L97" i="1"/>
  <c r="L96" i="1"/>
  <c r="L95" i="1"/>
  <c r="L94" i="1"/>
  <c r="L93" i="1"/>
  <c r="L91" i="1"/>
  <c r="L90" i="1"/>
  <c r="L89" i="1"/>
  <c r="L88" i="1"/>
  <c r="L87" i="1"/>
  <c r="L86" i="1"/>
  <c r="L85" i="1"/>
  <c r="L84" i="1"/>
  <c r="L83" i="1"/>
  <c r="L82" i="1"/>
  <c r="L81" i="1"/>
  <c r="L80" i="1"/>
  <c r="L79" i="1"/>
  <c r="L77" i="1"/>
  <c r="L76" i="1"/>
  <c r="L75" i="1"/>
  <c r="L74" i="1"/>
  <c r="L73" i="1"/>
  <c r="L72" i="1"/>
  <c r="J198" i="1"/>
  <c r="J197" i="1"/>
  <c r="J196" i="1"/>
  <c r="J194" i="1"/>
  <c r="J193" i="1"/>
  <c r="J192" i="1"/>
  <c r="J191" i="1"/>
  <c r="J190" i="1"/>
  <c r="J189" i="1"/>
  <c r="J188" i="1"/>
  <c r="J187" i="1"/>
  <c r="J186" i="1"/>
  <c r="J185" i="1"/>
  <c r="J184" i="1"/>
  <c r="J182" i="1"/>
  <c r="J181" i="1"/>
  <c r="J180" i="1"/>
  <c r="J179" i="1"/>
  <c r="J178" i="1"/>
  <c r="J176" i="1"/>
  <c r="J175" i="1"/>
  <c r="J174" i="1"/>
  <c r="J172" i="1"/>
  <c r="J171" i="1"/>
  <c r="J169" i="1"/>
  <c r="J168" i="1"/>
  <c r="J167" i="1"/>
  <c r="J166" i="1"/>
  <c r="J165" i="1"/>
  <c r="J163" i="1"/>
  <c r="J162" i="1"/>
  <c r="J161" i="1"/>
  <c r="J160" i="1"/>
  <c r="J159" i="1"/>
  <c r="J158" i="1"/>
  <c r="J157" i="1"/>
  <c r="J156" i="1"/>
  <c r="J155" i="1"/>
  <c r="J154" i="1"/>
  <c r="J153" i="1"/>
  <c r="J152" i="1"/>
  <c r="J151" i="1"/>
  <c r="J150" i="1"/>
  <c r="J149" i="1"/>
  <c r="J148" i="1"/>
  <c r="J147" i="1"/>
  <c r="J146" i="1"/>
  <c r="J145"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7" i="1"/>
  <c r="J105" i="1"/>
  <c r="J104" i="1"/>
  <c r="J103" i="1"/>
  <c r="J102" i="1"/>
  <c r="J101" i="1"/>
  <c r="J100" i="1"/>
  <c r="J99" i="1"/>
  <c r="J98" i="1"/>
  <c r="J97" i="1"/>
  <c r="J96" i="1"/>
  <c r="J95" i="1"/>
  <c r="J94" i="1"/>
  <c r="J93" i="1"/>
  <c r="J91" i="1"/>
  <c r="J90" i="1"/>
  <c r="J89" i="1"/>
  <c r="J88" i="1"/>
  <c r="J87" i="1"/>
  <c r="J86" i="1"/>
  <c r="J85" i="1"/>
  <c r="J84" i="1"/>
  <c r="J83" i="1"/>
  <c r="J82" i="1"/>
  <c r="J81" i="1"/>
  <c r="J80" i="1"/>
  <c r="J79" i="1"/>
  <c r="J75" i="1"/>
  <c r="J74" i="1"/>
  <c r="J73" i="1"/>
  <c r="J72" i="1"/>
  <c r="N70" i="1"/>
  <c r="N69" i="1"/>
  <c r="N68" i="1"/>
  <c r="N67" i="1"/>
  <c r="N65" i="1"/>
  <c r="N64" i="1"/>
  <c r="N62" i="1"/>
  <c r="N61" i="1"/>
  <c r="N60" i="1"/>
  <c r="N59" i="1"/>
  <c r="N58" i="1"/>
  <c r="N57" i="1"/>
  <c r="N56" i="1"/>
  <c r="N54" i="1"/>
  <c r="N53" i="1"/>
  <c r="N52" i="1"/>
  <c r="N50" i="1"/>
  <c r="N49" i="1"/>
  <c r="N47" i="1"/>
  <c r="N46" i="1"/>
  <c r="N45" i="1"/>
  <c r="N44" i="1"/>
  <c r="N43" i="1"/>
  <c r="N42" i="1"/>
  <c r="N41" i="1"/>
  <c r="N40" i="1"/>
  <c r="N39" i="1"/>
  <c r="N37" i="1"/>
  <c r="N36" i="1"/>
  <c r="N35" i="1"/>
  <c r="N33" i="1"/>
  <c r="N32" i="1"/>
  <c r="N31" i="1"/>
  <c r="N30" i="1"/>
  <c r="N29" i="1"/>
  <c r="N27" i="1"/>
  <c r="N26" i="1"/>
  <c r="L70" i="1"/>
  <c r="L69" i="1"/>
  <c r="L68" i="1"/>
  <c r="L67" i="1"/>
  <c r="L65" i="1"/>
  <c r="L64" i="1"/>
  <c r="L62" i="1"/>
  <c r="L61" i="1"/>
  <c r="L60" i="1"/>
  <c r="L59" i="1"/>
  <c r="L58" i="1"/>
  <c r="L57" i="1"/>
  <c r="L56" i="1"/>
  <c r="L54" i="1"/>
  <c r="L53" i="1"/>
  <c r="L52" i="1"/>
  <c r="L50" i="1"/>
  <c r="L49" i="1"/>
  <c r="L47" i="1"/>
  <c r="L46" i="1"/>
  <c r="L45" i="1"/>
  <c r="L44" i="1"/>
  <c r="L43" i="1"/>
  <c r="L42" i="1"/>
  <c r="L41" i="1"/>
  <c r="L40" i="1"/>
  <c r="L39" i="1"/>
  <c r="L37" i="1"/>
  <c r="L36" i="1"/>
  <c r="L35" i="1"/>
  <c r="L33" i="1"/>
  <c r="L32" i="1"/>
  <c r="L31" i="1"/>
  <c r="L30" i="1"/>
  <c r="L29" i="1"/>
  <c r="L27" i="1"/>
  <c r="L26" i="1"/>
  <c r="J70" i="1"/>
  <c r="J69" i="1"/>
  <c r="J67" i="1"/>
  <c r="J65" i="1"/>
  <c r="J64" i="1"/>
  <c r="J62" i="1"/>
  <c r="J61" i="1"/>
  <c r="J60" i="1"/>
  <c r="J59" i="1"/>
  <c r="J58" i="1"/>
  <c r="J57" i="1"/>
  <c r="J56" i="1"/>
  <c r="J54" i="1"/>
  <c r="J53" i="1"/>
  <c r="J52" i="1"/>
  <c r="J50" i="1"/>
  <c r="J49" i="1"/>
  <c r="J47" i="1"/>
  <c r="J46" i="1"/>
  <c r="J45" i="1"/>
  <c r="J44" i="1"/>
  <c r="J43" i="1"/>
  <c r="J42" i="1"/>
  <c r="J41" i="1"/>
  <c r="J40" i="1"/>
  <c r="J39" i="1"/>
  <c r="J37" i="1"/>
  <c r="J36" i="1"/>
  <c r="J35" i="1"/>
  <c r="J33" i="1"/>
  <c r="J32" i="1"/>
  <c r="J31" i="1"/>
  <c r="J30" i="1"/>
  <c r="J29" i="1"/>
  <c r="J27" i="1"/>
  <c r="J26" i="1"/>
  <c r="N23" i="1"/>
  <c r="N22" i="1"/>
  <c r="L23" i="1"/>
  <c r="L22" i="1"/>
  <c r="J23" i="1"/>
  <c r="J22" i="1"/>
  <c r="N20" i="1"/>
  <c r="N19" i="1"/>
  <c r="L20" i="1"/>
  <c r="L19" i="1"/>
  <c r="J20" i="1"/>
  <c r="J19" i="1"/>
  <c r="N17" i="1"/>
  <c r="N16" i="1"/>
  <c r="L17" i="1"/>
  <c r="L16" i="1"/>
  <c r="J17" i="1"/>
  <c r="J77" i="1"/>
  <c r="J76" i="1"/>
  <c r="L105" i="5" l="1"/>
  <c r="L106" i="5" s="1"/>
  <c r="L109" i="5" s="1"/>
  <c r="G242" i="1"/>
  <c r="H242" i="1" s="1"/>
  <c r="I242" i="1" s="1"/>
  <c r="G128" i="1"/>
  <c r="G127" i="1"/>
  <c r="G17" i="1"/>
  <c r="H17" i="1" s="1"/>
  <c r="G16" i="1"/>
  <c r="H16" i="1" s="1"/>
  <c r="I16" i="1" s="1"/>
  <c r="G22" i="1"/>
  <c r="H22" i="1" s="1"/>
  <c r="I22" i="1" s="1"/>
  <c r="G23" i="1"/>
  <c r="H23" i="1" s="1"/>
  <c r="I23" i="1" s="1"/>
  <c r="G24" i="1"/>
  <c r="H24" i="1" s="1"/>
  <c r="G370" i="1"/>
  <c r="H370" i="1" s="1"/>
  <c r="I370" i="1" s="1"/>
  <c r="G295" i="1"/>
  <c r="E7" i="4" l="1"/>
  <c r="K370" i="1"/>
  <c r="O370" i="1"/>
  <c r="M370" i="1"/>
  <c r="K242" i="1"/>
  <c r="O242" i="1"/>
  <c r="M242" i="1"/>
  <c r="K22" i="1"/>
  <c r="M22" i="1"/>
  <c r="O22" i="1"/>
  <c r="K23" i="1"/>
  <c r="M23" i="1"/>
  <c r="O23" i="1"/>
  <c r="K16" i="1"/>
  <c r="O16" i="1"/>
  <c r="M16" i="1"/>
  <c r="I17" i="1"/>
  <c r="I24" i="1"/>
  <c r="H368" i="1"/>
  <c r="I368" i="1" s="1"/>
  <c r="H27" i="1"/>
  <c r="I27" i="1" s="1"/>
  <c r="G20" i="1"/>
  <c r="H20" i="1" s="1"/>
  <c r="H40" i="1"/>
  <c r="H41" i="1"/>
  <c r="H43" i="1"/>
  <c r="H44" i="1"/>
  <c r="I44" i="1" s="1"/>
  <c r="H49" i="1"/>
  <c r="H57" i="1"/>
  <c r="H58" i="1"/>
  <c r="H59" i="1"/>
  <c r="H60" i="1"/>
  <c r="H62" i="1"/>
  <c r="H69" i="1"/>
  <c r="H70" i="1"/>
  <c r="H85" i="1"/>
  <c r="H88" i="1"/>
  <c r="H90" i="1"/>
  <c r="H91" i="1"/>
  <c r="H97" i="1"/>
  <c r="H98" i="1"/>
  <c r="H101" i="1"/>
  <c r="H103" i="1"/>
  <c r="H126" i="1"/>
  <c r="I126" i="1" s="1"/>
  <c r="O126" i="1" s="1"/>
  <c r="H130" i="1"/>
  <c r="H131" i="1"/>
  <c r="H132" i="1"/>
  <c r="I132" i="1" s="1"/>
  <c r="O132" i="1" s="1"/>
  <c r="H133" i="1"/>
  <c r="H135" i="1"/>
  <c r="H136" i="1"/>
  <c r="I136" i="1" s="1"/>
  <c r="O136" i="1" s="1"/>
  <c r="H137" i="1"/>
  <c r="H138" i="1"/>
  <c r="H139" i="1"/>
  <c r="H140" i="1"/>
  <c r="I140" i="1" s="1"/>
  <c r="O140" i="1" s="1"/>
  <c r="H141" i="1"/>
  <c r="H142" i="1"/>
  <c r="H143" i="1"/>
  <c r="H149" i="1"/>
  <c r="H150" i="1"/>
  <c r="H151" i="1"/>
  <c r="H153" i="1"/>
  <c r="H158" i="1"/>
  <c r="H159" i="1"/>
  <c r="H161" i="1"/>
  <c r="H162" i="1"/>
  <c r="I162" i="1" s="1"/>
  <c r="O162" i="1" s="1"/>
  <c r="H163" i="1"/>
  <c r="H178" i="1"/>
  <c r="H186" i="1"/>
  <c r="G340" i="1"/>
  <c r="G343" i="1"/>
  <c r="H343" i="1" s="1"/>
  <c r="G342" i="1"/>
  <c r="H342" i="1" s="1"/>
  <c r="I342" i="1" s="1"/>
  <c r="G341" i="1"/>
  <c r="H341" i="1" s="1"/>
  <c r="G338" i="1"/>
  <c r="H338" i="1" s="1"/>
  <c r="I338" i="1" s="1"/>
  <c r="G349" i="1"/>
  <c r="H349" i="1" s="1"/>
  <c r="G347" i="1"/>
  <c r="H347" i="1" s="1"/>
  <c r="G345" i="1"/>
  <c r="H345" i="1" s="1"/>
  <c r="G344" i="1"/>
  <c r="H344" i="1" s="1"/>
  <c r="I344" i="1" s="1"/>
  <c r="G354" i="1"/>
  <c r="H354" i="1" s="1"/>
  <c r="G353" i="1"/>
  <c r="H353" i="1" s="1"/>
  <c r="G352" i="1"/>
  <c r="H352" i="1" s="1"/>
  <c r="I352" i="1" s="1"/>
  <c r="G351" i="1"/>
  <c r="H351" i="1" s="1"/>
  <c r="I351" i="1" s="1"/>
  <c r="H360" i="1"/>
  <c r="I360" i="1" s="1"/>
  <c r="G359" i="1"/>
  <c r="H359" i="1" s="1"/>
  <c r="G358" i="1"/>
  <c r="H358" i="1" s="1"/>
  <c r="H357" i="1"/>
  <c r="I357" i="1" s="1"/>
  <c r="H356" i="1"/>
  <c r="G367" i="1"/>
  <c r="H367" i="1" s="1"/>
  <c r="G366" i="1"/>
  <c r="H366" i="1" s="1"/>
  <c r="G365" i="1"/>
  <c r="H365" i="1" s="1"/>
  <c r="I365" i="1" s="1"/>
  <c r="G364" i="1"/>
  <c r="H364" i="1" s="1"/>
  <c r="H363" i="1"/>
  <c r="I363" i="1" s="1"/>
  <c r="G362" i="1"/>
  <c r="H362" i="1" s="1"/>
  <c r="I362" i="1" s="1"/>
  <c r="H209" i="1"/>
  <c r="I209" i="1" s="1"/>
  <c r="G73" i="1"/>
  <c r="H73" i="1" s="1"/>
  <c r="G68" i="1"/>
  <c r="G67" i="1"/>
  <c r="H67" i="1" s="1"/>
  <c r="G64" i="1"/>
  <c r="H64" i="1" s="1"/>
  <c r="G61" i="1"/>
  <c r="H61" i="1" s="1"/>
  <c r="G56" i="1"/>
  <c r="H56" i="1" s="1"/>
  <c r="I56" i="1" s="1"/>
  <c r="G54" i="1"/>
  <c r="H54" i="1" s="1"/>
  <c r="I54" i="1" s="1"/>
  <c r="G53" i="1"/>
  <c r="H53" i="1" s="1"/>
  <c r="G52" i="1"/>
  <c r="G47" i="1"/>
  <c r="H47" i="1" s="1"/>
  <c r="G46" i="1"/>
  <c r="H46" i="1" s="1"/>
  <c r="G45" i="1"/>
  <c r="H45" i="1" s="1"/>
  <c r="G42" i="1"/>
  <c r="G39" i="1"/>
  <c r="H39" i="1" s="1"/>
  <c r="I39" i="1" s="1"/>
  <c r="G37" i="1"/>
  <c r="H37" i="1" s="1"/>
  <c r="I37" i="1" s="1"/>
  <c r="G36" i="1"/>
  <c r="H36" i="1" s="1"/>
  <c r="G35" i="1"/>
  <c r="H35" i="1" s="1"/>
  <c r="G33" i="1"/>
  <c r="H33" i="1" s="1"/>
  <c r="G32" i="1"/>
  <c r="H32" i="1" s="1"/>
  <c r="I32" i="1" s="1"/>
  <c r="G31" i="1"/>
  <c r="H31" i="1" s="1"/>
  <c r="G30" i="1"/>
  <c r="H30" i="1" s="1"/>
  <c r="G29" i="1"/>
  <c r="H29" i="1" s="1"/>
  <c r="G26" i="1"/>
  <c r="H26" i="1" s="1"/>
  <c r="I26" i="1" s="1"/>
  <c r="G336" i="1"/>
  <c r="H336" i="1" s="1"/>
  <c r="G335" i="1"/>
  <c r="G334" i="1"/>
  <c r="H334" i="1" s="1"/>
  <c r="G333" i="1"/>
  <c r="H333" i="1" s="1"/>
  <c r="I333" i="1" s="1"/>
  <c r="G332" i="1"/>
  <c r="H332" i="1" s="1"/>
  <c r="G329" i="1"/>
  <c r="H329" i="1" s="1"/>
  <c r="I329" i="1" s="1"/>
  <c r="G328" i="1"/>
  <c r="G327" i="1"/>
  <c r="H327" i="1" s="1"/>
  <c r="G326" i="1"/>
  <c r="H326" i="1" s="1"/>
  <c r="G325" i="1"/>
  <c r="H325" i="1" s="1"/>
  <c r="I325" i="1" s="1"/>
  <c r="G324" i="1"/>
  <c r="H324" i="1" s="1"/>
  <c r="G323" i="1"/>
  <c r="H323" i="1" s="1"/>
  <c r="G330" i="1"/>
  <c r="H330" i="1" s="1"/>
  <c r="G322" i="1"/>
  <c r="H322" i="1" s="1"/>
  <c r="G321" i="1"/>
  <c r="H321" i="1" s="1"/>
  <c r="G320" i="1"/>
  <c r="H320" i="1" s="1"/>
  <c r="I320" i="1" s="1"/>
  <c r="G319" i="1"/>
  <c r="H319" i="1" s="1"/>
  <c r="G318" i="1"/>
  <c r="G317" i="1"/>
  <c r="H317" i="1" s="1"/>
  <c r="G316" i="1"/>
  <c r="H316" i="1" s="1"/>
  <c r="I316" i="1" s="1"/>
  <c r="G315" i="1"/>
  <c r="H315" i="1" s="1"/>
  <c r="H314" i="1"/>
  <c r="G311" i="1"/>
  <c r="H311" i="1" s="1"/>
  <c r="G310" i="1"/>
  <c r="H310" i="1" s="1"/>
  <c r="G309" i="1"/>
  <c r="H309" i="1" s="1"/>
  <c r="G308" i="1"/>
  <c r="H308" i="1" s="1"/>
  <c r="G306" i="1"/>
  <c r="H306" i="1" s="1"/>
  <c r="G304" i="1"/>
  <c r="H304" i="1" s="1"/>
  <c r="I304" i="1" s="1"/>
  <c r="G302" i="1"/>
  <c r="G301" i="1"/>
  <c r="H301" i="1" s="1"/>
  <c r="H299" i="1"/>
  <c r="G298" i="1"/>
  <c r="H298" i="1" s="1"/>
  <c r="G297" i="1"/>
  <c r="H295" i="1"/>
  <c r="G294" i="1"/>
  <c r="H294" i="1" s="1"/>
  <c r="G293" i="1"/>
  <c r="H293" i="1" s="1"/>
  <c r="G292" i="1"/>
  <c r="H292" i="1" s="1"/>
  <c r="G291" i="1"/>
  <c r="H291" i="1" s="1"/>
  <c r="G290" i="1"/>
  <c r="H290" i="1" s="1"/>
  <c r="G289" i="1"/>
  <c r="H289" i="1" s="1"/>
  <c r="G288" i="1"/>
  <c r="H288" i="1" s="1"/>
  <c r="G287" i="1"/>
  <c r="G285" i="1"/>
  <c r="H285" i="1" s="1"/>
  <c r="G284" i="1"/>
  <c r="G283" i="1"/>
  <c r="H283" i="1" s="1"/>
  <c r="G282" i="1"/>
  <c r="H282" i="1" s="1"/>
  <c r="G280" i="1"/>
  <c r="H280" i="1" s="1"/>
  <c r="G279" i="1"/>
  <c r="H279" i="1" s="1"/>
  <c r="G277" i="1"/>
  <c r="H277" i="1" s="1"/>
  <c r="G276" i="1"/>
  <c r="H276" i="1" s="1"/>
  <c r="G275" i="1"/>
  <c r="H275" i="1" s="1"/>
  <c r="I275" i="1" s="1"/>
  <c r="G274" i="1"/>
  <c r="H274" i="1" s="1"/>
  <c r="G273" i="1"/>
  <c r="H273" i="1" s="1"/>
  <c r="I273" i="1" s="1"/>
  <c r="H271" i="1"/>
  <c r="H270" i="1"/>
  <c r="H269" i="1"/>
  <c r="I269" i="1" s="1"/>
  <c r="H268" i="1"/>
  <c r="G266" i="1"/>
  <c r="H266" i="1" s="1"/>
  <c r="G265" i="1"/>
  <c r="H265" i="1" s="1"/>
  <c r="G264" i="1"/>
  <c r="H264" i="1" s="1"/>
  <c r="G263" i="1"/>
  <c r="H263" i="1" s="1"/>
  <c r="G262" i="1"/>
  <c r="H262" i="1" s="1"/>
  <c r="G261" i="1"/>
  <c r="H261" i="1" s="1"/>
  <c r="G260" i="1"/>
  <c r="H260" i="1" s="1"/>
  <c r="H259" i="1"/>
  <c r="I259" i="1" s="1"/>
  <c r="G258" i="1"/>
  <c r="H258" i="1" s="1"/>
  <c r="G257" i="1"/>
  <c r="H257" i="1" s="1"/>
  <c r="G256" i="1"/>
  <c r="H256" i="1" s="1"/>
  <c r="G255" i="1"/>
  <c r="H255" i="1" s="1"/>
  <c r="G254" i="1"/>
  <c r="H254" i="1" s="1"/>
  <c r="G253" i="1"/>
  <c r="H253" i="1" s="1"/>
  <c r="G251" i="1"/>
  <c r="G250" i="1"/>
  <c r="H250" i="1" s="1"/>
  <c r="G249" i="1"/>
  <c r="H249" i="1" s="1"/>
  <c r="H248" i="1"/>
  <c r="H246" i="1"/>
  <c r="H245" i="1"/>
  <c r="H243" i="1"/>
  <c r="H241" i="1"/>
  <c r="G240" i="1"/>
  <c r="H240" i="1" s="1"/>
  <c r="H239" i="1"/>
  <c r="G238" i="1"/>
  <c r="H238" i="1" s="1"/>
  <c r="H236" i="1"/>
  <c r="H235" i="1"/>
  <c r="H233" i="1"/>
  <c r="H232" i="1"/>
  <c r="H231" i="1"/>
  <c r="H230" i="1"/>
  <c r="G229" i="1"/>
  <c r="H229" i="1" s="1"/>
  <c r="G228" i="1"/>
  <c r="H228" i="1" s="1"/>
  <c r="G227" i="1"/>
  <c r="H227" i="1" s="1"/>
  <c r="G226" i="1"/>
  <c r="H226" i="1" s="1"/>
  <c r="G225" i="1"/>
  <c r="H225" i="1" s="1"/>
  <c r="G224" i="1"/>
  <c r="H224" i="1" s="1"/>
  <c r="H223" i="1"/>
  <c r="G222" i="1"/>
  <c r="H222" i="1" s="1"/>
  <c r="G221" i="1"/>
  <c r="H221" i="1" s="1"/>
  <c r="G220" i="1"/>
  <c r="H220" i="1" s="1"/>
  <c r="I220" i="1" s="1"/>
  <c r="G219" i="1"/>
  <c r="H219" i="1" s="1"/>
  <c r="G217" i="1"/>
  <c r="H217" i="1" s="1"/>
  <c r="G216" i="1"/>
  <c r="H216" i="1" s="1"/>
  <c r="G215" i="1"/>
  <c r="H215" i="1" s="1"/>
  <c r="G213" i="1"/>
  <c r="H213" i="1" s="1"/>
  <c r="H212" i="1"/>
  <c r="H208" i="1"/>
  <c r="G207" i="1"/>
  <c r="H207" i="1" s="1"/>
  <c r="G206" i="1"/>
  <c r="H206" i="1" s="1"/>
  <c r="G205" i="1"/>
  <c r="H205" i="1" s="1"/>
  <c r="G204" i="1"/>
  <c r="H204" i="1" s="1"/>
  <c r="G203" i="1"/>
  <c r="H203" i="1" s="1"/>
  <c r="I203" i="1" s="1"/>
  <c r="G202" i="1"/>
  <c r="H202" i="1" s="1"/>
  <c r="H200" i="1"/>
  <c r="H198" i="1"/>
  <c r="H197" i="1"/>
  <c r="G196" i="1"/>
  <c r="H196" i="1" s="1"/>
  <c r="G194" i="1"/>
  <c r="H194" i="1" s="1"/>
  <c r="G193" i="1"/>
  <c r="H193" i="1" s="1"/>
  <c r="I193" i="1" s="1"/>
  <c r="O193" i="1" s="1"/>
  <c r="G192" i="1"/>
  <c r="H192" i="1" s="1"/>
  <c r="G191" i="1"/>
  <c r="H191" i="1" s="1"/>
  <c r="G190" i="1"/>
  <c r="H190" i="1" s="1"/>
  <c r="G189" i="1"/>
  <c r="H189" i="1" s="1"/>
  <c r="G188" i="1"/>
  <c r="H188" i="1" s="1"/>
  <c r="G187" i="1"/>
  <c r="H187" i="1" s="1"/>
  <c r="G184" i="1"/>
  <c r="H184" i="1" s="1"/>
  <c r="G182" i="1"/>
  <c r="H182" i="1" s="1"/>
  <c r="G181" i="1"/>
  <c r="H181" i="1" s="1"/>
  <c r="G180" i="1"/>
  <c r="H180" i="1" s="1"/>
  <c r="G179" i="1"/>
  <c r="H179" i="1" s="1"/>
  <c r="G176" i="1"/>
  <c r="H176" i="1" s="1"/>
  <c r="G175" i="1"/>
  <c r="H175" i="1" s="1"/>
  <c r="G174" i="1"/>
  <c r="H174" i="1" s="1"/>
  <c r="G172" i="1"/>
  <c r="H172" i="1" s="1"/>
  <c r="G171" i="1"/>
  <c r="H171" i="1" s="1"/>
  <c r="G169" i="1"/>
  <c r="H169" i="1" s="1"/>
  <c r="G168" i="1"/>
  <c r="H168" i="1" s="1"/>
  <c r="G167" i="1"/>
  <c r="H167" i="1" s="1"/>
  <c r="G166" i="1"/>
  <c r="H166" i="1" s="1"/>
  <c r="G165" i="1"/>
  <c r="H165" i="1" s="1"/>
  <c r="G160" i="1"/>
  <c r="H160" i="1" s="1"/>
  <c r="G157" i="1"/>
  <c r="H157" i="1" s="1"/>
  <c r="G156" i="1"/>
  <c r="H156" i="1" s="1"/>
  <c r="G155" i="1"/>
  <c r="H155" i="1" s="1"/>
  <c r="G154" i="1"/>
  <c r="G152" i="1"/>
  <c r="H152" i="1" s="1"/>
  <c r="H148" i="1"/>
  <c r="G147" i="1"/>
  <c r="H147" i="1" s="1"/>
  <c r="G146" i="1"/>
  <c r="H146" i="1" s="1"/>
  <c r="G145" i="1"/>
  <c r="H145" i="1" s="1"/>
  <c r="G134" i="1"/>
  <c r="H134" i="1" s="1"/>
  <c r="G129" i="1"/>
  <c r="H128" i="1"/>
  <c r="H127" i="1"/>
  <c r="G125" i="1"/>
  <c r="H125" i="1" s="1"/>
  <c r="G124" i="1"/>
  <c r="G123" i="1"/>
  <c r="H123" i="1" s="1"/>
  <c r="G122" i="1"/>
  <c r="H122" i="1" s="1"/>
  <c r="G121" i="1"/>
  <c r="H121" i="1" s="1"/>
  <c r="G120" i="1"/>
  <c r="H120" i="1" s="1"/>
  <c r="G119" i="1"/>
  <c r="H119" i="1" s="1"/>
  <c r="G118" i="1"/>
  <c r="H118" i="1" s="1"/>
  <c r="G117" i="1"/>
  <c r="H117" i="1" s="1"/>
  <c r="G116" i="1"/>
  <c r="H116" i="1" s="1"/>
  <c r="I116" i="1" s="1"/>
  <c r="O116" i="1" s="1"/>
  <c r="G115" i="1"/>
  <c r="H115" i="1" s="1"/>
  <c r="G114" i="1"/>
  <c r="H114" i="1" s="1"/>
  <c r="G113" i="1"/>
  <c r="H113" i="1" s="1"/>
  <c r="G112" i="1"/>
  <c r="H112" i="1" s="1"/>
  <c r="G111" i="1"/>
  <c r="H111" i="1" s="1"/>
  <c r="G110" i="1"/>
  <c r="H110" i="1" s="1"/>
  <c r="G109" i="1"/>
  <c r="H109" i="1" s="1"/>
  <c r="G107" i="1"/>
  <c r="H107" i="1" s="1"/>
  <c r="G105" i="1"/>
  <c r="G104" i="1"/>
  <c r="H104" i="1" s="1"/>
  <c r="G102" i="1"/>
  <c r="H102" i="1" s="1"/>
  <c r="G99" i="1"/>
  <c r="H99" i="1" s="1"/>
  <c r="G96" i="1"/>
  <c r="H96" i="1" s="1"/>
  <c r="I96" i="1" s="1"/>
  <c r="O96" i="1" s="1"/>
  <c r="G95" i="1"/>
  <c r="H95" i="1" s="1"/>
  <c r="G94" i="1"/>
  <c r="H94" i="1" s="1"/>
  <c r="G93" i="1"/>
  <c r="H93" i="1" s="1"/>
  <c r="G89" i="1"/>
  <c r="H89" i="1" s="1"/>
  <c r="G87" i="1"/>
  <c r="H87" i="1" s="1"/>
  <c r="H86" i="1"/>
  <c r="G84" i="1"/>
  <c r="H84" i="1" s="1"/>
  <c r="I84" i="1" s="1"/>
  <c r="O84" i="1" s="1"/>
  <c r="G83" i="1"/>
  <c r="H83" i="1" s="1"/>
  <c r="G82" i="1"/>
  <c r="H82" i="1" s="1"/>
  <c r="G81" i="1"/>
  <c r="G80" i="1"/>
  <c r="H80" i="1" s="1"/>
  <c r="G79" i="1"/>
  <c r="H79" i="1" s="1"/>
  <c r="G77" i="1"/>
  <c r="H77" i="1" s="1"/>
  <c r="G76" i="1"/>
  <c r="G75" i="1"/>
  <c r="H75" i="1" s="1"/>
  <c r="G74" i="1"/>
  <c r="H74" i="1" s="1"/>
  <c r="G72" i="1"/>
  <c r="H72" i="1" s="1"/>
  <c r="G65" i="1"/>
  <c r="H65" i="1" s="1"/>
  <c r="G19" i="1"/>
  <c r="K338" i="1" l="1"/>
  <c r="M338" i="1"/>
  <c r="O338" i="1"/>
  <c r="K275" i="1"/>
  <c r="O275" i="1"/>
  <c r="M275" i="1"/>
  <c r="K360" i="1"/>
  <c r="O360" i="1"/>
  <c r="M360" i="1"/>
  <c r="K209" i="1"/>
  <c r="O209" i="1"/>
  <c r="M209" i="1"/>
  <c r="K351" i="1"/>
  <c r="M351" i="1"/>
  <c r="O351" i="1"/>
  <c r="K368" i="1"/>
  <c r="M368" i="1"/>
  <c r="O368" i="1"/>
  <c r="K362" i="1"/>
  <c r="M362" i="1"/>
  <c r="O362" i="1"/>
  <c r="K352" i="1"/>
  <c r="M352" i="1"/>
  <c r="O352" i="1"/>
  <c r="K273" i="1"/>
  <c r="O273" i="1"/>
  <c r="M273" i="1"/>
  <c r="K320" i="1"/>
  <c r="M320" i="1"/>
  <c r="O320" i="1"/>
  <c r="K342" i="1"/>
  <c r="M342" i="1"/>
  <c r="O342" i="1"/>
  <c r="K220" i="1"/>
  <c r="O220" i="1"/>
  <c r="M220" i="1"/>
  <c r="K363" i="1"/>
  <c r="M363" i="1"/>
  <c r="O363" i="1"/>
  <c r="K325" i="1"/>
  <c r="O325" i="1"/>
  <c r="M325" i="1"/>
  <c r="K365" i="1"/>
  <c r="M365" i="1"/>
  <c r="O365" i="1"/>
  <c r="K344" i="1"/>
  <c r="M344" i="1"/>
  <c r="O344" i="1"/>
  <c r="K329" i="1"/>
  <c r="O329" i="1"/>
  <c r="M329" i="1"/>
  <c r="K259" i="1"/>
  <c r="O259" i="1"/>
  <c r="M259" i="1"/>
  <c r="K357" i="1"/>
  <c r="M357" i="1"/>
  <c r="O357" i="1"/>
  <c r="K304" i="1"/>
  <c r="O304" i="1"/>
  <c r="M304" i="1"/>
  <c r="K333" i="1"/>
  <c r="M333" i="1"/>
  <c r="O333" i="1"/>
  <c r="K203" i="1"/>
  <c r="M203" i="1"/>
  <c r="O203" i="1"/>
  <c r="K269" i="1"/>
  <c r="M269" i="1"/>
  <c r="O269" i="1"/>
  <c r="K316" i="1"/>
  <c r="O316" i="1"/>
  <c r="M316" i="1"/>
  <c r="K17" i="1"/>
  <c r="O17" i="1"/>
  <c r="M17" i="1"/>
  <c r="K24" i="1"/>
  <c r="O24" i="1"/>
  <c r="M24" i="1"/>
  <c r="K140" i="1"/>
  <c r="M140" i="1"/>
  <c r="K193" i="1"/>
  <c r="M193" i="1"/>
  <c r="K162" i="1"/>
  <c r="M162" i="1"/>
  <c r="K32" i="1"/>
  <c r="M32" i="1"/>
  <c r="O32" i="1"/>
  <c r="K56" i="1"/>
  <c r="O56" i="1"/>
  <c r="M56" i="1"/>
  <c r="K44" i="1"/>
  <c r="O44" i="1"/>
  <c r="M44" i="1"/>
  <c r="K126" i="1"/>
  <c r="M126" i="1"/>
  <c r="K54" i="1"/>
  <c r="O54" i="1"/>
  <c r="M54" i="1"/>
  <c r="K96" i="1"/>
  <c r="M96" i="1"/>
  <c r="K116" i="1"/>
  <c r="M116" i="1"/>
  <c r="K136" i="1"/>
  <c r="M136" i="1"/>
  <c r="K37" i="1"/>
  <c r="O37" i="1"/>
  <c r="M37" i="1"/>
  <c r="K26" i="1"/>
  <c r="M26" i="1"/>
  <c r="O26" i="1"/>
  <c r="K39" i="1"/>
  <c r="O39" i="1"/>
  <c r="M39" i="1"/>
  <c r="K132" i="1"/>
  <c r="M132" i="1"/>
  <c r="K84" i="1"/>
  <c r="M84" i="1"/>
  <c r="K27" i="1"/>
  <c r="O27" i="1"/>
  <c r="M27" i="1"/>
  <c r="I20" i="1"/>
  <c r="H350" i="1"/>
  <c r="I350" i="1" s="1"/>
  <c r="I354" i="1"/>
  <c r="I353" i="1"/>
  <c r="I349" i="1"/>
  <c r="I345" i="1"/>
  <c r="H340" i="1"/>
  <c r="I340" i="1" s="1"/>
  <c r="I341" i="1"/>
  <c r="I343" i="1"/>
  <c r="I347" i="1"/>
  <c r="I358" i="1"/>
  <c r="I356" i="1"/>
  <c r="I359" i="1"/>
  <c r="I364" i="1"/>
  <c r="I367" i="1"/>
  <c r="I366" i="1"/>
  <c r="I187" i="1"/>
  <c r="O187" i="1" s="1"/>
  <c r="I310" i="1"/>
  <c r="I31" i="1"/>
  <c r="I29" i="1"/>
  <c r="I112" i="1"/>
  <c r="O112" i="1" s="1"/>
  <c r="I122" i="1"/>
  <c r="O122" i="1" s="1"/>
  <c r="I102" i="1"/>
  <c r="O102" i="1" s="1"/>
  <c r="I294" i="1"/>
  <c r="I146" i="1"/>
  <c r="O146" i="1" s="1"/>
  <c r="I156" i="1"/>
  <c r="O156" i="1" s="1"/>
  <c r="I243" i="1"/>
  <c r="I30" i="1"/>
  <c r="I33" i="1"/>
  <c r="I74" i="1"/>
  <c r="I88" i="1"/>
  <c r="O88" i="1" s="1"/>
  <c r="I232" i="1"/>
  <c r="I249" i="1"/>
  <c r="I152" i="1"/>
  <c r="O152" i="1" s="1"/>
  <c r="I72" i="1"/>
  <c r="I265" i="1"/>
  <c r="I142" i="1"/>
  <c r="O142" i="1" s="1"/>
  <c r="I168" i="1"/>
  <c r="O168" i="1" s="1"/>
  <c r="I236" i="1"/>
  <c r="I35" i="1"/>
  <c r="I175" i="1"/>
  <c r="O175" i="1" s="1"/>
  <c r="I98" i="1"/>
  <c r="O98" i="1" s="1"/>
  <c r="I216" i="1"/>
  <c r="I60" i="1"/>
  <c r="I226" i="1"/>
  <c r="I253" i="1"/>
  <c r="H50" i="1"/>
  <c r="I50" i="1" s="1"/>
  <c r="I46" i="1"/>
  <c r="H52" i="1"/>
  <c r="I52" i="1" s="1"/>
  <c r="I58" i="1"/>
  <c r="H76" i="1"/>
  <c r="I76" i="1" s="1"/>
  <c r="I90" i="1"/>
  <c r="O90" i="1" s="1"/>
  <c r="H100" i="1"/>
  <c r="I100" i="1" s="1"/>
  <c r="O100" i="1" s="1"/>
  <c r="I114" i="1"/>
  <c r="O114" i="1" s="1"/>
  <c r="H124" i="1"/>
  <c r="I124" i="1" s="1"/>
  <c r="O124" i="1" s="1"/>
  <c r="I138" i="1"/>
  <c r="O138" i="1" s="1"/>
  <c r="I148" i="1"/>
  <c r="O148" i="1" s="1"/>
  <c r="H154" i="1"/>
  <c r="I154" i="1" s="1"/>
  <c r="O154" i="1" s="1"/>
  <c r="I179" i="1"/>
  <c r="O179" i="1" s="1"/>
  <c r="H185" i="1"/>
  <c r="I185" i="1" s="1"/>
  <c r="O185" i="1" s="1"/>
  <c r="H201" i="1"/>
  <c r="I201" i="1" s="1"/>
  <c r="I212" i="1"/>
  <c r="H218" i="1"/>
  <c r="I218" i="1" s="1"/>
  <c r="I228" i="1"/>
  <c r="H234" i="1"/>
  <c r="I234" i="1" s="1"/>
  <c r="I245" i="1"/>
  <c r="H251" i="1"/>
  <c r="I251" i="1" s="1"/>
  <c r="I261" i="1"/>
  <c r="H267" i="1"/>
  <c r="I267" i="1" s="1"/>
  <c r="H287" i="1"/>
  <c r="I287" i="1" s="1"/>
  <c r="H302" i="1"/>
  <c r="I302" i="1" s="1"/>
  <c r="H318" i="1"/>
  <c r="I318" i="1" s="1"/>
  <c r="H335" i="1"/>
  <c r="I335" i="1" s="1"/>
  <c r="I40" i="1"/>
  <c r="I332" i="1"/>
  <c r="I276" i="1"/>
  <c r="I41" i="1"/>
  <c r="I67" i="1"/>
  <c r="I80" i="1"/>
  <c r="O80" i="1" s="1"/>
  <c r="I95" i="1"/>
  <c r="O95" i="1" s="1"/>
  <c r="I104" i="1"/>
  <c r="O104" i="1" s="1"/>
  <c r="I119" i="1"/>
  <c r="O119" i="1" s="1"/>
  <c r="I128" i="1"/>
  <c r="O128" i="1" s="1"/>
  <c r="I159" i="1"/>
  <c r="O159" i="1" s="1"/>
  <c r="I174" i="1"/>
  <c r="O174" i="1" s="1"/>
  <c r="I190" i="1"/>
  <c r="O190" i="1" s="1"/>
  <c r="I206" i="1"/>
  <c r="I223" i="1"/>
  <c r="I239" i="1"/>
  <c r="I256" i="1"/>
  <c r="I283" i="1"/>
  <c r="I327" i="1"/>
  <c r="I64" i="1"/>
  <c r="I62" i="1"/>
  <c r="I85" i="1"/>
  <c r="O85" i="1" s="1"/>
  <c r="I94" i="1"/>
  <c r="O94" i="1" s="1"/>
  <c r="I109" i="1"/>
  <c r="O109" i="1" s="1"/>
  <c r="I118" i="1"/>
  <c r="O118" i="1" s="1"/>
  <c r="I133" i="1"/>
  <c r="O133" i="1" s="1"/>
  <c r="I143" i="1"/>
  <c r="O143" i="1" s="1"/>
  <c r="I158" i="1"/>
  <c r="O158" i="1" s="1"/>
  <c r="I189" i="1"/>
  <c r="O189" i="1" s="1"/>
  <c r="I205" i="1"/>
  <c r="I222" i="1"/>
  <c r="I238" i="1"/>
  <c r="I255" i="1"/>
  <c r="I271" i="1"/>
  <c r="I277" i="1"/>
  <c r="I290" i="1"/>
  <c r="I306" i="1"/>
  <c r="I322" i="1"/>
  <c r="I75" i="1"/>
  <c r="I99" i="1"/>
  <c r="O99" i="1" s="1"/>
  <c r="I123" i="1"/>
  <c r="O123" i="1" s="1"/>
  <c r="H211" i="1"/>
  <c r="I211" i="1" s="1"/>
  <c r="I301" i="1"/>
  <c r="I317" i="1"/>
  <c r="I137" i="1"/>
  <c r="O137" i="1" s="1"/>
  <c r="I163" i="1"/>
  <c r="O163" i="1" s="1"/>
  <c r="I178" i="1"/>
  <c r="O178" i="1" s="1"/>
  <c r="I194" i="1"/>
  <c r="O194" i="1" s="1"/>
  <c r="I227" i="1"/>
  <c r="I260" i="1"/>
  <c r="I57" i="1"/>
  <c r="I89" i="1"/>
  <c r="O89" i="1" s="1"/>
  <c r="I147" i="1"/>
  <c r="O147" i="1" s="1"/>
  <c r="I103" i="1"/>
  <c r="O103" i="1" s="1"/>
  <c r="I93" i="1"/>
  <c r="O93" i="1" s="1"/>
  <c r="I321" i="1"/>
  <c r="I131" i="1"/>
  <c r="O131" i="1" s="1"/>
  <c r="I215" i="1"/>
  <c r="I43" i="1"/>
  <c r="I36" i="1"/>
  <c r="I69" i="1"/>
  <c r="I73" i="1"/>
  <c r="I82" i="1"/>
  <c r="O82" i="1" s="1"/>
  <c r="I97" i="1"/>
  <c r="O97" i="1" s="1"/>
  <c r="I121" i="1"/>
  <c r="O121" i="1" s="1"/>
  <c r="I130" i="1"/>
  <c r="O130" i="1" s="1"/>
  <c r="I150" i="1"/>
  <c r="O150" i="1" s="1"/>
  <c r="I166" i="1"/>
  <c r="O166" i="1" s="1"/>
  <c r="I181" i="1"/>
  <c r="O181" i="1" s="1"/>
  <c r="I197" i="1"/>
  <c r="O197" i="1" s="1"/>
  <c r="I230" i="1"/>
  <c r="I263" i="1"/>
  <c r="I285" i="1"/>
  <c r="I298" i="1"/>
  <c r="I314" i="1"/>
  <c r="I45" i="1"/>
  <c r="I127" i="1"/>
  <c r="O127" i="1" s="1"/>
  <c r="I49" i="1"/>
  <c r="I61" i="1"/>
  <c r="I107" i="1"/>
  <c r="O107" i="1" s="1"/>
  <c r="I151" i="1"/>
  <c r="O151" i="1" s="1"/>
  <c r="I167" i="1"/>
  <c r="O167" i="1" s="1"/>
  <c r="I198" i="1"/>
  <c r="O198" i="1" s="1"/>
  <c r="I264" i="1"/>
  <c r="I87" i="1"/>
  <c r="O87" i="1" s="1"/>
  <c r="I111" i="1"/>
  <c r="O111" i="1" s="1"/>
  <c r="I120" i="1"/>
  <c r="O120" i="1" s="1"/>
  <c r="I135" i="1"/>
  <c r="O135" i="1" s="1"/>
  <c r="I145" i="1"/>
  <c r="O145" i="1" s="1"/>
  <c r="I160" i="1"/>
  <c r="O160" i="1" s="1"/>
  <c r="I191" i="1"/>
  <c r="O191" i="1" s="1"/>
  <c r="I207" i="1"/>
  <c r="I224" i="1"/>
  <c r="I240" i="1"/>
  <c r="I257" i="1"/>
  <c r="I280" i="1"/>
  <c r="I293" i="1"/>
  <c r="I309" i="1"/>
  <c r="I324" i="1"/>
  <c r="I79" i="1"/>
  <c r="I70" i="1"/>
  <c r="I53" i="1"/>
  <c r="I65" i="1"/>
  <c r="I77" i="1"/>
  <c r="I86" i="1"/>
  <c r="O86" i="1" s="1"/>
  <c r="I101" i="1"/>
  <c r="O101" i="1" s="1"/>
  <c r="I110" i="1"/>
  <c r="O110" i="1" s="1"/>
  <c r="I125" i="1"/>
  <c r="O125" i="1" s="1"/>
  <c r="I134" i="1"/>
  <c r="O134" i="1" s="1"/>
  <c r="I155" i="1"/>
  <c r="O155" i="1" s="1"/>
  <c r="I171" i="1"/>
  <c r="O171" i="1" s="1"/>
  <c r="I186" i="1"/>
  <c r="O186" i="1" s="1"/>
  <c r="I202" i="1"/>
  <c r="I219" i="1"/>
  <c r="I235" i="1"/>
  <c r="I268" i="1"/>
  <c r="I279" i="1"/>
  <c r="I292" i="1"/>
  <c r="I308" i="1"/>
  <c r="I323" i="1"/>
  <c r="I336" i="1"/>
  <c r="I113" i="1"/>
  <c r="O113" i="1" s="1"/>
  <c r="I117" i="1"/>
  <c r="O117" i="1" s="1"/>
  <c r="I289" i="1"/>
  <c r="I83" i="1"/>
  <c r="O83" i="1" s="1"/>
  <c r="I182" i="1"/>
  <c r="O182" i="1" s="1"/>
  <c r="I231" i="1"/>
  <c r="I248" i="1"/>
  <c r="H42" i="1"/>
  <c r="I42" i="1" s="1"/>
  <c r="H68" i="1"/>
  <c r="I68" i="1" s="1"/>
  <c r="I59" i="1"/>
  <c r="H81" i="1"/>
  <c r="I81" i="1" s="1"/>
  <c r="O81" i="1" s="1"/>
  <c r="I91" i="1"/>
  <c r="O91" i="1" s="1"/>
  <c r="H105" i="1"/>
  <c r="I105" i="1" s="1"/>
  <c r="O105" i="1" s="1"/>
  <c r="I115" i="1"/>
  <c r="O115" i="1" s="1"/>
  <c r="H129" i="1"/>
  <c r="I129" i="1" s="1"/>
  <c r="O129" i="1" s="1"/>
  <c r="I139" i="1"/>
  <c r="O139" i="1" s="1"/>
  <c r="H284" i="1"/>
  <c r="I284" i="1" s="1"/>
  <c r="H297" i="1"/>
  <c r="I297" i="1" s="1"/>
  <c r="H313" i="1"/>
  <c r="I313" i="1" s="1"/>
  <c r="H328" i="1"/>
  <c r="I328" i="1" s="1"/>
  <c r="I47" i="1"/>
  <c r="I141" i="1"/>
  <c r="O141" i="1" s="1"/>
  <c r="I149" i="1"/>
  <c r="O149" i="1" s="1"/>
  <c r="I153" i="1"/>
  <c r="O153" i="1" s="1"/>
  <c r="I157" i="1"/>
  <c r="O157" i="1" s="1"/>
  <c r="I161" i="1"/>
  <c r="O161" i="1" s="1"/>
  <c r="I165" i="1"/>
  <c r="O165" i="1" s="1"/>
  <c r="I169" i="1"/>
  <c r="O169" i="1" s="1"/>
  <c r="I172" i="1"/>
  <c r="O172" i="1" s="1"/>
  <c r="I176" i="1"/>
  <c r="O176" i="1" s="1"/>
  <c r="I180" i="1"/>
  <c r="O180" i="1" s="1"/>
  <c r="I184" i="1"/>
  <c r="O184" i="1" s="1"/>
  <c r="I188" i="1"/>
  <c r="O188" i="1" s="1"/>
  <c r="I192" i="1"/>
  <c r="O192" i="1" s="1"/>
  <c r="I196" i="1"/>
  <c r="O196" i="1" s="1"/>
  <c r="I200" i="1"/>
  <c r="I204" i="1"/>
  <c r="I208" i="1"/>
  <c r="I213" i="1"/>
  <c r="I217" i="1"/>
  <c r="I221" i="1"/>
  <c r="I225" i="1"/>
  <c r="I229" i="1"/>
  <c r="I233" i="1"/>
  <c r="I241" i="1"/>
  <c r="I246" i="1"/>
  <c r="I250" i="1"/>
  <c r="I254" i="1"/>
  <c r="I258" i="1"/>
  <c r="I262" i="1"/>
  <c r="I266" i="1"/>
  <c r="I270" i="1"/>
  <c r="I274" i="1"/>
  <c r="I282" i="1"/>
  <c r="I288" i="1"/>
  <c r="I291" i="1"/>
  <c r="I295" i="1"/>
  <c r="I299" i="1"/>
  <c r="I311" i="1"/>
  <c r="I315" i="1"/>
  <c r="I319" i="1"/>
  <c r="I330" i="1"/>
  <c r="I326" i="1"/>
  <c r="I334" i="1"/>
  <c r="H19" i="1"/>
  <c r="K319" i="1" l="1"/>
  <c r="M319" i="1"/>
  <c r="O319" i="1"/>
  <c r="K295" i="1"/>
  <c r="O295" i="1"/>
  <c r="M295" i="1"/>
  <c r="K292" i="1"/>
  <c r="O292" i="1"/>
  <c r="M292" i="1"/>
  <c r="K215" i="1"/>
  <c r="O215" i="1"/>
  <c r="M215" i="1"/>
  <c r="K271" i="1"/>
  <c r="O271" i="1"/>
  <c r="M271" i="1"/>
  <c r="K358" i="1"/>
  <c r="M358" i="1"/>
  <c r="O358" i="1"/>
  <c r="K233" i="1"/>
  <c r="M233" i="1"/>
  <c r="O233" i="1"/>
  <c r="K328" i="1"/>
  <c r="O328" i="1"/>
  <c r="M328" i="1"/>
  <c r="K279" i="1"/>
  <c r="O279" i="1"/>
  <c r="M279" i="1"/>
  <c r="K347" i="1"/>
  <c r="M347" i="1"/>
  <c r="O347" i="1"/>
  <c r="K229" i="1"/>
  <c r="M229" i="1"/>
  <c r="O229" i="1"/>
  <c r="K313" i="1"/>
  <c r="M313" i="1"/>
  <c r="O313" i="1"/>
  <c r="K268" i="1"/>
  <c r="M268" i="1"/>
  <c r="O268" i="1"/>
  <c r="K207" i="1"/>
  <c r="O207" i="1"/>
  <c r="M207" i="1"/>
  <c r="K238" i="1"/>
  <c r="O238" i="1"/>
  <c r="M238" i="1"/>
  <c r="K249" i="1"/>
  <c r="O249" i="1"/>
  <c r="M249" i="1"/>
  <c r="K343" i="1"/>
  <c r="M343" i="1"/>
  <c r="O343" i="1"/>
  <c r="K231" i="1"/>
  <c r="M231" i="1"/>
  <c r="O231" i="1"/>
  <c r="K222" i="1"/>
  <c r="O222" i="1"/>
  <c r="M222" i="1"/>
  <c r="K261" i="1"/>
  <c r="O261" i="1"/>
  <c r="M261" i="1"/>
  <c r="K341" i="1"/>
  <c r="M341" i="1"/>
  <c r="O341" i="1"/>
  <c r="K274" i="1"/>
  <c r="O274" i="1"/>
  <c r="M274" i="1"/>
  <c r="K221" i="1"/>
  <c r="M221" i="1"/>
  <c r="O221" i="1"/>
  <c r="K284" i="1"/>
  <c r="M284" i="1"/>
  <c r="O284" i="1"/>
  <c r="K219" i="1"/>
  <c r="M219" i="1"/>
  <c r="O219" i="1"/>
  <c r="K205" i="1"/>
  <c r="M205" i="1"/>
  <c r="O205" i="1"/>
  <c r="K251" i="1"/>
  <c r="O251" i="1"/>
  <c r="M251" i="1"/>
  <c r="K216" i="1"/>
  <c r="O216" i="1"/>
  <c r="M216" i="1"/>
  <c r="K340" i="1"/>
  <c r="M340" i="1"/>
  <c r="O340" i="1"/>
  <c r="K270" i="1"/>
  <c r="O270" i="1"/>
  <c r="M270" i="1"/>
  <c r="K217" i="1"/>
  <c r="M217" i="1"/>
  <c r="O217" i="1"/>
  <c r="K202" i="1"/>
  <c r="M202" i="1"/>
  <c r="O202" i="1"/>
  <c r="K310" i="1"/>
  <c r="M310" i="1"/>
  <c r="O310" i="1"/>
  <c r="K266" i="1"/>
  <c r="O266" i="1"/>
  <c r="M266" i="1"/>
  <c r="K289" i="1"/>
  <c r="O289" i="1"/>
  <c r="M289" i="1"/>
  <c r="K239" i="1"/>
  <c r="O239" i="1"/>
  <c r="M239" i="1"/>
  <c r="K234" i="1"/>
  <c r="O234" i="1"/>
  <c r="M234" i="1"/>
  <c r="K349" i="1"/>
  <c r="M349" i="1"/>
  <c r="O349" i="1"/>
  <c r="K258" i="1"/>
  <c r="O258" i="1"/>
  <c r="M258" i="1"/>
  <c r="K241" i="1"/>
  <c r="O241" i="1"/>
  <c r="M241" i="1"/>
  <c r="K240" i="1"/>
  <c r="O240" i="1"/>
  <c r="M240" i="1"/>
  <c r="K302" i="1"/>
  <c r="O302" i="1"/>
  <c r="M302" i="1"/>
  <c r="K291" i="1"/>
  <c r="O291" i="1"/>
  <c r="M291" i="1"/>
  <c r="K224" i="1"/>
  <c r="O224" i="1"/>
  <c r="M224" i="1"/>
  <c r="K255" i="1"/>
  <c r="M255" i="1"/>
  <c r="O255" i="1"/>
  <c r="K287" i="1"/>
  <c r="O287" i="1"/>
  <c r="M287" i="1"/>
  <c r="K253" i="1"/>
  <c r="O253" i="1"/>
  <c r="M253" i="1"/>
  <c r="K288" i="1"/>
  <c r="O288" i="1"/>
  <c r="M288" i="1"/>
  <c r="K248" i="1"/>
  <c r="O248" i="1"/>
  <c r="M248" i="1"/>
  <c r="K321" i="1"/>
  <c r="M321" i="1"/>
  <c r="O321" i="1"/>
  <c r="K317" i="1"/>
  <c r="O317" i="1"/>
  <c r="M317" i="1"/>
  <c r="K267" i="1"/>
  <c r="M267" i="1"/>
  <c r="O267" i="1"/>
  <c r="K226" i="1"/>
  <c r="O226" i="1"/>
  <c r="M226" i="1"/>
  <c r="K282" i="1"/>
  <c r="O282" i="1"/>
  <c r="M282" i="1"/>
  <c r="K225" i="1"/>
  <c r="O225" i="1"/>
  <c r="M225" i="1"/>
  <c r="K297" i="1"/>
  <c r="M297" i="1"/>
  <c r="O297" i="1"/>
  <c r="K235" i="1"/>
  <c r="O235" i="1"/>
  <c r="M235" i="1"/>
  <c r="K301" i="1"/>
  <c r="O301" i="1"/>
  <c r="M301" i="1"/>
  <c r="K327" i="1"/>
  <c r="O327" i="1"/>
  <c r="M327" i="1"/>
  <c r="K232" i="1"/>
  <c r="O232" i="1"/>
  <c r="M232" i="1"/>
  <c r="K211" i="1"/>
  <c r="O211" i="1"/>
  <c r="M211" i="1"/>
  <c r="K283" i="1"/>
  <c r="M283" i="1"/>
  <c r="O283" i="1"/>
  <c r="K334" i="1"/>
  <c r="M334" i="1"/>
  <c r="O334" i="1"/>
  <c r="K256" i="1"/>
  <c r="M256" i="1"/>
  <c r="O256" i="1"/>
  <c r="K245" i="1"/>
  <c r="O245" i="1"/>
  <c r="M245" i="1"/>
  <c r="K345" i="1"/>
  <c r="M345" i="1"/>
  <c r="O345" i="1"/>
  <c r="K326" i="1"/>
  <c r="O326" i="1"/>
  <c r="M326" i="1"/>
  <c r="K213" i="1"/>
  <c r="O213" i="1"/>
  <c r="M213" i="1"/>
  <c r="K330" i="1"/>
  <c r="O330" i="1"/>
  <c r="M330" i="1"/>
  <c r="K262" i="1"/>
  <c r="O262" i="1"/>
  <c r="M262" i="1"/>
  <c r="K208" i="1"/>
  <c r="O208" i="1"/>
  <c r="M208" i="1"/>
  <c r="K324" i="1"/>
  <c r="M324" i="1"/>
  <c r="O324" i="1"/>
  <c r="K314" i="1"/>
  <c r="O314" i="1"/>
  <c r="M314" i="1"/>
  <c r="K223" i="1"/>
  <c r="O223" i="1"/>
  <c r="M223" i="1"/>
  <c r="K276" i="1"/>
  <c r="O276" i="1"/>
  <c r="M276" i="1"/>
  <c r="K228" i="1"/>
  <c r="O228" i="1"/>
  <c r="M228" i="1"/>
  <c r="K366" i="1"/>
  <c r="M366" i="1"/>
  <c r="O366" i="1"/>
  <c r="K353" i="1"/>
  <c r="M353" i="1"/>
  <c r="O353" i="1"/>
  <c r="K204" i="1"/>
  <c r="O204" i="1"/>
  <c r="M204" i="1"/>
  <c r="K322" i="1"/>
  <c r="M322" i="1"/>
  <c r="O322" i="1"/>
  <c r="K332" i="1"/>
  <c r="O332" i="1"/>
  <c r="M332" i="1"/>
  <c r="K367" i="1"/>
  <c r="M367" i="1"/>
  <c r="O367" i="1"/>
  <c r="K336" i="1"/>
  <c r="M336" i="1"/>
  <c r="O336" i="1"/>
  <c r="K243" i="1"/>
  <c r="O243" i="1"/>
  <c r="M243" i="1"/>
  <c r="K315" i="1"/>
  <c r="O315" i="1"/>
  <c r="M315" i="1"/>
  <c r="K285" i="1"/>
  <c r="M285" i="1"/>
  <c r="O285" i="1"/>
  <c r="K309" i="1"/>
  <c r="M309" i="1"/>
  <c r="O309" i="1"/>
  <c r="K298" i="1"/>
  <c r="M298" i="1"/>
  <c r="O298" i="1"/>
  <c r="K260" i="1"/>
  <c r="O260" i="1"/>
  <c r="M260" i="1"/>
  <c r="K206" i="1"/>
  <c r="O206" i="1"/>
  <c r="M206" i="1"/>
  <c r="K218" i="1"/>
  <c r="M218" i="1"/>
  <c r="O218" i="1"/>
  <c r="K236" i="1"/>
  <c r="O236" i="1"/>
  <c r="M236" i="1"/>
  <c r="K354" i="1"/>
  <c r="M354" i="1"/>
  <c r="O354" i="1"/>
  <c r="K254" i="1"/>
  <c r="O254" i="1"/>
  <c r="M254" i="1"/>
  <c r="K200" i="1"/>
  <c r="O200" i="1"/>
  <c r="M200" i="1"/>
  <c r="K293" i="1"/>
  <c r="O293" i="1"/>
  <c r="M293" i="1"/>
  <c r="K227" i="1"/>
  <c r="O227" i="1"/>
  <c r="M227" i="1"/>
  <c r="K306" i="1"/>
  <c r="M306" i="1"/>
  <c r="O306" i="1"/>
  <c r="K212" i="1"/>
  <c r="O212" i="1"/>
  <c r="M212" i="1"/>
  <c r="K364" i="1"/>
  <c r="M364" i="1"/>
  <c r="O364" i="1"/>
  <c r="K350" i="1"/>
  <c r="O350" i="1"/>
  <c r="M350" i="1"/>
  <c r="K311" i="1"/>
  <c r="M311" i="1"/>
  <c r="O311" i="1"/>
  <c r="K250" i="1"/>
  <c r="O250" i="1"/>
  <c r="M250" i="1"/>
  <c r="K323" i="1"/>
  <c r="M323" i="1"/>
  <c r="O323" i="1"/>
  <c r="K280" i="1"/>
  <c r="O280" i="1"/>
  <c r="M280" i="1"/>
  <c r="K264" i="1"/>
  <c r="O264" i="1"/>
  <c r="M264" i="1"/>
  <c r="K263" i="1"/>
  <c r="O263" i="1"/>
  <c r="M263" i="1"/>
  <c r="K290" i="1"/>
  <c r="O290" i="1"/>
  <c r="M290" i="1"/>
  <c r="K335" i="1"/>
  <c r="M335" i="1"/>
  <c r="O335" i="1"/>
  <c r="K201" i="1"/>
  <c r="M201" i="1"/>
  <c r="O201" i="1"/>
  <c r="K359" i="1"/>
  <c r="O359" i="1"/>
  <c r="M359" i="1"/>
  <c r="K299" i="1"/>
  <c r="M299" i="1"/>
  <c r="O299" i="1"/>
  <c r="K246" i="1"/>
  <c r="O246" i="1"/>
  <c r="M246" i="1"/>
  <c r="K308" i="1"/>
  <c r="M308" i="1"/>
  <c r="O308" i="1"/>
  <c r="K257" i="1"/>
  <c r="M257" i="1"/>
  <c r="O257" i="1"/>
  <c r="K230" i="1"/>
  <c r="M230" i="1"/>
  <c r="O230" i="1"/>
  <c r="K277" i="1"/>
  <c r="O277" i="1"/>
  <c r="M277" i="1"/>
  <c r="K318" i="1"/>
  <c r="O318" i="1"/>
  <c r="M318" i="1"/>
  <c r="K265" i="1"/>
  <c r="O265" i="1"/>
  <c r="M265" i="1"/>
  <c r="K294" i="1"/>
  <c r="O294" i="1"/>
  <c r="M294" i="1"/>
  <c r="K356" i="1"/>
  <c r="M356" i="1"/>
  <c r="O356" i="1"/>
  <c r="K43" i="1"/>
  <c r="O43" i="1"/>
  <c r="M43" i="1"/>
  <c r="K188" i="1"/>
  <c r="M188" i="1"/>
  <c r="K50" i="1"/>
  <c r="O50" i="1"/>
  <c r="M50" i="1"/>
  <c r="K184" i="1"/>
  <c r="M184" i="1"/>
  <c r="K151" i="1"/>
  <c r="M151" i="1"/>
  <c r="K137" i="1"/>
  <c r="M137" i="1"/>
  <c r="K62" i="1"/>
  <c r="O62" i="1"/>
  <c r="M62" i="1"/>
  <c r="K119" i="1"/>
  <c r="M119" i="1"/>
  <c r="K154" i="1"/>
  <c r="M154" i="1"/>
  <c r="K152" i="1"/>
  <c r="M152" i="1"/>
  <c r="K122" i="1"/>
  <c r="M122" i="1"/>
  <c r="K174" i="1"/>
  <c r="M174" i="1"/>
  <c r="K59" i="1"/>
  <c r="M59" i="1"/>
  <c r="O59" i="1"/>
  <c r="K94" i="1"/>
  <c r="M94" i="1"/>
  <c r="K47" i="1"/>
  <c r="O47" i="1"/>
  <c r="M47" i="1"/>
  <c r="K101" i="1"/>
  <c r="M101" i="1"/>
  <c r="K85" i="1"/>
  <c r="M85" i="1"/>
  <c r="K179" i="1"/>
  <c r="M179" i="1"/>
  <c r="K181" i="1"/>
  <c r="M181" i="1"/>
  <c r="K131" i="1"/>
  <c r="M131" i="1"/>
  <c r="K180" i="1"/>
  <c r="M180" i="1"/>
  <c r="K77" i="1"/>
  <c r="M77" i="1"/>
  <c r="O77" i="1"/>
  <c r="K107" i="1"/>
  <c r="M107" i="1"/>
  <c r="K166" i="1"/>
  <c r="M166" i="1"/>
  <c r="K64" i="1"/>
  <c r="O64" i="1"/>
  <c r="M64" i="1"/>
  <c r="K104" i="1"/>
  <c r="M104" i="1"/>
  <c r="K148" i="1"/>
  <c r="M148" i="1"/>
  <c r="K112" i="1"/>
  <c r="M112" i="1"/>
  <c r="K176" i="1"/>
  <c r="M176" i="1"/>
  <c r="K65" i="1"/>
  <c r="O65" i="1"/>
  <c r="M65" i="1"/>
  <c r="K191" i="1"/>
  <c r="M191" i="1"/>
  <c r="K61" i="1"/>
  <c r="O61" i="1"/>
  <c r="M61" i="1"/>
  <c r="K150" i="1"/>
  <c r="M150" i="1"/>
  <c r="K93" i="1"/>
  <c r="M93" i="1"/>
  <c r="K95" i="1"/>
  <c r="M95" i="1"/>
  <c r="K138" i="1"/>
  <c r="M138" i="1"/>
  <c r="K60" i="1"/>
  <c r="O60" i="1"/>
  <c r="M60" i="1"/>
  <c r="O29" i="1"/>
  <c r="M29" i="1"/>
  <c r="K196" i="1"/>
  <c r="M196" i="1"/>
  <c r="K49" i="1"/>
  <c r="O49" i="1"/>
  <c r="M49" i="1"/>
  <c r="K194" i="1"/>
  <c r="M194" i="1"/>
  <c r="K141" i="1"/>
  <c r="M141" i="1"/>
  <c r="K72" i="1"/>
  <c r="M72" i="1"/>
  <c r="O72" i="1"/>
  <c r="K81" i="1"/>
  <c r="M81" i="1"/>
  <c r="K178" i="1"/>
  <c r="M178" i="1"/>
  <c r="K167" i="1"/>
  <c r="M167" i="1"/>
  <c r="K102" i="1"/>
  <c r="M102" i="1"/>
  <c r="K42" i="1"/>
  <c r="M42" i="1"/>
  <c r="O42" i="1"/>
  <c r="K160" i="1"/>
  <c r="M160" i="1"/>
  <c r="K70" i="1"/>
  <c r="O70" i="1"/>
  <c r="M70" i="1"/>
  <c r="K114" i="1"/>
  <c r="M114" i="1"/>
  <c r="K129" i="1"/>
  <c r="M129" i="1"/>
  <c r="K99" i="1"/>
  <c r="M99" i="1"/>
  <c r="K41" i="1"/>
  <c r="M41" i="1"/>
  <c r="O41" i="1"/>
  <c r="K175" i="1"/>
  <c r="M175" i="1"/>
  <c r="K187" i="1"/>
  <c r="M187" i="1"/>
  <c r="K125" i="1"/>
  <c r="M125" i="1"/>
  <c r="K192" i="1"/>
  <c r="M192" i="1"/>
  <c r="K110" i="1"/>
  <c r="M110" i="1"/>
  <c r="K163" i="1"/>
  <c r="M163" i="1"/>
  <c r="K128" i="1"/>
  <c r="M128" i="1"/>
  <c r="K182" i="1"/>
  <c r="M182" i="1"/>
  <c r="K53" i="1"/>
  <c r="O53" i="1"/>
  <c r="M53" i="1"/>
  <c r="K130" i="1"/>
  <c r="M130" i="1"/>
  <c r="K80" i="1"/>
  <c r="M80" i="1"/>
  <c r="K88" i="1"/>
  <c r="M88" i="1"/>
  <c r="K31" i="1"/>
  <c r="M31" i="1"/>
  <c r="O31" i="1"/>
  <c r="K139" i="1"/>
  <c r="M139" i="1"/>
  <c r="K145" i="1"/>
  <c r="M145" i="1"/>
  <c r="K121" i="1"/>
  <c r="M121" i="1"/>
  <c r="K123" i="1"/>
  <c r="M123" i="1"/>
  <c r="K189" i="1"/>
  <c r="M189" i="1"/>
  <c r="K67" i="1"/>
  <c r="O67" i="1"/>
  <c r="M67" i="1"/>
  <c r="K98" i="1"/>
  <c r="M98" i="1"/>
  <c r="K79" i="1"/>
  <c r="O79" i="1"/>
  <c r="M79" i="1"/>
  <c r="K97" i="1"/>
  <c r="M97" i="1"/>
  <c r="K158" i="1"/>
  <c r="M158" i="1"/>
  <c r="K115" i="1"/>
  <c r="M115" i="1"/>
  <c r="K82" i="1"/>
  <c r="M82" i="1"/>
  <c r="K57" i="1"/>
  <c r="O57" i="1"/>
  <c r="M57" i="1"/>
  <c r="K75" i="1"/>
  <c r="O75" i="1"/>
  <c r="M75" i="1"/>
  <c r="K143" i="1"/>
  <c r="M143" i="1"/>
  <c r="K90" i="1"/>
  <c r="M90" i="1"/>
  <c r="K35" i="1"/>
  <c r="O35" i="1"/>
  <c r="M35" i="1"/>
  <c r="K30" i="1"/>
  <c r="O30" i="1"/>
  <c r="M30" i="1"/>
  <c r="K149" i="1"/>
  <c r="M149" i="1"/>
  <c r="K109" i="1"/>
  <c r="M109" i="1"/>
  <c r="K198" i="1"/>
  <c r="M198" i="1"/>
  <c r="K159" i="1"/>
  <c r="M159" i="1"/>
  <c r="K68" i="1"/>
  <c r="O68" i="1"/>
  <c r="M68" i="1"/>
  <c r="K197" i="1"/>
  <c r="M197" i="1"/>
  <c r="K86" i="1"/>
  <c r="M86" i="1"/>
  <c r="K169" i="1"/>
  <c r="M169" i="1"/>
  <c r="K83" i="1"/>
  <c r="M83" i="1"/>
  <c r="K127" i="1"/>
  <c r="M127" i="1"/>
  <c r="K147" i="1"/>
  <c r="M147" i="1"/>
  <c r="K74" i="1"/>
  <c r="O74" i="1"/>
  <c r="M74" i="1"/>
  <c r="K165" i="1"/>
  <c r="M165" i="1"/>
  <c r="K186" i="1"/>
  <c r="M186" i="1"/>
  <c r="K135" i="1"/>
  <c r="M135" i="1"/>
  <c r="K89" i="1"/>
  <c r="M89" i="1"/>
  <c r="K100" i="1"/>
  <c r="M100" i="1"/>
  <c r="K161" i="1"/>
  <c r="M161" i="1"/>
  <c r="K117" i="1"/>
  <c r="M117" i="1"/>
  <c r="K171" i="1"/>
  <c r="M171" i="1"/>
  <c r="K120" i="1"/>
  <c r="M120" i="1"/>
  <c r="K157" i="1"/>
  <c r="M157" i="1"/>
  <c r="K105" i="1"/>
  <c r="M105" i="1"/>
  <c r="K113" i="1"/>
  <c r="M113" i="1"/>
  <c r="K155" i="1"/>
  <c r="M155" i="1"/>
  <c r="K111" i="1"/>
  <c r="M111" i="1"/>
  <c r="K73" i="1"/>
  <c r="O73" i="1"/>
  <c r="M73" i="1"/>
  <c r="K133" i="1"/>
  <c r="M133" i="1"/>
  <c r="K76" i="1"/>
  <c r="M76" i="1"/>
  <c r="O76" i="1"/>
  <c r="K36" i="1"/>
  <c r="O36" i="1"/>
  <c r="M36" i="1"/>
  <c r="K172" i="1"/>
  <c r="M172" i="1"/>
  <c r="K103" i="1"/>
  <c r="M103" i="1"/>
  <c r="K124" i="1"/>
  <c r="M124" i="1"/>
  <c r="K45" i="1"/>
  <c r="O45" i="1"/>
  <c r="M45" i="1"/>
  <c r="K33" i="1"/>
  <c r="O33" i="1"/>
  <c r="M33" i="1"/>
  <c r="K153" i="1"/>
  <c r="M153" i="1"/>
  <c r="K91" i="1"/>
  <c r="M91" i="1"/>
  <c r="K134" i="1"/>
  <c r="M134" i="1"/>
  <c r="K87" i="1"/>
  <c r="M87" i="1"/>
  <c r="K69" i="1"/>
  <c r="O69" i="1"/>
  <c r="M69" i="1"/>
  <c r="K118" i="1"/>
  <c r="M118" i="1"/>
  <c r="K190" i="1"/>
  <c r="M190" i="1"/>
  <c r="K40" i="1"/>
  <c r="O40" i="1"/>
  <c r="M40" i="1"/>
  <c r="K58" i="1"/>
  <c r="M58" i="1"/>
  <c r="O58" i="1"/>
  <c r="K168" i="1"/>
  <c r="M168" i="1"/>
  <c r="K156" i="1"/>
  <c r="M156" i="1"/>
  <c r="K52" i="1"/>
  <c r="O52" i="1"/>
  <c r="M52" i="1"/>
  <c r="K142" i="1"/>
  <c r="M142" i="1"/>
  <c r="K146" i="1"/>
  <c r="M146" i="1"/>
  <c r="K20" i="1"/>
  <c r="O20" i="1"/>
  <c r="M20" i="1"/>
  <c r="K185" i="1"/>
  <c r="M185" i="1"/>
  <c r="K46" i="1"/>
  <c r="O46" i="1"/>
  <c r="M46" i="1"/>
  <c r="K29" i="1"/>
  <c r="I19" i="1"/>
  <c r="O372" i="1" l="1"/>
  <c r="K372" i="1"/>
  <c r="M372" i="1"/>
  <c r="M381" i="1" s="1"/>
  <c r="O19" i="1"/>
  <c r="M19" i="1"/>
  <c r="I372" i="1"/>
  <c r="K19" i="1"/>
  <c r="O381" i="1" l="1"/>
  <c r="O382" i="1" s="1"/>
  <c r="K381" i="1"/>
  <c r="K382" i="1" s="1"/>
  <c r="M382" i="1"/>
  <c r="K384" i="1" l="1"/>
  <c r="E6" i="4" s="1"/>
  <c r="E9" i="4" s="1"/>
</calcChain>
</file>

<file path=xl/sharedStrings.xml><?xml version="1.0" encoding="utf-8"?>
<sst xmlns="http://schemas.openxmlformats.org/spreadsheetml/2006/main" count="989" uniqueCount="465">
  <si>
    <t>Anlage x : 05526IFB Preisblätter zum Rahmenvertrag für  Produktion/ Druck und Montage Demontage Berlinale Wegeleitsystem</t>
  </si>
  <si>
    <t>Der dargestellte Leistungsumfang in den 2 Preisblättern beruht auf dem Bedarf 2026 und dient lediglich der Herbeiführung eines Preisvergleichs der Bieter. Angegebene Stundensätze, Druckpreise und Pauschalen dienen als Kalkulationsgrundlage für die ausgeschriebenen Zeiträume, insofern sie dem Leistungsgegenstand entsprechen. Leistungsgegenstände und -umfang können in den Folgejahren abweichen und sind unverbindlich.</t>
  </si>
  <si>
    <t>Preisblatt 1 Druckaufträge Gesamtbetrag</t>
  </si>
  <si>
    <t>Preisblatt Sortierung Montage Gesamtbetrag</t>
  </si>
  <si>
    <t xml:space="preserve">Gesamtsumme </t>
  </si>
  <si>
    <t>Datum</t>
  </si>
  <si>
    <t>Name Firma Bieter (elektronisch in Textform)</t>
  </si>
  <si>
    <t>Vertragszeitraum
77. Berlinale 2027 + 78. Berlinale 2028</t>
  </si>
  <si>
    <t>Optionszeitraum
2029 + 2030</t>
  </si>
  <si>
    <t>Optionszeitraum
2031 + 2032</t>
  </si>
  <si>
    <t>Die dargestellten Druckaufträge und der zeitliche Ablauf im Preisblatt beruhen auf dem Bedarf 2026 und dienem lediglich der Herbeiführung eines Preisvergleichs der Bieter. Angegebene Druckpreise und Pauschalen dienen als Kalkulationsgrundlage für die ausgeschriebenen Zeiträume, insofern sie dem Leistungsgegenstand entsprechen. Leistungsgegenstände und -umfang können in den Folgejahren abweichen und sind unverbindlich.</t>
  </si>
  <si>
    <t>Bitte die gelb markierten Felder ausfüllen.</t>
  </si>
  <si>
    <t xml:space="preserve">Die Preise für die Farb-Druckaufträge sind inklusive Material, Verpackung und zzgl. max. 15% Verschnitt-Menge zu kalkulieren. 
Zu verwendende Druckfarbe hauptsächlich einfarbig rot oder einfarbig schwarz oder zweifarbig rot/ schwarz, rot/weiß, 
in einigen Fällen wie Sponsorentafeln oder Übersichtspläne mehrfarbig. </t>
  </si>
  <si>
    <t>qm-Preis
€</t>
  </si>
  <si>
    <t>Druck/qm</t>
  </si>
  <si>
    <t>Dilte 3 mm oder vergleichbar</t>
  </si>
  <si>
    <t>MasterJet DotFix ablösbar oder vergleichbar</t>
  </si>
  <si>
    <t>Forex 5 mm oder vergleichbar</t>
  </si>
  <si>
    <t>MasterJet Pro matt Pro matt oder vergleichbar</t>
  </si>
  <si>
    <t>SmartX 5 mm oder vergleichbar</t>
  </si>
  <si>
    <t>SmartX 10 mm oder vergleichbar</t>
  </si>
  <si>
    <t>Kleinstformate bis 0,11999 qm werden mit 0,12 qm/Stück abgerechnet</t>
  </si>
  <si>
    <t xml:space="preserve">
1.1. Druckaufträge</t>
  </si>
  <si>
    <t xml:space="preserve">Datum </t>
  </si>
  <si>
    <t>Dateiname</t>
  </si>
  <si>
    <t>Material</t>
  </si>
  <si>
    <t>Anzahl</t>
  </si>
  <si>
    <t>Breite
mm</t>
  </si>
  <si>
    <t>Höhe
mm</t>
  </si>
  <si>
    <t xml:space="preserve">
qm</t>
  </si>
  <si>
    <t>Verschnitt
+15 %</t>
  </si>
  <si>
    <t>Gesamt 
qm</t>
  </si>
  <si>
    <t>Gesamt
€</t>
  </si>
  <si>
    <t>EVE_#013_SMA5_1520_x_835_1x_Sitzplan_A.pdf</t>
  </si>
  <si>
    <t>SmartX 5 mm</t>
  </si>
  <si>
    <t>EVE_#014_SMA5_1520_x_835_1x_Sitzplan_B.pdf</t>
  </si>
  <si>
    <t>260112_76IFB_SponsAufsteller_1000x2000_RZ.pdf</t>
  </si>
  <si>
    <t>MasterJet Pro matt</t>
  </si>
  <si>
    <t>All_#001_Baustelle_MAS_594_x_841_1x_vorHyatt.pdf</t>
  </si>
  <si>
    <t>BER_#001_Desk_FORSMART5MM_500_x_250_6x_Blanko_RZ_Pfade.pdf</t>
  </si>
  <si>
    <t>BP_#077_aussen_FOR_420_x_297_6x_NoBicycles_RZ_Pfade.pdf</t>
  </si>
  <si>
    <t>Forex 5 mm</t>
  </si>
  <si>
    <t>28.01,2027</t>
  </si>
  <si>
    <t>ADK_#002_FOY_SMA5_900_x_900_1x_Ubersicht_RZ_Pfade.pdf</t>
  </si>
  <si>
    <t>ADK_#003_FOY_SMA5_500_x_150_2x_Garderobe_RZ_Pfade.pdf</t>
  </si>
  <si>
    <t>A2_#001_FOY_SMA5_594_x_841_1x_NebenFahrstuhl_RZ_Pfade.pdf</t>
  </si>
  <si>
    <t>A2_#002_4OG_SMA5_594_x_841_1x_GangFahrstuhl_RZ_Pfade.pdf</t>
  </si>
  <si>
    <t>A2_#007_Lift_SMA5_265_x_600_1x_FestivalOfficeFahrstuhl_RZ_Pfade.pdf</t>
  </si>
  <si>
    <t>A2_#008_4OG_SMA5_500_x_500_1x_FilmDelega_RZ_Pfade.pdf</t>
  </si>
  <si>
    <t>A2_#012_FOY_SMA5_297_x_420_2x_NebenFahrstuhl_RZ_Pfade.pdf</t>
  </si>
  <si>
    <t>BB_#001_DIV_MAS_594_x_841_1x_Generation.pdf</t>
  </si>
  <si>
    <t>BB_#002_DIV_SMA5_420_x_594_2x_GuestLounge_RZ_Pfade.pdf</t>
  </si>
  <si>
    <t>BB_#003_DIV_SMA5_420_x_594_1x_GuestLounge_Pf_RZ_Pfade.pdf</t>
  </si>
  <si>
    <t>COL_#001_FOY_MAS_420_x_297_1x_ServPoint_RZ_Pfade.pdf</t>
  </si>
  <si>
    <t>COL_#003_EG_MAS_154_x_154_1x_WC_Herren_RZ_Pfade.pdf</t>
  </si>
  <si>
    <t>COL_#004_EG_MAS_154_x_154_1x_WC_Damen_RZ_Pfade.pdf</t>
  </si>
  <si>
    <t>COL_#006_ZwischenTuerRe_MAS_297_x_420_2x_WC-Barrfrei_Pf_RZ_Pfade.pdf</t>
  </si>
  <si>
    <t>COL_#007_EG_SMA5_297_x_210_1x_WC_re_RZ_Pfade.pdf</t>
  </si>
  <si>
    <t>COL_#009_EG_SMA5_297_x_210_1x_BarrFrei_RZ_Pfade.pdf</t>
  </si>
  <si>
    <t>COL_#010_EG_MAS_297_x_420_1x_Barrfrei_Pf_RZ_Pfade.pdf</t>
  </si>
  <si>
    <t>COL_#011_EG_MAS_350_x_350_1x_Barrfrei_Pf_RZ_Pfade.pdf</t>
  </si>
  <si>
    <t>COL_#012_FOY_MAS_420_x_297_1x_SSL-Buro_RZ_Pfade.pdf</t>
  </si>
  <si>
    <t>DEL_#005_FOY_SMA5_210_x_297_2x_18+only_RZ_Pfade.pdf</t>
  </si>
  <si>
    <t>DEL_#006_FOY_SMA5_210_x_297_2x_NoEntry_RZ_Pfade.pdf</t>
  </si>
  <si>
    <t>FAF_#002_FOY_MAS_1200_x_180_1x_Generation_RZ_Pfade.pdf</t>
  </si>
  <si>
    <t>FAF_#003_FOY_MAS_250_x_2500_2x_Generation_RZ_Pfade.pdf</t>
  </si>
  <si>
    <t>FAF_#005_EG_MAS_595_x_841_1x_Barrfrei_Pf_RZ_Pfade.pdf</t>
  </si>
  <si>
    <t>HYA_#001_1OG_MAS_900_x_2000_1x_PressCenter_Ubersicht_RZ_Pfade.pdf</t>
  </si>
  <si>
    <t>HYA_#008_1OG_MAS_210_x_297_1x_TurSchild_TV-Radio_RZ_Pfade.pdf</t>
  </si>
  <si>
    <t>HYA_#011_1OG_MAS_297_x_210_3x_PressOffice_RZ_Pfade.pdf</t>
  </si>
  <si>
    <t>HYA_#012_1OG_MAS_210_x_297_1x_OfficeGreiner_RZ_Pfade.pdf</t>
  </si>
  <si>
    <t>HYA_#013_1OG_MAS_210_x_297_1x_PressOffice_RZ_Pfade.pdf</t>
  </si>
  <si>
    <t>HYA_#016_Divers_MAS_420_x_297_1x_Spiel-Leitung_RZ_Pfade.pdf</t>
  </si>
  <si>
    <t>HYA_#019_Divers_MAS_297_x_210_2x_PressWifi_at_C1_RZ_Pfade.pdf</t>
  </si>
  <si>
    <t>SG_#003_au├ƒen_MAS_594_x_841_1x_HW_Eingang_Pf_gerade+re_RZ_Pfade</t>
  </si>
  <si>
    <t>SG_#006_Eingang_SMA5_500_x_500_1x_Ausstellung_RZ_Pfade</t>
  </si>
  <si>
    <t>ZOO_#003_FOY_MAS_600_x_400_1x_Saulenoval_RZ_Pfade.pdf</t>
  </si>
  <si>
    <t>ZOO_#005_FOY_MAS_594_x_420_1x_ServPoint_RZ_Pfade.pdf</t>
  </si>
  <si>
    <t>ZOO_#017_FOY_MAS_210_x_297_2x_Kopfhorer_RZ_Pfade.pdf</t>
  </si>
  <si>
    <t>ZOO_#018_FOY_SMA5_154_x_154_1x_WC_AllGen_RZ_Pfade.pdf</t>
  </si>
  <si>
    <t>BP_#038_au├ƒer_FOREX_0,8m_x_0,4m_1x_Hotel_Pf_re_RZ_Pfade.pdf</t>
  </si>
  <si>
    <t>BP_#072_MP2_FOR5_800_x_400_1x_HUB75_Pf_RZ_Pfade.pdf</t>
  </si>
  <si>
    <t>BP_#078_au├ƒen_FOR5_800_x_400_2x_ServPoint_RZ_Pfade.pdf</t>
  </si>
  <si>
    <t>BP_#079_au├ƒen_FOR5_800_x_400_4x_Spielbank_Pf_RZ_Pfade.pdf</t>
  </si>
  <si>
    <t>BP_#080_au├ƒen_FOR5_800_x_400_1x_Spielbank_Pf_li_RZ_Pfade.pdf</t>
  </si>
  <si>
    <t>BP_#081_au├ƒen_FOR5_800_x_400_1x_Spielbank_Pf_re_RZ_Pfade.pdf</t>
  </si>
  <si>
    <t>BP_#001_1OG_SMA10_1400_x_400_1x_Parkett_Pf_re_RZ_Pfade.pdf</t>
  </si>
  <si>
    <t>SmartX 10 mm</t>
  </si>
  <si>
    <t>BP_#002_1OG_SMA10_1400_x_400_1x_Parkett_Pf_li_RZ_Pfade.pdf</t>
  </si>
  <si>
    <t>BP_#003_1OG_SMA10_1800_x_500_1x_Parkett1OG_R1-18_RZ_Pfade.pdf</t>
  </si>
  <si>
    <t>BP_#004_2OG_SMA10_1800_x_500_1x_Parkett2OG_R19-28+WC_RZ_Pfade.pdf</t>
  </si>
  <si>
    <t>BP_#006_3OG_SMA10_2000_x_200_1x_Parkett_li_R19-28_RZ_Pfade.pdf</t>
  </si>
  <si>
    <t>BP_#007_3OG_SMA10_2000_x_200_1x_Parkett_re_R19-28_RZ_Pfade.pdf</t>
  </si>
  <si>
    <t>BP_#021_RANG1_SMA5_210_x_148_2x_4OG_RZ_Pfade.pdf</t>
  </si>
  <si>
    <t>BP_#023_Fahrstuhl_SMA5_120_x_300_2x_Tasten_RZ_Pfade.pdf</t>
  </si>
  <si>
    <t>BP_#040_Au├ƒenPresslineAB_FOR5_420_x_297_6x_NoCamera_RZ_Pfade.pdf</t>
  </si>
  <si>
    <t>BP_#045_5OG_SMA5_297_x_210_1x_AllGender_RZ_Pfade.pdf</t>
  </si>
  <si>
    <t>BP_#055_EG_MAS_420_x_297_1x_OpenLoungeWardrobe_RZ_Pfade.pdf</t>
  </si>
  <si>
    <t>BP_#068_EG_MAS_210_x_297_1x_2Dolmetscher_RZ_Pfade.pdf</t>
  </si>
  <si>
    <t>BP_#070_Treppe_MAS_297_x_210_2x_PressWifi_at_C1_RZ_Pfade.pdf</t>
  </si>
  <si>
    <t>BMX_#001_Saule_MAS_1700_x_350_2x_ServPoint+WC_RZ_Pfade.pdf</t>
  </si>
  <si>
    <t>BMX_#002_3OG_FOR5_420_x_297_2x_Ausgang_RZ_Pfade.pdf</t>
  </si>
  <si>
    <t>BMX_#003_Aussen_MAS_594_x_841_1x_InfoStopper_RZ_Pfade.pdf</t>
  </si>
  <si>
    <t>BMX_#005_Fenster_MAS_594_x_420_2x_BarrFree_Pf_re_RZ_Pfade.pdf</t>
  </si>
  <si>
    <t>BMX_#007_Aufzug_SMA5_320_x_80_2x_Aufzug2_RZ_Pfade.pdf</t>
  </si>
  <si>
    <t>BMX_#008_Aufzug_SMA5_120_x_200_2x_Aufzug1_RZ_Pfade.pdf</t>
  </si>
  <si>
    <t>BMX_#010_Eingang_MAS_297_x_420_1x_Barrfree_RZ_Pfade.pdf</t>
  </si>
  <si>
    <t>BMX_#011_Fenster_MAS_297_x_210_1x_NoEntrance_RZ_Pfade.pdf</t>
  </si>
  <si>
    <t>BMX_#013_Saal_MAS_210_x_297_4x_Auslass.pdf</t>
  </si>
  <si>
    <t>BMX_#018_3OG_SMA5_594_x_420_1x_ServPoint_RZ_Pfade.pdf</t>
  </si>
  <si>
    <t>BMX_#019_Tur_FOR5_297_x_210_2x_Exit_RZ_Pfade.pdf</t>
  </si>
  <si>
    <t>BMX_#020_3OG_SMA5_420_x_297_2x_Notausgang_RZ_Pfade.pdf</t>
  </si>
  <si>
    <t>BMX_#021_Tur_MAS_420_x_297_1x_NoExit_RZ_Pfade.pdf</t>
  </si>
  <si>
    <t>C1_#073_FOY_FOR_420_x_297_1x_HrKatt_RZ_Pfade.pdf</t>
  </si>
  <si>
    <t>C1_#003_divers_MAS_594_x_841_1x_StaffBadges_Pf_li_RZ_Pfade.pdf</t>
  </si>
  <si>
    <t>C1_#004_divers_MAS_594_x_841_1x_StaffBadges_Pf_re_RZ_Pfade.pdf</t>
  </si>
  <si>
    <t>C1_#005_EG_MAS_420_x_297_1x_Accessibillity_RZ_Pfade.pdf</t>
  </si>
  <si>
    <t>C1_#006_EG_MAS_420_x_297_1x_ProfUniEFM_RZ_Pfade.pdf</t>
  </si>
  <si>
    <t>C1_#007_EG_MAS_420_x_297_1x_Presse_RZ_Pfade.pdf</t>
  </si>
  <si>
    <t>C1_#008_EG_MAS_420_x_297_1x_PleaseWait_RZ_Pfade.pdf</t>
  </si>
  <si>
    <t>C1_#009_EG_MAS_420_x_297_1x_AllOtherAccred_RZ_Pfade.pdf</t>
  </si>
  <si>
    <t>C1_#012_au├ƒen_MAS_400_x_700_4x_ServCenter_Pf_gerade_RZ_Pfade.pdf</t>
  </si>
  <si>
    <t>C1_#013_au├ƒen_MAS_400_x_700_1x_ServCenter_Pf_li_RZ_Pfade.pdf</t>
  </si>
  <si>
    <t>C1_#016_au├ƒen_MAS_400_x_700_2x_ServCenter_Pf_re_RZ_Pfade.pdf</t>
  </si>
  <si>
    <t>C1_#017_FOY_MAS_1000_x_2000_2x_Leitsystem_Rollup01_RZ_Pfade.pdf</t>
  </si>
  <si>
    <t>C1_#018_EG_MAS_420_x_297_1x_WC.pdf</t>
  </si>
  <si>
    <t>C1_#019_EG_MAS_420_x_297_1x_WC_Pf_li_RZ_Pfade.pdf</t>
  </si>
  <si>
    <t>C1_#020_EG_MAS_420_x_297_1x_WC_Pf_oben_RZ_Pfade.pdf</t>
  </si>
  <si>
    <t>C1_#034_FOY_MAS_850_x_2000_1x_Leitsystem_Rollup02_RZ_Pfade.pdf</t>
  </si>
  <si>
    <t>C1_#035_FOY_MAS_850_x_2000_1x_Leitsystem_Rollup03_RZ_Pfade.pdf</t>
  </si>
  <si>
    <t>C1_#036_Tu╠êren_MAS_420_x_594_1x_ServCenter_Offnungszeit_RZ_Pfade.pdf</t>
  </si>
  <si>
    <t>C1_#037_Turen_MAS_297_x_210_1x_CounterStaff_Offnungszeit_RZ_Pfade.pdf</t>
  </si>
  <si>
    <t>C1_#038_Tur_MAS_594_x_841_1x_ServCenter_Pf_li_RZ_Pfade.pdf</t>
  </si>
  <si>
    <t>C1_#039_Tur_MAS_594_x_841_1x_ServCenter_Pf_re_RZ_Pfade.pdf</t>
  </si>
  <si>
    <t>C1_#055_EG_MAS_420_x_297_1x_EFMGuests_RZ_Pfade.pdf</t>
  </si>
  <si>
    <t>C1_#058_FOY_MAS_297_x_210_2x_NoEntrance_RZ_Pfade.pdf</t>
  </si>
  <si>
    <t>C1_#059_FOY_MAS_297_x_210_2x_NoExit_RZ_Pfade.pdf</t>
  </si>
  <si>
    <t>C1_#060_FOY_MAS_297_x_210_2x_Button_RZ_Pfade.pdf</t>
  </si>
  <si>
    <t>C1_#065_EG_MAS_148_x_210_1x_AccredTicketSupp_RZ_Pfade.pdf</t>
  </si>
  <si>
    <t>C1_#067_EG_MAS_297_x_420_1x_Barrfree_RZ_Pfade.pdf</t>
  </si>
  <si>
    <t>C1_#079_Fahrstuhl_MAS_297_x_210_2x_PressWiFi_Offnung_RZ_Pfade.pdf</t>
  </si>
  <si>
    <t>C1_#081a_2OG_MAS_297_x_210_1x_RuheRaum_RZ_Pfade.pdf</t>
  </si>
  <si>
    <t>C1_#081b_2OG_MAS_297_x_210_1x_RuheRaum_RZ_Pfade.pdf</t>
  </si>
  <si>
    <t>C1_#081c_2OG_MAS_297_x_210_1x_RuheRaum_RZ_Pfade.pdf</t>
  </si>
  <si>
    <t>C1_#081d_2OG_MAS_297_x_210_1x_RuheRaum_RZ_Pfade.pdf</t>
  </si>
  <si>
    <t>C1_#081e_2OG_MAS_297_x_210_1x_RuheRaum_RZ_Pfade.pdf</t>
  </si>
  <si>
    <t>C1_#081f_2OG_MAS_297_x_210_1x_RuheRaum_RZ_Pfade.pdf</t>
  </si>
  <si>
    <t>C1_#082_EG_MAS_297_x_210_4x_Praktikant_Pf_re_RZ_Pfade.pdf</t>
  </si>
  <si>
    <t>C1_#083_EG_MAS_297_x_210_4x_Praktikant_Pf_li_RZ_Pfade.pdf</t>
  </si>
  <si>
    <t>C1_#014_EG_SMA10_420_x_297_1x_MeetingRoom_RZ_Pfade.pdf</t>
  </si>
  <si>
    <t>C1_#023_EG_SMA10_1200_x_250_1x_#7_BadgePickUp_RZ_Pfade.pdf</t>
  </si>
  <si>
    <t>C1_#026_EG_SMA10_1200_x_250_1x_#11_AwareTeam_RZ_Pfade.pdf</t>
  </si>
  <si>
    <t>C1_#040_EG_SMA5_297_x_210_1x_WC-Tur_RZ_Pfade.pdf</t>
  </si>
  <si>
    <t>C1_#041_EG_SMA5_148_x_210_1x_WC_Herren_RZ_Pfade.pdf</t>
  </si>
  <si>
    <t>C1_#042_EG_SMA5_148_x_210_1x_WC_Damen_RZ_Pfade.pdf</t>
  </si>
  <si>
    <t>C1_#044_EG_SMA5_148_x_210_1x_WC_AllGender_RZ_Pfade.pdf</t>
  </si>
  <si>
    <t>C1_#051_EG_KAP10_1200_x_250_4x_#9_FachUni_RZ_Pfade.pdf</t>
  </si>
  <si>
    <t>C1_#053_EG_SMA5_297_x_210_1x_WickelBarrfrei_RZ_Pfade.pdf</t>
  </si>
  <si>
    <t>C1_#057_FOY_SMA5_420_x_594_1x_Eingang_Pf_re_RZ_Pfade.pdf</t>
  </si>
  <si>
    <t>C1_#068_2OG_SMA5_420_x_594_1x_Raum4-7_RZ_Pfade.pdf</t>
  </si>
  <si>
    <t>C1_#069_2OG_SMA5_420_x_594_1x_Raum89_RZ_Pfade.pdf</t>
  </si>
  <si>
    <t>C1_#070_2OG_SMA5_420_x_594_1x_Raum1-3_RZ_Pfade.pdf</t>
  </si>
  <si>
    <t>C1_#071_FOY_SMA5_100_x_100_1x_Button_RZ_Pfade.pdf</t>
  </si>
  <si>
    <t>C1_#072_FOY_SMA5_297_x_210_1x_Exit_Pf_re_RZ_Pfade.pdf</t>
  </si>
  <si>
    <t>C1_#074_FOY_SMA5_594_x_420_1x_Eingang_Pf_re_RZ_Pfade.pdf</t>
  </si>
  <si>
    <t>C1_#077_FOY_SMA5_60_x_60_1x_Button_RZ_Pfade.pdf</t>
  </si>
  <si>
    <t>C1_#078_EG_SAM5_297_x_210_1x_AwarTeam_Pf_re_RZ_Pfade.pdf</t>
  </si>
  <si>
    <t>C1_#080_EG_SAM5_297_x_210_1x_Badge_at9_RZ_Pfade.pdf</t>
  </si>
  <si>
    <t>CPA_#001_FOY_SMA5_594_x_420_1x_ServPoint_RZ_Pfade.pdf</t>
  </si>
  <si>
    <t>CPA_#002_Foyer_MAS_1400_x_300_1x_KinoParkett_RZ_Pfade.pdf</t>
  </si>
  <si>
    <t>CPA_#003_Foyer_MAS_1400_x_300_1x_KinoBalkon_RZ_Pfade.pdf</t>
  </si>
  <si>
    <t>CPA_#004_FOY_FOR5_420_x_297_1x_KinoBolkon+Pf_re_RZ_Pfade.pdf</t>
  </si>
  <si>
    <t>CPA_#005_FOY_FOR5_594_x_420_1x_KinoBolkon+Pf_RZ_Pfade.pdf</t>
  </si>
  <si>
    <t>CUB_#011_FOY_SMA5_420_x_594_1x_ServPoint_RZ_Pfade.pdf</t>
  </si>
  <si>
    <t>CUB_#026_Kasse_MAS_594_x_841_1x_ServPoint_2OG_RZ_Pfade.pdf</t>
  </si>
  <si>
    <t>EWK_#002_Eingang_MAS_594_x_420_1x_Eingang_RZ_Pfade.pdf</t>
  </si>
  <si>
    <t>EWK_#005_Saal_SMA5_420_x_297_1x_Kino.pdf</t>
  </si>
  <si>
    <t>EWK_#007_Ausgang_MAS_420_x_297_1x_Kino_RZ_Pfade.pdf</t>
  </si>
  <si>
    <t>INK_#001_EG_MAS_297_x_210_4x_InkluTeam_RZ_Pfade.pdf</t>
  </si>
  <si>
    <t>INK_#002_divers_MAS_594_x_841_1x_InkluCounter_Pf_li_RZ_Pfade.pdf</t>
  </si>
  <si>
    <t>INK_#003_EG_MAS_841_x_594_1x_InkluCounter_RZ_Pfade.pdf</t>
  </si>
  <si>
    <t>INK_#004_EG_MAS_594_x_841_1x_InkluCounter_Pf_re_RZ_Pfade.pdf</t>
  </si>
  <si>
    <t>INK_#005_EG_MAS_594_x_841_1x_GenGrupTickets_RZ_Pfade.pdf</t>
  </si>
  <si>
    <t>UMH_#001_1OG_SMA10_1680_x_340_1x_Saalschild-Parkett_RZ_Pfade.pdf</t>
  </si>
  <si>
    <t>UMH_#011_Aufzug_SMA5_200_x_300_1x_Aufzug_innen_RZ_Pfade.pdf</t>
  </si>
  <si>
    <t>UMH_#040_3OG_SMA5_90_x_23_ 1x_Gaderobe_RZ_Pfade.pdf</t>
  </si>
  <si>
    <t>UMH_#047_EG_MAS_594_x_841_1x_NoEntry_Pf-Li_RZ_Pfade.pdf</t>
  </si>
  <si>
    <t>UMH_#049_1OG_MAS_297_x_420_ 1x_Food3rdFloor_RZ_Pfade.pdf</t>
  </si>
  <si>
    <t>UMH_#050_BAR_MAS_297_x_420_4x_NoFoodonly_RZ_Pfade.pdf</t>
  </si>
  <si>
    <t>UMH_#051_Doors_SMA5_210_x_600_1x_NoPiracy+Food_RZ_Pfade.pdf</t>
  </si>
  <si>
    <t>UMH_#058_EG_MAS_297_x_420_1x_Check-out_RZ_Pfade.pdf</t>
  </si>
  <si>
    <t>UMH_#059_EG_MAS_297_x_420_2x_ZugPrkett_RZ_Pfade.pdf</t>
  </si>
  <si>
    <t>UMH_#070_EG_MAS_297_x_420_1x_Kopfhorer_RZ_Pfade.pdf</t>
  </si>
  <si>
    <t>UMH_#073_FOY_MAS_850_x_2000_1x_Rollup01_RZ_Pfade.pdf</t>
  </si>
  <si>
    <t>UR_#006_1OG_MAS_1650_x_350_1x_WC_Pf_re_RZ_Pfade.pdf</t>
  </si>
  <si>
    <t>UR_#009_FOY_SMA5_420_x_148_1x_Garderobe_RZ_Pfade.pdf</t>
  </si>
  <si>
    <t>UR_#018_1OG_MAS_210_x_297_ 2x_WC_Barrfree_Pf_RZ_Pfade.pdf</t>
  </si>
  <si>
    <t>ALL_#002a_Awareness_deu_MAS_210_x_297_92x_RZ_Pfade.pdf</t>
  </si>
  <si>
    <t>ALL_#002b_Awareness_eng_MAS_210_x_297_92x_RZ_Pfade.pdf</t>
  </si>
  <si>
    <t>ALL_#002c_Awareness_deu+eng_MAS_420_x_297_32x_RZ_Pfade.pdf</t>
  </si>
  <si>
    <t>ALL_#101_NoBags_A1_MAS_594_x_841_16x_RZ_Pfade.pdf</t>
  </si>
  <si>
    <t>ALL_#104_NoBags_A3quer_MAS_420_x_297_1x_RZ_Pfade.pdf</t>
  </si>
  <si>
    <t>ALL_#201_NoPiracy_A1_MAS_594_x_841_2x_RZ_Pfade.pdf</t>
  </si>
  <si>
    <t>ALL_#207_NoPiracy+Food_A4+_MAS_210_x_600_47x_RZ_Pfade.pdf</t>
  </si>
  <si>
    <t>ALL_#302_NoFood+Drink_A3_MAS_297_x_420_3x_RZ_Pfade.pdf</t>
  </si>
  <si>
    <t>ALL_#303_NoFood+Drink_A4_MAS_210_x_297_19x_RZ_Pfade.pdf</t>
  </si>
  <si>
    <t>AltePotsdamer_#002a_au├ƒen_DOT_407_x_124_2x_Offnungszeiten_RZ_Pfade.pdf</t>
  </si>
  <si>
    <t>DotFix</t>
  </si>
  <si>
    <t>AltePotsdamer_#002b_au├ƒen_DOT_407_x_124_2x_Offnungszeiten_RZ_Pfade.pdf</t>
  </si>
  <si>
    <t>AltePotsdamer_#003_au├ƒen_SMA5_594_x_420_2x_ServPoint_RZ_Pfade.pdf</t>
  </si>
  <si>
    <t>HBF_#001_Eingang_SMA5_594_x_841_1x_Parkett+Rang_RZ_Pfade.pdf</t>
  </si>
  <si>
    <t>HBF_#002_Eingang_SMA5_594_x_841_1x_Parkett+Rang_RZ_Pfade.pdf</t>
  </si>
  <si>
    <t>HBF_#016_FOY_MAS_420_x_297_4x_18Jahre_RZ_Pfade.pdf</t>
  </si>
  <si>
    <t>HBF_#017_BAR_MAS_210_x_148_2x_CashOnly_RZ_Pfade.pdf</t>
  </si>
  <si>
    <t>HBF_#018_FOY_MAS_297_x_420_1x_Delegation_RZ_Pfade.pdf</t>
  </si>
  <si>
    <t>HBF_#019_FOY_MAS_297_x_420_1x_Press_RZ_Pfade.pdf</t>
  </si>
  <si>
    <t>HBF_#021_FOY_MAS_297_x_420_2x_WC-1OG_RZ_Pfade.pdf</t>
  </si>
  <si>
    <t>HBF_#026_Eingang_SMA5_594_x_841_1x_PressDeleg_RZ_Pfade.pdf</t>
  </si>
  <si>
    <t>HBF_#027_MAS_210_x_297_4x_Wasser_erlaubt_RZ_Pfade.pdf</t>
  </si>
  <si>
    <t>HBF_#028_FOY_SMA5_420_x_297_2x_FilmteamArea_RZ_Pfade.pdf</t>
  </si>
  <si>
    <t>HBF_#029_FOY_SMA5_420_x_297_2x_FilmteamArea_Pf-li_RZ_Pfade.pdf</t>
  </si>
  <si>
    <t>HBF_#030_FOY_SMA5_420_x_297_1x_FilmteamArea_Pf_RZ_Pfade.pdf</t>
  </si>
  <si>
    <t>HBF_#031_FOY_SMA5_420_x_297_2x_Exit_RZ_Pfade.pdf</t>
  </si>
  <si>
    <t>HBF_#032_FOY_SMA5_297_x_420_1x_Press_Pf-li_RZ_Pfade.pdf</t>
  </si>
  <si>
    <t>HBF_#033_FOY_SMA5_297_x_420_1x_Early_RZ_Pfade.pdf</t>
  </si>
  <si>
    <t>HBF_#034_FOY_SMA5_210_x_297_2x_EarPlugs_RZ_Pfade.pdf</t>
  </si>
  <si>
    <t>HBF_#035_FOY_SMA5_210_x_297_1x_AudioDes_RZ_Pfade.pdf</t>
  </si>
  <si>
    <t>HBF_#036a_FOY_SMA5_297_x_210_1x_Backstage1_RZ_Pfade.pdf</t>
  </si>
  <si>
    <t>HBF_#036b_FOY_SMA5_297_x_210_1x_Backstage2_RZ_Pfade.pdf</t>
  </si>
  <si>
    <t>HBF_#037_FOY_SMA5_297_x_210_1x_Ruheraum_RZ_Pfade.pdf</t>
  </si>
  <si>
    <t>HBF_#038_FOY_SMA5_297_x_210_1x_ProdOffice_RZ_Pfade.pdf</t>
  </si>
  <si>
    <t>HBF_#039_FOY_SMA5_297_x_210_1x_Storage_RZ_Pfade.pdf</t>
  </si>
  <si>
    <t>PLA_#004_EG_SMA5_297_x_420_2x_InfoCounter_Offnungszeit_RZ_Pfade.pdf</t>
  </si>
  <si>
    <t>PLA_#005_EG_SMA5_297_x_ 210_3x_TicketsOnline_RZ_Pfade.pdf</t>
  </si>
  <si>
    <t>PLA_#007_KAS_SMA10_2000_x_400_1x_BerlShop_RZ_Pfade.pdf</t>
  </si>
  <si>
    <t>PLA_#008_KAS_SMA5_210_x_297_1x_Online_RZ_Pfade.pdf</t>
  </si>
  <si>
    <t>PLA_#009_EG_SMA5_297_x_420_2x_MerchShop_Offnungszeit_RZ_Pfade.pdf</t>
  </si>
  <si>
    <t>PLA_#012_KAS_MAS_297_x_210_2x_CardOnly_RZ_Pfade</t>
  </si>
  <si>
    <t>ALL_#003_EarlyBoarding_MAS_210_x_297_5x_RZ_Pfade.pdf</t>
  </si>
  <si>
    <t>ALL_#004_Toilets_MAS_210_x_297_8x_RZ_Pfade.pdf</t>
  </si>
  <si>
    <t>BGK_#001_FOY_SMA5_297_x_210_1x_AllGender_RZ_Pfade.pdf</t>
  </si>
  <si>
    <t>BGK_#002_Yorck-Kino_MAS_420_x_594_1x_Saal_Pf-li_RZ_Pfade.pdf</t>
  </si>
  <si>
    <t>BGK_#003_Casablanca_FOR5_420_x_297_1x_Exit_Pf-re_RZ_Pfade.pdf</t>
  </si>
  <si>
    <t>BGK_#004_Casablanca_FOR5_420_x_297_1x_Exit_Pf-unten_RZ_Pfade.pdf</t>
  </si>
  <si>
    <t>HKW_#010_FOY_MAS_850_x_2000_1x_Rollup_01_RZ_Pfade.pdf</t>
  </si>
  <si>
    <t>HKW_#011_FOY_MAS_850_x_2000_1x_Rollup_02_RZ_Pfade.pdf</t>
  </si>
  <si>
    <t>HKW_#012_FOY_MAS_850_x_2000_1x_Rollup_03_RZ_Pfade.pdf</t>
  </si>
  <si>
    <t>HKW_#013_1OG_MAS_297_x_420_1x_AufzugPlan_RZ_Pfade.pdf</t>
  </si>
  <si>
    <t>HKW_#015_3OG_MAS_297_x_420_1x_AufzugPlan_RZ_Pfade.pdf</t>
  </si>
  <si>
    <t>HKW_#016_4OG_MAS_297_x_420_1x_AufzugPlan_RZ_Pfade.pdf</t>
  </si>
  <si>
    <t>HKW_#019_Aufzug_SMA5_420_x_148_2x_Aufzug_RZ_Pfade.pdf</t>
  </si>
  <si>
    <t>HKW_#020_FOY_MAS_420_x_297_1x_ServPoint_RZ_Pfade.pdf</t>
  </si>
  <si>
    <t>HKW_#021_EG_MAS_594_x_420_1x_Lounge_RZ_Pfade.pdf</t>
  </si>
  <si>
    <t>HKW_#022_EG_MAS_594_x_420_1x_Kickoff14+_RZ_Pfade.pdf</t>
  </si>
  <si>
    <t>HKW_#023_EG_MAS_594_x_420_1x_Kickoff14+_Pf_RZ_Pfade.pdf</t>
  </si>
  <si>
    <t>HKW_#024_EG_MAS_594_x_420_1x_Kickoff_Hinweis_RZ_Pfade.pdf</t>
  </si>
  <si>
    <t>HKW_#025_EG_MAS_594_x_420_1x_Awarness_RZ_Pfade.pdf</t>
  </si>
  <si>
    <t>HKW_#026_FOY_MAS_594_x_841_1x_Haupteingang_Pf_RZ_Pfade.pdf</t>
  </si>
  <si>
    <t>HKW_#027_FOY_MAS_297_x_210_1x_WC_Pf_RZ_Pfade.pdf</t>
  </si>
  <si>
    <t>HKW_#028_FOY_MAS_297_x_210_1x_Saal-Safi_RZ_Pfade.pdf</t>
  </si>
  <si>
    <t>HKW_#029_FOY_MAS_297_x_210_1x_ProdTicket_RZ_Pfade.pdf</t>
  </si>
  <si>
    <t>HKW_#031_FOY_MAS_297_x_210_1x_ReserFilmTeam_RZ_Pfade.pdf</t>
  </si>
  <si>
    <t>HKW_#032_FOY_MAS_297_x_210_1x_Press_RZ_Pfade.pdf</t>
  </si>
  <si>
    <t>PP_#009_DIB3_900_x_150_PF_li_Hub_PZ_Pfade.pdf</t>
  </si>
  <si>
    <t>Dilte 3 mm</t>
  </si>
  <si>
    <t>PP_#010_DIB3_900_x_150_PF_re_Hub_RZ_Pfade.pdf</t>
  </si>
  <si>
    <t>PP_#015_DIB3_900_x_150_PF_li_SpielBank_PZ_Pfade.pdf</t>
  </si>
  <si>
    <t>PP_#016_DIB3_900_x_150_PF_re_SpielBank_PZ_Pfade.pdf</t>
  </si>
  <si>
    <t>PP_#037_DIB3_500_x_1500_Plan_RZ_Pfade.pdf</t>
  </si>
  <si>
    <t>HBF_#003_FOY_MAS_594_x_841_1x_Eingang_Pf_re_RZ_Pfade.pdf</t>
  </si>
  <si>
    <t>HBF_#024_FOY_MAS_297_x_420_1x_WC_Pf_re_RZ_Pfade.pdf</t>
  </si>
  <si>
    <t>HYA_#002_1OG_MAS_900_x_2000_1x_PressCenter_Blanko_RZ_Pfade.pdf</t>
  </si>
  <si>
    <t>HYA_#003_1OG_SMA5_600_x_300_3x_Hinweis_Einverstandniss_RZ_Pfade.pdf</t>
  </si>
  <si>
    <t>HYA_#004_1OG_SMA5_600_x_300_3x_Sondererlaubnis_RZ_Pfade.pdf</t>
  </si>
  <si>
    <t>HYA_#014_1OG_MAS_900_x_2000_1x_OpeningLounge_RZ_Pfade.pdf</t>
  </si>
  <si>
    <t>UMH_#004_EG_SMA5_297_x_420_ 2x_Garderobe_RZ_Pfade.pdf</t>
  </si>
  <si>
    <t>UMH_#005_EG_MAS_297_x_420_ 2x_Wartepunkt_RZ_Pfade.pdf</t>
  </si>
  <si>
    <t>UMH_#053_Treppe_MAS_297_x_420_1x_Ubersicht_01_RZ_Pfade.pdf</t>
  </si>
  <si>
    <t>UMH_#054_Treppe_MAS_297_x_420_1x_Ubersicht_02_RZ_Pfade.pdf</t>
  </si>
  <si>
    <t>UMH_#055_Treppe_MAS_297_x_420_1x_Ubersicht_03_RZ_Pfade.pdf</t>
  </si>
  <si>
    <t>UMH_#056_Treppe_MAS_297_x_420_1x_Ubersicht_04_RZ_Pfade.pdf</t>
  </si>
  <si>
    <t>UMH_#057_Treppe_MAS_297_x_420_1x_Ubersicht_05_RZ_Pfade.pdf</t>
  </si>
  <si>
    <t>UMH_#071_Treppe_MAS_297_x_420_1x_Ubersicht_06_RZ_Pfade.pdf</t>
  </si>
  <si>
    <t>UMH_#072_Eingang_MAS_2000_x_450_1x_GeladGaste_RZ_Pfade.pdf</t>
  </si>
  <si>
    <t>UR_#007_Trep_MAS_1650_x_350_1x_Kino_Pf_re_RZ_Pfade.pdf</t>
  </si>
  <si>
    <t>UR_#008_FOY_unten_MAS_1650_x_350_1x_Cafe+WC_Pf_re_RZ_Pfade.pdf</t>
  </si>
  <si>
    <t>UR_#012_FOY_SMA5_150_x_150_1x_WC-All_RZ_Pfade.pdf</t>
  </si>
  <si>
    <t>ZOO_#021_FOY_MAS_594_x_420_1x_MeetPoint_RZ_Pfade.pdf</t>
  </si>
  <si>
    <t>ZOO_#023_FOY_MAS_594_x_841_1x_Taxi_RZ_Pfade.pdf</t>
  </si>
  <si>
    <t>BP_#044_EG_SMA5_420_x_297_1x_PartnerLounge_Pf_hoch_RZ_Pfade.pdf</t>
  </si>
  <si>
    <t>BP_#071_Plan_A1_MAS_594_x_841_2x_WBW-Wand.pdf</t>
  </si>
  <si>
    <t>HBF_#040_FOY_SMA5_420_x_297_1x_FilmteamArea_Trep_RZ_Pfade.pdf</t>
  </si>
  <si>
    <t>HBF_#041_FOY_SMA5_420_x_297_1x_GuestMgmt_RZ_Pfade.pdf</t>
  </si>
  <si>
    <t>HKW_#033_divers_MAS_420_x_297_17x_Awareness.pdf</t>
  </si>
  <si>
    <t>PLA_#006_KAS_SMA10_2500_x_400_2x_BerlShop_PreisList_RZ_Pfade.pdf</t>
  </si>
  <si>
    <t>QR-Code-Tickets_210_x_297_Cubix_1x.pdf</t>
  </si>
  <si>
    <t>QR-Code-Tickets_210_x_297_HKW_1x.pdf</t>
  </si>
  <si>
    <t>QR-Code-Tickets_594_x_841_ADK_2x.pdf</t>
  </si>
  <si>
    <t>QR-Code-Tickets_594_x_841_Berlinale-Palast_5x.pdf</t>
  </si>
  <si>
    <t>QR-Code-Tickets_594_x_841_Bluemax_2x.pdf</t>
  </si>
  <si>
    <t>QR-Code-Tickets_594_x_841_Cinema_Paris_1x.pdf</t>
  </si>
  <si>
    <t>QR-Code-Tickets_594_x_841_Colosseum_3x.pdf</t>
  </si>
  <si>
    <t>QR-Code-Tickets_594_x_841_Cubix_3x.pdf</t>
  </si>
  <si>
    <t>QR-Code-Tickets_594_x_841_Delphi_3x.pdf</t>
  </si>
  <si>
    <t>QR-Code-Tickets_594_x_841_Deu_Kinemathek_1x.pdf</t>
  </si>
  <si>
    <t>QR-Code-Tickets_594_x_841_FaF_2x.pdf</t>
  </si>
  <si>
    <t>QR-Code-Tickets_594_x_841_HdBF_3x.pdf</t>
  </si>
  <si>
    <t>QR-Code-Tickets_594_x_841_HKW_2x.pdf</t>
  </si>
  <si>
    <t>QR-Code-Tickets_594_x_841_Silent_Green_1x.pdf</t>
  </si>
  <si>
    <t>QR-Code-Tickets_594_x_841_UberEats_1x.pdf</t>
  </si>
  <si>
    <t>QR-Code-Tickets_594_x_841_Urania_2x.pdf</t>
  </si>
  <si>
    <t>QR-Code-Tickets_594_x_841_Zoo_Palast_2x.pdf</t>
  </si>
  <si>
    <t>QR-Code-Tickets_841_x005F_x1189_UberEats_2x.pdf</t>
  </si>
  <si>
    <t>QR-Code-Tickets_594_x_841_BgK_Bali_1x.pdf</t>
  </si>
  <si>
    <t>QR-Code-Tickets_594_x_841_BgK_Casablanca_1x.pdf</t>
  </si>
  <si>
    <t>QR-Code-Tickets_594_x_841_BgK_Sinema_Transtopia_1x.pdf</t>
  </si>
  <si>
    <t>QR-Code-Tickets_594_x_841_BgK_Xenon_1x.pdf</t>
  </si>
  <si>
    <t>QR-Code-Tickets_594_x_841_BgK_Yorck_1x.pdf</t>
  </si>
  <si>
    <t>BP_#053_EG_MAS_1100_x_350_1x_Garderobe_RZ_Pfade.pdf</t>
  </si>
  <si>
    <t>BP_#014_ALL_Trep_SMA5_900_x_605_1x_Baer_doppelseitig_RZ_Pfade.pdf</t>
  </si>
  <si>
    <t>DotFix BlockOut</t>
  </si>
  <si>
    <t>BP_#056_EG_MAS_420_x_297_1x_EFMBuyers_RZ_Pfade.pdf</t>
  </si>
  <si>
    <t>BP_#057_EG_MAS_420_x_297_1x_EFMLogo_RZ_PFade.pdf</t>
  </si>
  <si>
    <t>BP_#072_3OG_SMA10_1800_x_500_1x_Blanko+Baer_RZ_Pfade.pdf</t>
  </si>
  <si>
    <t>BP_#073_3OG_SMA10_900_x_350_1x_Blanko+Baer_RZ_Pfade.pdf</t>
  </si>
  <si>
    <t>PLA_#010_EG_DOT_420_x_297_1x_Preisliste_RZ_Pfade.pdf</t>
  </si>
  <si>
    <t>ALL_#002c_Awareness_deu+eng_MAS_420_x_297_7x_RZ_Pfade.pdf</t>
  </si>
  <si>
    <t>UMH_#025_divers_MAS_841_x_1189_1x_GeladGaste_Pf_RZ_Pfade.pdf</t>
  </si>
  <si>
    <t>UMH_#050_BAR_MAS_297_x_420_1x_NoFoodonly_RZ_Pfade.pdf</t>
  </si>
  <si>
    <t>BP_#023a_Fahrstuhl_MAS_120_x_300_2x_Tasten_RZ_Pfade.pdf</t>
  </si>
  <si>
    <t>C1_#084_KAS_SMA5_210_x_297_2x_BerlShop_RZ_Pfade.pdf</t>
  </si>
  <si>
    <t>UMH_#075_EG_SMA10_560_x_840_1x_WegweiserEG_RZ_Pfade.pdf</t>
  </si>
  <si>
    <t>UMH_#076_BAR_MAS_210_x_297_10x_NoFoodonly_RZ_Pfade.pdf</t>
  </si>
  <si>
    <t>ALL_#002c_Awareness_deu+eng_MAS_420_x_297_8x_RZ_Pfade.pdf</t>
  </si>
  <si>
    <t>BP_#023b_Fahrstuhl_SMA5_120_x_300_2x_Tasten_RZ_Pfade.pdf</t>
  </si>
  <si>
    <t>PP_#009_DIB3_900_x_150_4x_PF_li_Hub_PZ_Pfade.pdf</t>
  </si>
  <si>
    <t>PP_#010_DIB3_900_x_150_4x_PF_re_Hub_RZ_Pfade.pdf</t>
  </si>
  <si>
    <t>PP_#015_DIB3_900_x_150_1x_PF_li_SpielBank_PZ_Pfade.pdf</t>
  </si>
  <si>
    <t>PP_#016_DIB3_900_x_150_1x_PF_re_SpielBank_PZ_Pfade.pdf</t>
  </si>
  <si>
    <t>Wegweiserschild Stage Bluemax Theater doppelseitig (Stage abdecken)</t>
  </si>
  <si>
    <t>TG_#003_Pos3_MAS_420_x_420_1x_MeetPoint_RZ_Pfade</t>
  </si>
  <si>
    <t>Zwischensumme Druckaufträge</t>
  </si>
  <si>
    <t xml:space="preserve">
1.2. Anlieferungen</t>
  </si>
  <si>
    <t>=</t>
  </si>
  <si>
    <t>Anlieferung Transporter -&gt; Akademie der Künste Hanseatenweg 10</t>
  </si>
  <si>
    <t xml:space="preserve">Anlieferung PKW -&gt;  Grand Hyatt Pförtner Marlene-Dietrich-Platz 2 </t>
  </si>
  <si>
    <t xml:space="preserve">Anlieferung PKW -&gt;  Internationale Filmfestspiele Berlinale, Eichhornstr. 2 </t>
  </si>
  <si>
    <t>Zwischensumme Anlieferung</t>
  </si>
  <si>
    <t>Gesamtsumme pro Vertragszeitraum (je Spalte 2 Festivalzeiträume enthalten)</t>
  </si>
  <si>
    <t>Gesamtsumme netto Preisblatt Druckaufträge</t>
  </si>
  <si>
    <t xml:space="preserve">Der dargestellte Leistungsumfang und zeitliche Ablauf im Preisblatt beruht auf dem Bedarf 2026 und dient lediglich der Herbeiführung eines Preisvergleichs der Bieter. Angegebene Stundensätze und Pauschalen dienen als Kalkulationsgrundlage für die ausgeschriebenen Zeiträume, insofern sie dem Gegenstand entsprechen. Leistungsgegenstände und -umfang können in den Folgejahren abweichen und sind unverbindlich. 
</t>
  </si>
  <si>
    <t>Bitte gelb markierte Bereiche ausfüllen</t>
  </si>
  <si>
    <t>Samstag</t>
  </si>
  <si>
    <t>Sonntag</t>
  </si>
  <si>
    <t xml:space="preserve">Stundensätze
</t>
  </si>
  <si>
    <t>Stunden-satz in €</t>
  </si>
  <si>
    <t>Stundensatz Montag - Freitag 6 - 23 Uhr Fachkraft</t>
  </si>
  <si>
    <t>Stundensatz Samstag 6 - 23 Uhr  Fachkraft</t>
  </si>
  <si>
    <t>Berlinale Location</t>
  </si>
  <si>
    <t>Anzahl Fachkräfte</t>
  </si>
  <si>
    <t>Tätigkeit</t>
  </si>
  <si>
    <t>Zeit</t>
  </si>
  <si>
    <t>Stunden gesamt aller Fachkräfte</t>
  </si>
  <si>
    <t>Stundensatz in €</t>
  </si>
  <si>
    <t>Sonntagszuschlag
z.B. 50% = 1,5</t>
  </si>
  <si>
    <t>1.1. Montage Demontage Arbeiten</t>
  </si>
  <si>
    <t>A2 Büros Potsdamer Str. 5</t>
  </si>
  <si>
    <t>Montage</t>
  </si>
  <si>
    <t>10:00-11:00</t>
  </si>
  <si>
    <t>C1 Berlinale Service Center</t>
  </si>
  <si>
    <t>11:00-15:30</t>
  </si>
  <si>
    <t>Berlinale Palast (Innen)</t>
  </si>
  <si>
    <t>10:00-16:00</t>
  </si>
  <si>
    <t>Tiefgarage Potsdamer Platz</t>
  </si>
  <si>
    <t>16:00-17:00</t>
  </si>
  <si>
    <t>Haus der Berliner Festspiele</t>
  </si>
  <si>
    <t>09:15-12:00</t>
  </si>
  <si>
    <t>Bluemax Theater</t>
  </si>
  <si>
    <t>12:30-15:00</t>
  </si>
  <si>
    <t>Uber Eats Music Hall</t>
  </si>
  <si>
    <t>15:45-19:45</t>
  </si>
  <si>
    <t>The Playce</t>
  </si>
  <si>
    <t>10:00-13:30</t>
  </si>
  <si>
    <t>C1 (Außenbeschilderung)</t>
  </si>
  <si>
    <t>13:30-14:30</t>
  </si>
  <si>
    <t>Hyatt</t>
  </si>
  <si>
    <t>15:15-17:45</t>
  </si>
  <si>
    <t>Haus der Kulturen der Welt</t>
  </si>
  <si>
    <t>16:30-19:30</t>
  </si>
  <si>
    <t>18:00-19:30</t>
  </si>
  <si>
    <t>Akademie der Künste</t>
  </si>
  <si>
    <t>09:30-11:15</t>
  </si>
  <si>
    <t>Deutsche Kinemathek Halle</t>
  </si>
  <si>
    <t>11:15-12:45</t>
  </si>
  <si>
    <t>Alte Potsdamer Straße (Gepäckcontainer)</t>
  </si>
  <si>
    <t>12:45-14:00</t>
  </si>
  <si>
    <t>Silent Green</t>
  </si>
  <si>
    <t>13:00-14:30</t>
  </si>
  <si>
    <t>Berlinale Palast (Außen)</t>
  </si>
  <si>
    <t>14:00-17:30</t>
  </si>
  <si>
    <t>14:00-20:30</t>
  </si>
  <si>
    <t>15:00-16:00</t>
  </si>
  <si>
    <t>17:00-20:30</t>
  </si>
  <si>
    <t>18:15-20:30</t>
  </si>
  <si>
    <t>Zoo-Palast</t>
  </si>
  <si>
    <t>16:15-18:00</t>
  </si>
  <si>
    <t>10:00-11:30</t>
  </si>
  <si>
    <t>10:15-13:45</t>
  </si>
  <si>
    <t>Filmtheater Colosseum</t>
  </si>
  <si>
    <t>11:45-13:30</t>
  </si>
  <si>
    <t>Cubix am Alexanderplatz</t>
  </si>
  <si>
    <t>13:30-15:45</t>
  </si>
  <si>
    <t>14:00-15:45</t>
  </si>
  <si>
    <t>Delphi Filmpalast</t>
  </si>
  <si>
    <t>09:15-10:00</t>
  </si>
  <si>
    <t>Cinema Paris</t>
  </si>
  <si>
    <t>10:10-11:10</t>
  </si>
  <si>
    <t>Urania Berlin</t>
  </si>
  <si>
    <t>Filmtheater am Friedrichshain</t>
  </si>
  <si>
    <t>11:45-13:15</t>
  </si>
  <si>
    <t>Hotel Hyatt Potsdamer Platz</t>
  </si>
  <si>
    <t>Demontage</t>
  </si>
  <si>
    <t>08:00-09.00</t>
  </si>
  <si>
    <t>08:00-08:30</t>
  </si>
  <si>
    <t>08:45-09:00</t>
  </si>
  <si>
    <t>09:15-09:45</t>
  </si>
  <si>
    <t>09:50-10:10</t>
  </si>
  <si>
    <t>Zoo Palast</t>
  </si>
  <si>
    <t>10:20-11:00</t>
  </si>
  <si>
    <t>11:30-11:45</t>
  </si>
  <si>
    <t>12:15-13:00</t>
  </si>
  <si>
    <t>12:05-13:05</t>
  </si>
  <si>
    <t>Deutsche Kinemathek</t>
  </si>
  <si>
    <t>13:50-14:20</t>
  </si>
  <si>
    <t>14:30-15:30</t>
  </si>
  <si>
    <t>Cubix</t>
  </si>
  <si>
    <t>15:30-16:00</t>
  </si>
  <si>
    <t>16:15-16:30</t>
  </si>
  <si>
    <t>Berlinale Palast, Bluemaxx, Postdamer Platz etc.</t>
  </si>
  <si>
    <t>08:00-12:00</t>
  </si>
  <si>
    <t>09:30-12:00</t>
  </si>
  <si>
    <t>Zwischensumme</t>
  </si>
  <si>
    <t>1.2. Konfektionierungs Arbeiten</t>
  </si>
  <si>
    <t>bitte hier Stückpreis
pro Roll-up angeben</t>
  </si>
  <si>
    <t>bitte hier Stückpreis
pro Rollup angeben</t>
  </si>
  <si>
    <t>Lagerstätte beim AN oder nach Absprache</t>
  </si>
  <si>
    <t xml:space="preserve">Konfektionierung Bestückung Rollups
auspacken, altes Motiv demontieren 
und entsorgen, neues Motiv einspannen, einpacken und etikettieren. Siehe Beispielfotos
</t>
  </si>
  <si>
    <t>1.3. Vorsortierung Vorbereitung</t>
  </si>
  <si>
    <t>Sortierung und Vorbereitung</t>
  </si>
  <si>
    <t>1 bis 2</t>
  </si>
  <si>
    <r>
      <rPr>
        <b/>
        <sz val="11"/>
        <color theme="1"/>
        <rFont val="Arial"/>
        <family val="2"/>
      </rPr>
      <t xml:space="preserve">1.4. Transportpauschale je Anlieferung </t>
    </r>
    <r>
      <rPr>
        <b/>
        <sz val="9"/>
        <color theme="1"/>
        <rFont val="Arial"/>
        <family val="2"/>
      </rPr>
      <t xml:space="preserve">
Umfang je Spielstätte siehe Anlage x Übersicht Beschilderung komplett</t>
    </r>
    <r>
      <rPr>
        <sz val="9"/>
        <color theme="1"/>
        <rFont val="Arial"/>
        <family val="2"/>
      </rPr>
      <t xml:space="preserve">
</t>
    </r>
    <r>
      <rPr>
        <sz val="8"/>
        <color theme="1"/>
        <rFont val="Arial"/>
        <family val="2"/>
      </rPr>
      <t xml:space="preserve">Örtlich nah beieinander liegende Montagestätten sollen nach Möglichkeit und Umfang 
zur Kostenreduktion in einer Anlieferung gebündelt werden. </t>
    </r>
  </si>
  <si>
    <t>Transportpauschale</t>
  </si>
  <si>
    <t>A2 Potsdamer Str. 5 + 
C1 Berlinale Service Center Eichhornstr. 3</t>
  </si>
  <si>
    <t>Anlieferung</t>
  </si>
  <si>
    <t>Pauschale</t>
  </si>
  <si>
    <t>Berlinale Palast (Innen) +
Bereich Tiefgarage Potsdamer Platz</t>
  </si>
  <si>
    <t>The Playce + C1 Außenbeschilderung
 Eichhornstr. 3 + Hotel Hyatt 
Ludwig-Beck-Str.</t>
  </si>
  <si>
    <t>1.5.Verbrauchsmaterial Montage-/Anbringungsmaterial</t>
  </si>
  <si>
    <t>Pauschal</t>
  </si>
  <si>
    <t>alle Spielstätten</t>
  </si>
  <si>
    <t>Montagematerial</t>
  </si>
  <si>
    <t>Gesamtsumme für 1 Festivalzeitraum</t>
  </si>
  <si>
    <t>Gesamtsumme netto Preisblatt  Montage Demontage</t>
  </si>
  <si>
    <t xml:space="preserve">Anlage x : 05526IFB Preisblatt für Montage Demontage 
Berlinale Wegeleitsystem
</t>
  </si>
  <si>
    <t>Anlage x : 05526IFB Preisblatt für  Produktion/ Druckaufträge Berlinale Wegeleitsystem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</si>
</sst>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7" x14ac:knownFonts="1">
    <font>
      <sz val="11"/>
      <color theme="1"/>
      <name val="Calibri"/>
      <family val="2"/>
      <scheme val="minor"/>
    </font>
    <font>
      <sz val="11"/>
      <color theme="1"/>
      <name val="Arial"/>
      <family val="2"/>
    </font>
    <font>
      <b/>
      <sz val="11"/>
      <color theme="1"/>
      <name val="Arial"/>
      <family val="2"/>
    </font>
    <font>
      <b/>
      <sz val="9"/>
      <color theme="1"/>
      <name val="Arial"/>
      <family val="2"/>
    </font>
    <font>
      <b/>
      <sz val="10"/>
      <color theme="1"/>
      <name val="Arial"/>
      <family val="2"/>
    </font>
    <font>
      <b/>
      <sz val="11"/>
      <color theme="1"/>
      <name val="Calibri"/>
      <family val="2"/>
      <scheme val="minor"/>
    </font>
    <font>
      <b/>
      <sz val="8"/>
      <color theme="1"/>
      <name val="Arial"/>
      <family val="2"/>
    </font>
    <font>
      <sz val="10"/>
      <color rgb="FF000000"/>
      <name val="Arial"/>
      <family val="2"/>
    </font>
    <font>
      <sz val="8"/>
      <color theme="1"/>
      <name val="Calibri"/>
      <family val="2"/>
      <scheme val="minor"/>
    </font>
    <font>
      <sz val="10"/>
      <color theme="1"/>
      <name val="Calibri"/>
      <family val="2"/>
      <scheme val="minor"/>
    </font>
    <font>
      <b/>
      <sz val="10"/>
      <name val="Arial"/>
      <family val="2"/>
    </font>
    <font>
      <sz val="10"/>
      <name val="Arial"/>
      <family val="2"/>
    </font>
    <font>
      <sz val="11"/>
      <color rgb="FFFF0000"/>
      <name val="Arial"/>
      <family val="2"/>
    </font>
    <font>
      <sz val="11"/>
      <name val="Arial"/>
      <family val="2"/>
    </font>
    <font>
      <sz val="10"/>
      <color indexed="8"/>
      <name val="Arial"/>
      <family val="2"/>
    </font>
    <font>
      <b/>
      <sz val="10"/>
      <color indexed="8"/>
      <name val="Arial"/>
      <family val="2"/>
    </font>
    <font>
      <sz val="11"/>
      <color indexed="8"/>
      <name val="Arial"/>
      <family val="2"/>
    </font>
    <font>
      <sz val="8"/>
      <color theme="1"/>
      <name val="Arial"/>
      <family val="2"/>
    </font>
    <font>
      <b/>
      <sz val="18"/>
      <color theme="1"/>
      <name val="Calibri"/>
      <family val="2"/>
      <scheme val="minor"/>
    </font>
    <font>
      <b/>
      <sz val="10"/>
      <color rgb="FF000000"/>
      <name val="Arial"/>
      <family val="2"/>
    </font>
    <font>
      <b/>
      <sz val="11"/>
      <name val="Arial"/>
      <family val="2"/>
    </font>
    <font>
      <sz val="9"/>
      <color theme="1"/>
      <name val="Arial"/>
      <family val="2"/>
    </font>
    <font>
      <sz val="10"/>
      <color theme="1"/>
      <name val="Arial"/>
      <family val="2"/>
    </font>
    <font>
      <b/>
      <sz val="12"/>
      <color theme="1"/>
      <name val="Arial"/>
      <family val="2"/>
    </font>
    <font>
      <sz val="12"/>
      <color theme="1"/>
      <name val="Arial"/>
      <family val="2"/>
    </font>
    <font>
      <b/>
      <sz val="14"/>
      <color theme="1"/>
      <name val="Calibri"/>
      <family val="2"/>
      <scheme val="minor"/>
    </font>
    <font>
      <b/>
      <sz val="10"/>
      <color theme="1"/>
      <name val="Calibri"/>
      <family val="2"/>
      <scheme val="minor"/>
    </font>
  </fonts>
  <fills count="12">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auto="1"/>
      </right>
      <top/>
      <bottom/>
      <diagonal/>
    </border>
    <border>
      <left style="thin">
        <color auto="1"/>
      </left>
      <right/>
      <top/>
      <bottom/>
      <diagonal/>
    </border>
    <border>
      <left/>
      <right/>
      <top style="thin">
        <color auto="1"/>
      </top>
      <bottom/>
      <diagonal/>
    </border>
    <border>
      <left style="mediumDashDot">
        <color auto="1"/>
      </left>
      <right/>
      <top style="mediumDashDot">
        <color auto="1"/>
      </top>
      <bottom/>
      <diagonal/>
    </border>
    <border>
      <left/>
      <right/>
      <top style="mediumDashDot">
        <color auto="1"/>
      </top>
      <bottom/>
      <diagonal/>
    </border>
    <border>
      <left/>
      <right style="mediumDashDot">
        <color auto="1"/>
      </right>
      <top style="mediumDashDot">
        <color auto="1"/>
      </top>
      <bottom/>
      <diagonal/>
    </border>
    <border>
      <left style="mediumDashDot">
        <color auto="1"/>
      </left>
      <right/>
      <top/>
      <bottom/>
      <diagonal/>
    </border>
    <border>
      <left/>
      <right style="mediumDashDot">
        <color auto="1"/>
      </right>
      <top/>
      <bottom/>
      <diagonal/>
    </border>
    <border>
      <left style="mediumDashDot">
        <color auto="1"/>
      </left>
      <right/>
      <top/>
      <bottom style="mediumDashDot">
        <color auto="1"/>
      </bottom>
      <diagonal/>
    </border>
    <border>
      <left/>
      <right/>
      <top/>
      <bottom style="mediumDashDot">
        <color auto="1"/>
      </bottom>
      <diagonal/>
    </border>
    <border>
      <left/>
      <right style="mediumDashDot">
        <color auto="1"/>
      </right>
      <top/>
      <bottom style="mediumDashDot">
        <color auto="1"/>
      </bottom>
      <diagonal/>
    </border>
  </borders>
  <cellStyleXfs count="1">
    <xf numFmtId="0" fontId="0" fillId="0" borderId="0"/>
  </cellStyleXfs>
  <cellXfs count="236">
    <xf numFmtId="0" fontId="0" fillId="0" borderId="0" xfId="0"/>
    <xf numFmtId="0" fontId="1" fillId="0" borderId="0" xfId="0" applyFont="1"/>
    <xf numFmtId="0" fontId="3" fillId="0" borderId="0" xfId="0" applyFont="1" applyAlignment="1" applyProtection="1">
      <alignment horizontal="center" wrapText="1"/>
      <protection locked="0"/>
    </xf>
    <xf numFmtId="0" fontId="1" fillId="0" borderId="0" xfId="0" applyFont="1" applyAlignment="1">
      <alignment horizontal="left"/>
    </xf>
    <xf numFmtId="2" fontId="1" fillId="0" borderId="0" xfId="0" applyNumberFormat="1" applyFont="1"/>
    <xf numFmtId="0" fontId="5" fillId="0" borderId="0" xfId="0" applyFont="1"/>
    <xf numFmtId="2" fontId="1" fillId="0" borderId="4" xfId="0" applyNumberFormat="1" applyFont="1" applyBorder="1"/>
    <xf numFmtId="164" fontId="1" fillId="0" borderId="0" xfId="0" applyNumberFormat="1" applyFont="1"/>
    <xf numFmtId="164" fontId="5" fillId="7" borderId="0" xfId="0" applyNumberFormat="1" applyFont="1" applyFill="1" applyProtection="1">
      <protection locked="0"/>
    </xf>
    <xf numFmtId="164" fontId="1" fillId="7" borderId="0" xfId="0" applyNumberFormat="1" applyFont="1" applyFill="1" applyProtection="1">
      <protection locked="0"/>
    </xf>
    <xf numFmtId="0" fontId="1" fillId="0" borderId="0" xfId="0" applyFont="1" applyAlignment="1" applyProtection="1">
      <alignment horizontal="left"/>
      <protection locked="0"/>
    </xf>
    <xf numFmtId="0" fontId="1" fillId="0" borderId="0" xfId="0" applyFont="1" applyProtection="1">
      <protection locked="0"/>
    </xf>
    <xf numFmtId="2" fontId="1" fillId="2" borderId="4" xfId="0" applyNumberFormat="1" applyFont="1" applyFill="1" applyBorder="1"/>
    <xf numFmtId="0" fontId="0" fillId="0" borderId="0" xfId="0" applyAlignment="1">
      <alignment vertical="top"/>
    </xf>
    <xf numFmtId="164" fontId="2" fillId="0" borderId="4" xfId="0" applyNumberFormat="1" applyFont="1" applyBorder="1" applyAlignment="1">
      <alignment horizontal="center" vertical="center"/>
    </xf>
    <xf numFmtId="164" fontId="0" fillId="0" borderId="0" xfId="0" applyNumberFormat="1" applyAlignment="1">
      <alignment vertical="top"/>
    </xf>
    <xf numFmtId="0" fontId="5" fillId="8" borderId="0" xfId="0" applyFont="1" applyFill="1" applyAlignment="1">
      <alignment horizontal="center" wrapText="1"/>
    </xf>
    <xf numFmtId="164" fontId="0" fillId="0" borderId="0" xfId="0" applyNumberFormat="1" applyAlignment="1">
      <alignment horizontal="left" vertical="top"/>
    </xf>
    <xf numFmtId="164" fontId="0" fillId="0" borderId="4" xfId="0" applyNumberFormat="1" applyBorder="1" applyAlignment="1">
      <alignment horizontal="left" vertical="top"/>
    </xf>
    <xf numFmtId="0" fontId="0" fillId="8" borderId="0" xfId="0" applyFill="1"/>
    <xf numFmtId="0" fontId="5" fillId="8" borderId="0" xfId="0" applyFont="1" applyFill="1"/>
    <xf numFmtId="164" fontId="5" fillId="0" borderId="0" xfId="0" applyNumberFormat="1" applyFont="1"/>
    <xf numFmtId="164" fontId="5" fillId="0" borderId="4" xfId="0" applyNumberFormat="1" applyFont="1" applyBorder="1"/>
    <xf numFmtId="0" fontId="7" fillId="8" borderId="0" xfId="0" applyFont="1" applyFill="1"/>
    <xf numFmtId="0" fontId="6" fillId="3" borderId="0" xfId="0" applyFont="1" applyFill="1" applyAlignment="1">
      <alignment horizontal="left" wrapText="1"/>
    </xf>
    <xf numFmtId="0" fontId="3" fillId="3" borderId="0" xfId="0" applyFont="1" applyFill="1" applyAlignment="1">
      <alignment horizontal="left" wrapText="1"/>
    </xf>
    <xf numFmtId="0" fontId="6" fillId="3" borderId="0" xfId="0" applyFont="1" applyFill="1" applyAlignment="1">
      <alignment horizontal="center" wrapText="1"/>
    </xf>
    <xf numFmtId="0" fontId="3" fillId="3" borderId="0" xfId="0" applyFont="1" applyFill="1" applyAlignment="1">
      <alignment horizontal="center" wrapText="1"/>
    </xf>
    <xf numFmtId="2" fontId="3" fillId="3" borderId="0" xfId="0" applyNumberFormat="1" applyFont="1" applyFill="1" applyAlignment="1">
      <alignment horizontal="center" wrapText="1"/>
    </xf>
    <xf numFmtId="2" fontId="6" fillId="3" borderId="0" xfId="0" applyNumberFormat="1" applyFont="1" applyFill="1" applyAlignment="1">
      <alignment horizontal="center" wrapText="1"/>
    </xf>
    <xf numFmtId="2" fontId="4" fillId="3" borderId="4" xfId="0" applyNumberFormat="1" applyFont="1" applyFill="1" applyBorder="1" applyAlignment="1">
      <alignment horizontal="center" wrapText="1"/>
    </xf>
    <xf numFmtId="2" fontId="4" fillId="3" borderId="0" xfId="0" applyNumberFormat="1" applyFont="1" applyFill="1" applyAlignment="1">
      <alignment horizontal="center" wrapText="1"/>
    </xf>
    <xf numFmtId="164" fontId="4" fillId="3" borderId="4" xfId="0" applyNumberFormat="1" applyFont="1" applyFill="1" applyBorder="1" applyAlignment="1">
      <alignment horizontal="center" wrapText="1"/>
    </xf>
    <xf numFmtId="164" fontId="1" fillId="0" borderId="4" xfId="0" applyNumberFormat="1" applyFont="1" applyBorder="1"/>
    <xf numFmtId="14" fontId="1" fillId="4" borderId="0" xfId="0" applyNumberFormat="1" applyFont="1" applyFill="1" applyAlignment="1">
      <alignment horizontal="left"/>
    </xf>
    <xf numFmtId="0" fontId="1" fillId="4" borderId="0" xfId="0" applyFont="1" applyFill="1"/>
    <xf numFmtId="2" fontId="1" fillId="4" borderId="0" xfId="0" applyNumberFormat="1" applyFont="1" applyFill="1"/>
    <xf numFmtId="2" fontId="1" fillId="4" borderId="4" xfId="0" applyNumberFormat="1" applyFont="1" applyFill="1" applyBorder="1"/>
    <xf numFmtId="2" fontId="1" fillId="9" borderId="0" xfId="0" applyNumberFormat="1" applyFont="1" applyFill="1"/>
    <xf numFmtId="164" fontId="1" fillId="4" borderId="4" xfId="0" applyNumberFormat="1" applyFont="1" applyFill="1" applyBorder="1"/>
    <xf numFmtId="14" fontId="1" fillId="0" borderId="0" xfId="0" applyNumberFormat="1" applyFont="1" applyAlignment="1">
      <alignment horizontal="left"/>
    </xf>
    <xf numFmtId="14" fontId="1" fillId="5" borderId="0" xfId="0" applyNumberFormat="1" applyFont="1" applyFill="1" applyAlignment="1">
      <alignment horizontal="left"/>
    </xf>
    <xf numFmtId="0" fontId="1" fillId="5" borderId="0" xfId="0" applyFont="1" applyFill="1"/>
    <xf numFmtId="2" fontId="1" fillId="5" borderId="0" xfId="0" applyNumberFormat="1" applyFont="1" applyFill="1"/>
    <xf numFmtId="2" fontId="1" fillId="5" borderId="4" xfId="0" applyNumberFormat="1" applyFont="1" applyFill="1" applyBorder="1"/>
    <xf numFmtId="164" fontId="1" fillId="5" borderId="4" xfId="0" applyNumberFormat="1" applyFont="1" applyFill="1" applyBorder="1"/>
    <xf numFmtId="14" fontId="1" fillId="6" borderId="0" xfId="0" applyNumberFormat="1" applyFont="1" applyFill="1" applyAlignment="1">
      <alignment horizontal="left"/>
    </xf>
    <xf numFmtId="0" fontId="1" fillId="6" borderId="0" xfId="0" applyFont="1" applyFill="1"/>
    <xf numFmtId="2" fontId="1" fillId="6" borderId="0" xfId="0" applyNumberFormat="1" applyFont="1" applyFill="1"/>
    <xf numFmtId="2" fontId="1" fillId="6" borderId="4" xfId="0" applyNumberFormat="1" applyFont="1" applyFill="1" applyBorder="1"/>
    <xf numFmtId="164" fontId="1" fillId="6" borderId="4" xfId="0" applyNumberFormat="1" applyFont="1" applyFill="1" applyBorder="1"/>
    <xf numFmtId="0" fontId="1" fillId="6" borderId="0" xfId="0" applyFont="1" applyFill="1" applyAlignment="1">
      <alignment horizontal="left"/>
    </xf>
    <xf numFmtId="0" fontId="1" fillId="4" borderId="0" xfId="0" applyFont="1" applyFill="1" applyAlignment="1">
      <alignment horizontal="left"/>
    </xf>
    <xf numFmtId="0" fontId="1" fillId="5" borderId="0" xfId="0" applyFont="1" applyFill="1" applyAlignment="1">
      <alignment horizontal="left"/>
    </xf>
    <xf numFmtId="49" fontId="1" fillId="6" borderId="1" xfId="0" applyNumberFormat="1" applyFont="1" applyFill="1" applyBorder="1"/>
    <xf numFmtId="2" fontId="1" fillId="5" borderId="5" xfId="0" applyNumberFormat="1" applyFont="1" applyFill="1" applyBorder="1"/>
    <xf numFmtId="164" fontId="1" fillId="5" borderId="6" xfId="0" applyNumberFormat="1" applyFont="1" applyFill="1" applyBorder="1"/>
    <xf numFmtId="0" fontId="2" fillId="0" borderId="0" xfId="0" applyFont="1"/>
    <xf numFmtId="2" fontId="2" fillId="0" borderId="0" xfId="0" applyNumberFormat="1" applyFont="1"/>
    <xf numFmtId="2" fontId="2" fillId="0" borderId="4" xfId="0" applyNumberFormat="1" applyFont="1" applyBorder="1"/>
    <xf numFmtId="164" fontId="2" fillId="0" borderId="0" xfId="0" applyNumberFormat="1" applyFont="1"/>
    <xf numFmtId="0" fontId="10" fillId="0" borderId="0" xfId="0" applyFont="1"/>
    <xf numFmtId="164" fontId="12" fillId="0" borderId="0" xfId="0" applyNumberFormat="1" applyFont="1" applyAlignment="1">
      <alignment vertical="center"/>
    </xf>
    <xf numFmtId="0" fontId="11" fillId="0" borderId="0" xfId="0" applyFont="1"/>
    <xf numFmtId="164" fontId="13" fillId="0" borderId="0" xfId="0" applyNumberFormat="1" applyFont="1"/>
    <xf numFmtId="0" fontId="10" fillId="0" borderId="0" xfId="0" applyFont="1" applyAlignment="1">
      <alignment horizontal="left" vertical="center"/>
    </xf>
    <xf numFmtId="0" fontId="14" fillId="0" borderId="0" xfId="0" applyFont="1"/>
    <xf numFmtId="0" fontId="15" fillId="0" borderId="0" xfId="0" applyFont="1"/>
    <xf numFmtId="164" fontId="16" fillId="0" borderId="0" xfId="0" applyNumberFormat="1" applyFont="1"/>
    <xf numFmtId="2" fontId="17" fillId="0" borderId="0" xfId="0" applyNumberFormat="1" applyFont="1"/>
    <xf numFmtId="0" fontId="7" fillId="0" borderId="0" xfId="0" applyFont="1"/>
    <xf numFmtId="0" fontId="5" fillId="8" borderId="0" xfId="0" applyFont="1" applyFill="1" applyAlignment="1">
      <alignment horizontal="left" vertical="top" wrapText="1"/>
    </xf>
    <xf numFmtId="0" fontId="0" fillId="0" borderId="0" xfId="0" applyAlignment="1">
      <alignment horizontal="left" vertical="top"/>
    </xf>
    <xf numFmtId="164" fontId="20" fillId="0" borderId="0" xfId="0" applyNumberFormat="1" applyFont="1"/>
    <xf numFmtId="0" fontId="1" fillId="0" borderId="0" xfId="0" applyFont="1" applyAlignment="1">
      <alignment vertical="top" wrapText="1"/>
    </xf>
    <xf numFmtId="0" fontId="1" fillId="0" borderId="17" xfId="0" applyFont="1" applyBorder="1" applyAlignment="1">
      <alignment horizontal="left"/>
    </xf>
    <xf numFmtId="164" fontId="20" fillId="0" borderId="0" xfId="0" applyNumberFormat="1" applyFont="1" applyAlignment="1">
      <alignment vertical="top"/>
    </xf>
    <xf numFmtId="164" fontId="2" fillId="0" borderId="0" xfId="0" applyNumberFormat="1" applyFont="1" applyAlignment="1">
      <alignment vertical="top"/>
    </xf>
    <xf numFmtId="0" fontId="2" fillId="0" borderId="0" xfId="0" applyFont="1" applyAlignment="1">
      <alignment vertical="top"/>
    </xf>
    <xf numFmtId="14" fontId="2" fillId="0" borderId="17" xfId="0" applyNumberFormat="1" applyFont="1" applyBorder="1" applyAlignment="1">
      <alignment horizontal="left" vertical="top"/>
    </xf>
    <xf numFmtId="164" fontId="1" fillId="0" borderId="0" xfId="0" applyNumberFormat="1" applyFont="1" applyAlignment="1">
      <alignment vertical="top"/>
    </xf>
    <xf numFmtId="0" fontId="1" fillId="0" borderId="0" xfId="0" applyFont="1" applyAlignment="1">
      <alignment vertical="top"/>
    </xf>
    <xf numFmtId="14" fontId="1" fillId="0" borderId="17" xfId="0" applyNumberFormat="1" applyFont="1" applyBorder="1" applyAlignment="1">
      <alignment horizontal="left" vertical="top"/>
    </xf>
    <xf numFmtId="164" fontId="1" fillId="7" borderId="0" xfId="0" applyNumberFormat="1" applyFont="1" applyFill="1" applyAlignment="1" applyProtection="1">
      <alignment vertical="top"/>
      <protection locked="0"/>
    </xf>
    <xf numFmtId="164" fontId="17" fillId="0" borderId="0" xfId="0" applyNumberFormat="1" applyFont="1" applyAlignment="1">
      <alignment vertical="top"/>
    </xf>
    <xf numFmtId="164" fontId="1" fillId="0" borderId="4" xfId="0" applyNumberFormat="1" applyFont="1" applyBorder="1" applyAlignment="1">
      <alignment vertical="top"/>
    </xf>
    <xf numFmtId="164" fontId="20" fillId="0" borderId="4" xfId="0" applyNumberFormat="1" applyFont="1" applyBorder="1" applyAlignment="1">
      <alignment vertical="top"/>
    </xf>
    <xf numFmtId="164" fontId="1" fillId="7" borderId="4" xfId="0" applyNumberFormat="1" applyFont="1" applyFill="1" applyBorder="1" applyAlignment="1" applyProtection="1">
      <alignment vertical="top"/>
      <protection locked="0"/>
    </xf>
    <xf numFmtId="164" fontId="17" fillId="5" borderId="17" xfId="0" applyNumberFormat="1" applyFont="1" applyFill="1" applyBorder="1" applyAlignment="1">
      <alignment vertical="top"/>
    </xf>
    <xf numFmtId="0" fontId="1" fillId="5" borderId="0" xfId="0" applyFont="1" applyFill="1" applyAlignment="1">
      <alignment vertical="top"/>
    </xf>
    <xf numFmtId="14" fontId="1" fillId="5" borderId="17" xfId="0" applyNumberFormat="1" applyFont="1" applyFill="1" applyBorder="1" applyAlignment="1">
      <alignment horizontal="left" vertical="top"/>
    </xf>
    <xf numFmtId="0" fontId="1" fillId="5" borderId="0" xfId="0" applyFont="1" applyFill="1" applyAlignment="1">
      <alignment vertical="top" wrapText="1"/>
    </xf>
    <xf numFmtId="0" fontId="1" fillId="5" borderId="0" xfId="0" applyFont="1" applyFill="1" applyAlignment="1">
      <alignment horizontal="left" vertical="top" wrapText="1"/>
    </xf>
    <xf numFmtId="164" fontId="1" fillId="0" borderId="17" xfId="0" applyNumberFormat="1" applyFont="1" applyBorder="1"/>
    <xf numFmtId="164" fontId="1" fillId="0" borderId="17" xfId="0" applyNumberFormat="1" applyFont="1" applyBorder="1" applyAlignment="1">
      <alignment vertical="top"/>
    </xf>
    <xf numFmtId="164" fontId="2" fillId="0" borderId="17" xfId="0" applyNumberFormat="1" applyFont="1" applyBorder="1" applyAlignment="1">
      <alignment vertical="top"/>
    </xf>
    <xf numFmtId="164" fontId="1" fillId="4" borderId="4" xfId="0" applyNumberFormat="1" applyFont="1" applyFill="1" applyBorder="1" applyAlignment="1">
      <alignment vertical="top"/>
    </xf>
    <xf numFmtId="164" fontId="1" fillId="7" borderId="17" xfId="0" applyNumberFormat="1" applyFont="1" applyFill="1" applyBorder="1" applyAlignment="1" applyProtection="1">
      <alignment vertical="top"/>
      <protection locked="0"/>
    </xf>
    <xf numFmtId="0" fontId="1" fillId="4" borderId="0" xfId="0" applyFont="1" applyFill="1" applyAlignment="1">
      <alignment vertical="top"/>
    </xf>
    <xf numFmtId="0" fontId="17" fillId="4" borderId="0" xfId="0" applyFont="1" applyFill="1"/>
    <xf numFmtId="0" fontId="17" fillId="4" borderId="0" xfId="0" applyFont="1" applyFill="1" applyAlignment="1">
      <alignment vertical="top"/>
    </xf>
    <xf numFmtId="14" fontId="1" fillId="4" borderId="17" xfId="0" applyNumberFormat="1" applyFont="1" applyFill="1" applyBorder="1" applyAlignment="1">
      <alignment horizontal="left" vertical="top"/>
    </xf>
    <xf numFmtId="164" fontId="1" fillId="6" borderId="4" xfId="0" applyNumberFormat="1" applyFont="1" applyFill="1" applyBorder="1" applyAlignment="1">
      <alignment vertical="top"/>
    </xf>
    <xf numFmtId="0" fontId="0" fillId="6" borderId="4" xfId="0" applyFill="1" applyBorder="1" applyAlignment="1">
      <alignment vertical="top"/>
    </xf>
    <xf numFmtId="0" fontId="1" fillId="6" borderId="0" xfId="0" applyFont="1" applyFill="1" applyAlignment="1">
      <alignment vertical="top"/>
    </xf>
    <xf numFmtId="0" fontId="17" fillId="6" borderId="0" xfId="0" applyFont="1" applyFill="1" applyAlignment="1">
      <alignment vertical="top"/>
    </xf>
    <xf numFmtId="14" fontId="1" fillId="6" borderId="17" xfId="0" applyNumberFormat="1" applyFont="1" applyFill="1" applyBorder="1" applyAlignment="1">
      <alignment horizontal="left" vertical="top"/>
    </xf>
    <xf numFmtId="164" fontId="1" fillId="5" borderId="4" xfId="0" applyNumberFormat="1" applyFont="1" applyFill="1" applyBorder="1" applyAlignment="1">
      <alignment vertical="top"/>
    </xf>
    <xf numFmtId="0" fontId="1" fillId="5" borderId="0" xfId="0" applyFont="1" applyFill="1" applyAlignment="1">
      <alignment horizontal="center" vertical="top"/>
    </xf>
    <xf numFmtId="20" fontId="1" fillId="5" borderId="0" xfId="0" applyNumberFormat="1" applyFont="1" applyFill="1" applyAlignment="1">
      <alignment vertical="top"/>
    </xf>
    <xf numFmtId="0" fontId="1" fillId="5" borderId="0" xfId="0" applyFont="1" applyFill="1" applyAlignment="1">
      <alignment horizontal="center"/>
    </xf>
    <xf numFmtId="0" fontId="1" fillId="4" borderId="0" xfId="0" applyFont="1" applyFill="1" applyAlignment="1">
      <alignment horizontal="center"/>
    </xf>
    <xf numFmtId="14" fontId="13" fillId="4" borderId="17" xfId="0" applyNumberFormat="1" applyFont="1" applyFill="1" applyBorder="1" applyAlignment="1">
      <alignment horizontal="left" vertical="top"/>
    </xf>
    <xf numFmtId="21" fontId="1" fillId="4" borderId="0" xfId="0" applyNumberFormat="1" applyFont="1" applyFill="1" applyAlignment="1">
      <alignment vertical="top"/>
    </xf>
    <xf numFmtId="0" fontId="2" fillId="0" borderId="0" xfId="0" applyFont="1" applyAlignment="1" applyProtection="1">
      <alignment horizontal="center" wrapText="1"/>
      <protection locked="0"/>
    </xf>
    <xf numFmtId="164" fontId="1" fillId="3" borderId="4" xfId="0" applyNumberFormat="1" applyFont="1" applyFill="1" applyBorder="1" applyAlignment="1" applyProtection="1">
      <alignment horizontal="center" wrapText="1"/>
      <protection locked="0"/>
    </xf>
    <xf numFmtId="164" fontId="17" fillId="3" borderId="17" xfId="0" applyNumberFormat="1" applyFont="1" applyFill="1" applyBorder="1" applyAlignment="1" applyProtection="1">
      <alignment horizontal="center" wrapText="1"/>
      <protection locked="0"/>
    </xf>
    <xf numFmtId="0" fontId="6" fillId="3" borderId="0" xfId="0" applyFont="1" applyFill="1" applyAlignment="1" applyProtection="1">
      <alignment horizontal="center" wrapText="1"/>
      <protection locked="0"/>
    </xf>
    <xf numFmtId="0" fontId="2" fillId="3" borderId="0" xfId="0" applyFont="1" applyFill="1" applyAlignment="1" applyProtection="1">
      <alignment horizontal="center" wrapText="1"/>
      <protection locked="0"/>
    </xf>
    <xf numFmtId="0" fontId="2" fillId="3" borderId="17" xfId="0" applyFont="1" applyFill="1" applyBorder="1" applyAlignment="1" applyProtection="1">
      <alignment horizontal="center" wrapText="1"/>
      <protection locked="0"/>
    </xf>
    <xf numFmtId="164" fontId="2" fillId="0" borderId="4" xfId="0" applyNumberFormat="1" applyFont="1" applyBorder="1" applyAlignment="1">
      <alignment horizontal="center" vertical="top"/>
    </xf>
    <xf numFmtId="164" fontId="2" fillId="0" borderId="0" xfId="0" applyNumberFormat="1" applyFont="1" applyAlignment="1">
      <alignment horizontal="center" vertical="top" wrapText="1"/>
    </xf>
    <xf numFmtId="164" fontId="2" fillId="0" borderId="0" xfId="0" applyNumberFormat="1" applyFont="1" applyAlignment="1">
      <alignment horizontal="center" vertical="top"/>
    </xf>
    <xf numFmtId="164" fontId="6" fillId="0" borderId="0" xfId="0" applyNumberFormat="1" applyFont="1" applyAlignment="1">
      <alignment horizontal="center" vertical="center"/>
    </xf>
    <xf numFmtId="164" fontId="6" fillId="0" borderId="0" xfId="0" applyNumberFormat="1" applyFont="1" applyAlignment="1">
      <alignment horizontal="center" vertical="center" wrapText="1"/>
    </xf>
    <xf numFmtId="164" fontId="17" fillId="3" borderId="0" xfId="0" applyNumberFormat="1" applyFont="1" applyFill="1" applyAlignment="1" applyProtection="1">
      <alignment horizontal="center" wrapText="1"/>
      <protection locked="0"/>
    </xf>
    <xf numFmtId="164" fontId="1" fillId="4" borderId="0" xfId="0" applyNumberFormat="1" applyFont="1" applyFill="1" applyAlignment="1" applyProtection="1">
      <alignment vertical="top"/>
      <protection locked="0"/>
    </xf>
    <xf numFmtId="0" fontId="0" fillId="11" borderId="0" xfId="0" applyFill="1" applyAlignment="1">
      <alignment vertical="top"/>
    </xf>
    <xf numFmtId="14" fontId="1" fillId="11" borderId="17" xfId="0" applyNumberFormat="1" applyFont="1" applyFill="1" applyBorder="1" applyAlignment="1">
      <alignment horizontal="left" vertical="top"/>
    </xf>
    <xf numFmtId="0" fontId="1" fillId="11" borderId="0" xfId="0" applyFont="1" applyFill="1" applyAlignment="1">
      <alignment vertical="top"/>
    </xf>
    <xf numFmtId="0" fontId="1" fillId="11" borderId="0" xfId="0" applyFont="1" applyFill="1" applyAlignment="1">
      <alignment horizontal="center"/>
    </xf>
    <xf numFmtId="0" fontId="0" fillId="8" borderId="0" xfId="0" applyFill="1" applyAlignment="1">
      <alignment vertical="top"/>
    </xf>
    <xf numFmtId="14" fontId="1" fillId="8" borderId="17" xfId="0" applyNumberFormat="1" applyFont="1" applyFill="1" applyBorder="1" applyAlignment="1">
      <alignment horizontal="left" vertical="top"/>
    </xf>
    <xf numFmtId="0" fontId="1" fillId="8" borderId="0" xfId="0" applyFont="1" applyFill="1" applyAlignment="1">
      <alignment vertical="top"/>
    </xf>
    <xf numFmtId="0" fontId="1" fillId="8" borderId="0" xfId="0" applyFont="1" applyFill="1" applyAlignment="1">
      <alignment horizontal="center"/>
    </xf>
    <xf numFmtId="4" fontId="1" fillId="7" borderId="0" xfId="0" applyNumberFormat="1" applyFont="1" applyFill="1" applyAlignment="1" applyProtection="1">
      <alignment vertical="top"/>
      <protection locked="0"/>
    </xf>
    <xf numFmtId="0" fontId="1" fillId="11" borderId="0" xfId="0" applyFont="1" applyFill="1" applyAlignment="1">
      <alignment vertical="top" wrapText="1"/>
    </xf>
    <xf numFmtId="0" fontId="17" fillId="11" borderId="0" xfId="0" applyFont="1" applyFill="1" applyAlignment="1">
      <alignment vertical="top"/>
    </xf>
    <xf numFmtId="0" fontId="17" fillId="11" borderId="0" xfId="0" applyFont="1" applyFill="1"/>
    <xf numFmtId="0" fontId="1" fillId="11" borderId="0" xfId="0" applyFont="1" applyFill="1"/>
    <xf numFmtId="0" fontId="18" fillId="0" borderId="8" xfId="0" applyFont="1" applyBorder="1"/>
    <xf numFmtId="0" fontId="18" fillId="0" borderId="9" xfId="0" applyFont="1" applyBorder="1"/>
    <xf numFmtId="0" fontId="18" fillId="0" borderId="10" xfId="0" applyFont="1" applyBorder="1"/>
    <xf numFmtId="0" fontId="18" fillId="0" borderId="11" xfId="0" applyFont="1" applyBorder="1"/>
    <xf numFmtId="0" fontId="18" fillId="0" borderId="12" xfId="0" applyFont="1" applyBorder="1"/>
    <xf numFmtId="164" fontId="23" fillId="0" borderId="7" xfId="0" applyNumberFormat="1" applyFont="1" applyBorder="1"/>
    <xf numFmtId="0" fontId="5" fillId="0" borderId="8" xfId="0" applyFont="1" applyBorder="1"/>
    <xf numFmtId="0" fontId="5" fillId="0" borderId="16" xfId="0" applyFont="1" applyBorder="1"/>
    <xf numFmtId="0" fontId="5" fillId="0" borderId="7" xfId="0" applyFont="1" applyBorder="1"/>
    <xf numFmtId="164" fontId="1" fillId="0" borderId="9" xfId="0" applyNumberFormat="1" applyFont="1" applyBorder="1"/>
    <xf numFmtId="0" fontId="5" fillId="0" borderId="10" xfId="0" applyFont="1" applyBorder="1"/>
    <xf numFmtId="0" fontId="5" fillId="0" borderId="11" xfId="0" applyFont="1" applyBorder="1"/>
    <xf numFmtId="164" fontId="2" fillId="0" borderId="12" xfId="0" applyNumberFormat="1" applyFont="1" applyBorder="1"/>
    <xf numFmtId="0" fontId="24" fillId="0" borderId="0" xfId="0" applyFont="1"/>
    <xf numFmtId="0" fontId="26" fillId="8" borderId="0" xfId="0" applyFont="1" applyFill="1" applyAlignment="1">
      <alignment horizontal="center" wrapText="1"/>
    </xf>
    <xf numFmtId="0" fontId="26" fillId="0" borderId="0" xfId="0" applyFont="1" applyAlignment="1">
      <alignment horizontal="left" vertical="top"/>
    </xf>
    <xf numFmtId="164" fontId="26" fillId="0" borderId="0" xfId="0" applyNumberFormat="1" applyFont="1" applyAlignment="1">
      <alignment horizontal="left" vertical="top"/>
    </xf>
    <xf numFmtId="0" fontId="4" fillId="0" borderId="0" xfId="0" applyFont="1"/>
    <xf numFmtId="164" fontId="1" fillId="4" borderId="17" xfId="0" applyNumberFormat="1" applyFont="1" applyFill="1" applyBorder="1" applyAlignment="1">
      <alignment vertical="top"/>
    </xf>
    <xf numFmtId="164" fontId="1" fillId="11" borderId="17" xfId="0" applyNumberFormat="1" applyFont="1" applyFill="1" applyBorder="1" applyAlignment="1">
      <alignment vertical="top"/>
    </xf>
    <xf numFmtId="164" fontId="1" fillId="5" borderId="17" xfId="0" applyNumberFormat="1" applyFont="1" applyFill="1" applyBorder="1" applyAlignment="1">
      <alignment vertical="top"/>
    </xf>
    <xf numFmtId="164" fontId="1" fillId="5" borderId="0" xfId="0" applyNumberFormat="1" applyFont="1" applyFill="1" applyAlignment="1">
      <alignment vertical="top"/>
    </xf>
    <xf numFmtId="164" fontId="1" fillId="6" borderId="0" xfId="0" applyNumberFormat="1" applyFont="1" applyFill="1" applyAlignment="1">
      <alignment vertical="top"/>
    </xf>
    <xf numFmtId="164" fontId="1" fillId="4" borderId="0" xfId="0" applyNumberFormat="1" applyFont="1" applyFill="1" applyAlignment="1">
      <alignment vertical="top"/>
    </xf>
    <xf numFmtId="164" fontId="17" fillId="5" borderId="0" xfId="0" applyNumberFormat="1" applyFont="1" applyFill="1" applyAlignment="1">
      <alignment vertical="top"/>
    </xf>
    <xf numFmtId="0" fontId="0" fillId="0" borderId="19" xfId="0" applyBorder="1"/>
    <xf numFmtId="0" fontId="0" fillId="0" borderId="20" xfId="0" applyBorder="1"/>
    <xf numFmtId="0" fontId="0" fillId="0" borderId="21" xfId="0" applyBorder="1"/>
    <xf numFmtId="0" fontId="0" fillId="0" borderId="22" xfId="0" applyBorder="1"/>
    <xf numFmtId="0" fontId="0" fillId="0" borderId="23" xfId="0" applyBorder="1"/>
    <xf numFmtId="164" fontId="0" fillId="0" borderId="23" xfId="0" applyNumberFormat="1" applyBorder="1"/>
    <xf numFmtId="0" fontId="5" fillId="0" borderId="22" xfId="0" applyFont="1" applyBorder="1"/>
    <xf numFmtId="0" fontId="5" fillId="0" borderId="23" xfId="0" applyFont="1" applyBorder="1"/>
    <xf numFmtId="0" fontId="0" fillId="0" borderId="24" xfId="0" applyBorder="1"/>
    <xf numFmtId="0" fontId="0" fillId="0" borderId="25" xfId="0" applyBorder="1"/>
    <xf numFmtId="0" fontId="0" fillId="0" borderId="26" xfId="0" applyBorder="1"/>
    <xf numFmtId="0" fontId="5" fillId="4" borderId="22" xfId="0" applyFont="1" applyFill="1" applyBorder="1"/>
    <xf numFmtId="0" fontId="5" fillId="4" borderId="0" xfId="0" applyFont="1" applyFill="1"/>
    <xf numFmtId="164" fontId="25" fillId="4" borderId="23" xfId="0" applyNumberFormat="1" applyFont="1" applyFill="1" applyBorder="1"/>
    <xf numFmtId="0" fontId="0" fillId="5" borderId="22" xfId="0" applyFill="1" applyBorder="1"/>
    <xf numFmtId="0" fontId="0" fillId="5" borderId="0" xfId="0" applyFill="1"/>
    <xf numFmtId="164" fontId="0" fillId="5" borderId="23" xfId="0" applyNumberFormat="1" applyFill="1" applyBorder="1"/>
    <xf numFmtId="164" fontId="2" fillId="0" borderId="0" xfId="0" applyNumberFormat="1" applyFont="1" applyAlignment="1">
      <alignment horizontal="center" vertical="center"/>
    </xf>
    <xf numFmtId="0" fontId="5" fillId="8" borderId="0" xfId="0" applyFont="1" applyFill="1" applyAlignment="1">
      <alignment horizontal="left" vertical="top" wrapText="1"/>
    </xf>
    <xf numFmtId="0" fontId="0" fillId="0" borderId="0" xfId="0" applyAlignment="1">
      <alignment horizontal="left" vertical="top"/>
    </xf>
    <xf numFmtId="0" fontId="1" fillId="7" borderId="0" xfId="0" applyFont="1" applyFill="1" applyAlignment="1">
      <alignment horizontal="left" vertical="top" wrapText="1"/>
    </xf>
    <xf numFmtId="0" fontId="0" fillId="7" borderId="0" xfId="0" applyFill="1" applyAlignment="1">
      <alignment vertical="top"/>
    </xf>
    <xf numFmtId="0" fontId="19" fillId="3" borderId="0" xfId="0" applyFont="1" applyFill="1" applyAlignment="1">
      <alignment wrapText="1"/>
    </xf>
    <xf numFmtId="0" fontId="0" fillId="0" borderId="0" xfId="0"/>
    <xf numFmtId="0" fontId="2" fillId="3" borderId="0" xfId="0" applyFont="1" applyFill="1" applyAlignment="1">
      <alignment horizontal="left" wrapText="1"/>
    </xf>
    <xf numFmtId="0" fontId="5" fillId="3" borderId="0" xfId="0" applyFont="1" applyFill="1"/>
    <xf numFmtId="0" fontId="2" fillId="2" borderId="0" xfId="0" applyFont="1" applyFill="1" applyAlignment="1">
      <alignment horizontal="left" wrapText="1"/>
    </xf>
    <xf numFmtId="0" fontId="2" fillId="2" borderId="0" xfId="0" applyFont="1" applyFill="1"/>
    <xf numFmtId="0" fontId="1" fillId="0" borderId="0" xfId="0" applyFont="1" applyAlignment="1">
      <alignment horizontal="left" vertical="top" wrapText="1"/>
    </xf>
    <xf numFmtId="0" fontId="0" fillId="0" borderId="0" xfId="0" applyAlignment="1">
      <alignment vertical="top"/>
    </xf>
    <xf numFmtId="2" fontId="6" fillId="2" borderId="2" xfId="0" applyNumberFormat="1" applyFont="1" applyFill="1" applyBorder="1" applyAlignment="1">
      <alignment horizontal="left" vertical="center" wrapText="1"/>
    </xf>
    <xf numFmtId="0" fontId="8" fillId="0" borderId="3" xfId="0" applyFont="1" applyBorder="1" applyAlignment="1">
      <alignment horizontal="left" vertical="center"/>
    </xf>
    <xf numFmtId="2" fontId="4" fillId="2" borderId="2" xfId="0" applyNumberFormat="1" applyFont="1" applyFill="1" applyBorder="1" applyAlignment="1">
      <alignment horizontal="left" vertical="center" wrapText="1"/>
    </xf>
    <xf numFmtId="0" fontId="9" fillId="0" borderId="3" xfId="0" applyFont="1" applyBorder="1" applyAlignment="1">
      <alignment horizontal="left" vertical="center"/>
    </xf>
    <xf numFmtId="0" fontId="11" fillId="7" borderId="13" xfId="0" applyFont="1" applyFill="1" applyBorder="1" applyAlignment="1" applyProtection="1">
      <alignment horizontal="left" vertical="center"/>
      <protection locked="0"/>
    </xf>
    <xf numFmtId="0" fontId="11" fillId="7" borderId="14" xfId="0" applyFont="1" applyFill="1" applyBorder="1" applyAlignment="1" applyProtection="1">
      <alignment horizontal="left" vertical="center"/>
      <protection locked="0"/>
    </xf>
    <xf numFmtId="0" fontId="0" fillId="7" borderId="13" xfId="0" applyFill="1" applyBorder="1" applyProtection="1">
      <protection locked="0"/>
    </xf>
    <xf numFmtId="0" fontId="0" fillId="7" borderId="15" xfId="0" applyFill="1" applyBorder="1" applyProtection="1">
      <protection locked="0"/>
    </xf>
    <xf numFmtId="0" fontId="0" fillId="7" borderId="14" xfId="0" applyFill="1" applyBorder="1" applyProtection="1">
      <protection locked="0"/>
    </xf>
    <xf numFmtId="2" fontId="4" fillId="10" borderId="0" xfId="0" applyNumberFormat="1" applyFont="1" applyFill="1" applyAlignment="1">
      <alignment horizontal="left" vertical="center" wrapText="1"/>
    </xf>
    <xf numFmtId="0" fontId="9" fillId="10" borderId="0" xfId="0" applyFont="1" applyFill="1" applyAlignment="1">
      <alignment horizontal="left" vertical="center"/>
    </xf>
    <xf numFmtId="0" fontId="2" fillId="10" borderId="0" xfId="0" applyFont="1" applyFill="1" applyAlignment="1">
      <alignment horizontal="left" wrapText="1"/>
    </xf>
    <xf numFmtId="0" fontId="2" fillId="10" borderId="0" xfId="0" applyFont="1" applyFill="1"/>
    <xf numFmtId="0" fontId="0" fillId="10" borderId="0" xfId="0" applyFill="1"/>
    <xf numFmtId="0" fontId="2" fillId="3" borderId="17" xfId="0" applyFont="1" applyFill="1" applyBorder="1" applyAlignment="1" applyProtection="1">
      <alignment horizontal="left" wrapText="1"/>
      <protection locked="0"/>
    </xf>
    <xf numFmtId="0" fontId="0" fillId="0" borderId="0" xfId="0" applyAlignment="1">
      <alignment horizontal="left" wrapText="1"/>
    </xf>
    <xf numFmtId="0" fontId="0" fillId="0" borderId="4" xfId="0" applyBorder="1" applyAlignment="1">
      <alignment horizontal="left" wrapText="1"/>
    </xf>
    <xf numFmtId="0" fontId="2" fillId="7" borderId="17" xfId="0" applyFont="1" applyFill="1" applyBorder="1" applyAlignment="1">
      <alignment horizontal="left" vertical="top" wrapText="1"/>
    </xf>
    <xf numFmtId="0" fontId="17" fillId="6" borderId="0" xfId="0" applyFont="1" applyFill="1" applyAlignment="1">
      <alignment vertical="top" wrapText="1"/>
    </xf>
    <xf numFmtId="0" fontId="8" fillId="0" borderId="0" xfId="0" applyFont="1" applyAlignment="1">
      <alignment vertical="top"/>
    </xf>
    <xf numFmtId="0" fontId="2" fillId="0" borderId="0" xfId="0" applyFont="1" applyAlignment="1">
      <alignment vertical="top"/>
    </xf>
    <xf numFmtId="0" fontId="5" fillId="0" borderId="4" xfId="0" applyFont="1" applyBorder="1" applyAlignment="1">
      <alignment vertical="top"/>
    </xf>
    <xf numFmtId="0" fontId="0" fillId="0" borderId="4" xfId="0" applyBorder="1" applyAlignment="1">
      <alignment vertical="top"/>
    </xf>
    <xf numFmtId="2" fontId="6" fillId="10" borderId="2" xfId="0" applyNumberFormat="1" applyFont="1" applyFill="1" applyBorder="1" applyAlignment="1">
      <alignment horizontal="center" vertical="center" wrapText="1"/>
    </xf>
    <xf numFmtId="2" fontId="6" fillId="10" borderId="18" xfId="0" applyNumberFormat="1" applyFont="1" applyFill="1" applyBorder="1" applyAlignment="1">
      <alignment horizontal="center" vertical="center" wrapText="1"/>
    </xf>
    <xf numFmtId="0" fontId="6" fillId="10" borderId="3" xfId="0" applyFont="1" applyFill="1" applyBorder="1" applyAlignment="1">
      <alignment horizontal="center" vertical="center"/>
    </xf>
    <xf numFmtId="2" fontId="2" fillId="10" borderId="2" xfId="0" applyNumberFormat="1" applyFont="1" applyFill="1" applyBorder="1" applyAlignment="1">
      <alignment horizontal="center" vertical="top" wrapText="1"/>
    </xf>
    <xf numFmtId="2" fontId="2" fillId="10" borderId="18" xfId="0" applyNumberFormat="1" applyFont="1" applyFill="1" applyBorder="1" applyAlignment="1">
      <alignment horizontal="center" vertical="top" wrapText="1"/>
    </xf>
    <xf numFmtId="0" fontId="2" fillId="10" borderId="3" xfId="0" applyFont="1" applyFill="1" applyBorder="1" applyAlignment="1">
      <alignment horizontal="center" vertical="top"/>
    </xf>
    <xf numFmtId="0" fontId="2" fillId="10" borderId="2" xfId="0" applyFont="1" applyFill="1" applyBorder="1" applyAlignment="1">
      <alignment horizontal="center" vertical="top" wrapText="1"/>
    </xf>
    <xf numFmtId="0" fontId="2" fillId="10" borderId="18" xfId="0" applyFont="1" applyFill="1" applyBorder="1" applyAlignment="1">
      <alignment horizontal="center" vertical="top" wrapText="1"/>
    </xf>
    <xf numFmtId="0" fontId="2" fillId="10" borderId="2" xfId="0" applyFont="1" applyFill="1" applyBorder="1" applyAlignment="1">
      <alignment horizontal="left" vertical="top" wrapText="1"/>
    </xf>
    <xf numFmtId="0" fontId="5" fillId="10" borderId="18" xfId="0" applyFont="1" applyFill="1" applyBorder="1" applyAlignment="1">
      <alignment vertical="top"/>
    </xf>
    <xf numFmtId="0" fontId="22" fillId="0" borderId="17" xfId="0" applyFont="1" applyBorder="1" applyAlignment="1">
      <alignment horizontal="left" vertical="top" wrapText="1"/>
    </xf>
    <xf numFmtId="0" fontId="9" fillId="0" borderId="0" xfId="0" applyFont="1"/>
    <xf numFmtId="0" fontId="9" fillId="0" borderId="4" xfId="0" applyFont="1" applyBorder="1"/>
    <xf numFmtId="2" fontId="6" fillId="0" borderId="17" xfId="0" applyNumberFormat="1" applyFont="1" applyBorder="1" applyAlignment="1">
      <alignment vertical="top" wrapText="1"/>
    </xf>
    <xf numFmtId="2" fontId="6" fillId="0" borderId="0" xfId="0" applyNumberFormat="1" applyFont="1" applyAlignment="1">
      <alignment vertical="top" wrapText="1"/>
    </xf>
    <xf numFmtId="14" fontId="17" fillId="3" borderId="17" xfId="0" applyNumberFormat="1" applyFont="1" applyFill="1" applyBorder="1" applyAlignment="1">
      <alignment horizontal="left" vertical="top" wrapText="1"/>
    </xf>
    <xf numFmtId="0" fontId="8" fillId="3" borderId="0" xfId="0" applyFont="1" applyFill="1"/>
    <xf numFmtId="0" fontId="8" fillId="3" borderId="4" xfId="0" applyFont="1" applyFill="1" applyBorder="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A986-5AAC-4F59-8D39-3860D6E92D7F}">
  <sheetPr>
    <pageSetUpPr fitToPage="1"/>
  </sheetPr>
  <dimension ref="A1:O19"/>
  <sheetViews>
    <sheetView showGridLines="0" workbookViewId="0">
      <selection activeCell="O2" sqref="O2"/>
    </sheetView>
  </sheetViews>
  <sheetFormatPr baseColWidth="10" defaultColWidth="11.42578125" defaultRowHeight="15" x14ac:dyDescent="0.25"/>
  <cols>
    <col min="4" max="4" width="21.28515625" customWidth="1"/>
    <col min="5" max="5" width="17.85546875" customWidth="1"/>
  </cols>
  <sheetData>
    <row r="1" spans="1:15" ht="14.45" customHeight="1" x14ac:dyDescent="0.25">
      <c r="A1" s="206" t="s">
        <v>0</v>
      </c>
      <c r="B1" s="207"/>
      <c r="C1" s="207"/>
      <c r="D1" s="207"/>
      <c r="E1" s="207"/>
      <c r="F1" s="207"/>
      <c r="G1" s="207"/>
      <c r="H1" s="207"/>
      <c r="I1" s="208"/>
      <c r="J1" s="208"/>
      <c r="K1" s="208"/>
      <c r="L1" s="204"/>
      <c r="M1" s="205"/>
      <c r="N1" s="204"/>
      <c r="O1" s="205"/>
    </row>
    <row r="2" spans="1:15" ht="50.1" customHeight="1" x14ac:dyDescent="0.25">
      <c r="A2" s="193" t="s">
        <v>1</v>
      </c>
      <c r="B2" s="194"/>
      <c r="C2" s="194"/>
      <c r="D2" s="194"/>
      <c r="E2" s="194"/>
      <c r="F2" s="194"/>
      <c r="G2" s="194"/>
      <c r="H2" s="194"/>
      <c r="I2" s="194"/>
      <c r="J2" s="194"/>
      <c r="K2" s="194"/>
      <c r="L2" s="194"/>
      <c r="M2" s="194"/>
      <c r="N2" s="194"/>
      <c r="O2" s="182"/>
    </row>
    <row r="3" spans="1:15" ht="15.75" thickBot="1" x14ac:dyDescent="0.3"/>
    <row r="4" spans="1:15" x14ac:dyDescent="0.25">
      <c r="B4" s="165"/>
      <c r="C4" s="166"/>
      <c r="D4" s="166"/>
      <c r="E4" s="167"/>
    </row>
    <row r="5" spans="1:15" x14ac:dyDescent="0.25">
      <c r="B5" s="168"/>
      <c r="E5" s="169"/>
    </row>
    <row r="6" spans="1:15" x14ac:dyDescent="0.25">
      <c r="B6" s="179" t="s">
        <v>2</v>
      </c>
      <c r="C6" s="180"/>
      <c r="D6" s="180"/>
      <c r="E6" s="181">
        <f>'Preisblatt 1 Druckaufträge'!K384</f>
        <v>0</v>
      </c>
    </row>
    <row r="7" spans="1:15" x14ac:dyDescent="0.25">
      <c r="B7" s="179" t="s">
        <v>3</v>
      </c>
      <c r="C7" s="180"/>
      <c r="D7" s="180"/>
      <c r="E7" s="181">
        <f>'Preisblatt 2 Montage Demontage'!L109</f>
        <v>0</v>
      </c>
    </row>
    <row r="8" spans="1:15" x14ac:dyDescent="0.25">
      <c r="B8" s="168"/>
      <c r="E8" s="170"/>
    </row>
    <row r="9" spans="1:15" ht="18.75" x14ac:dyDescent="0.3">
      <c r="B9" s="176" t="s">
        <v>4</v>
      </c>
      <c r="C9" s="177"/>
      <c r="D9" s="177"/>
      <c r="E9" s="178">
        <f>SUM(E7+E6)</f>
        <v>0</v>
      </c>
      <c r="F9" s="5"/>
    </row>
    <row r="10" spans="1:15" x14ac:dyDescent="0.25">
      <c r="B10" s="171"/>
      <c r="C10" s="5"/>
      <c r="D10" s="5"/>
      <c r="E10" s="172"/>
      <c r="F10" s="5"/>
    </row>
    <row r="11" spans="1:15" ht="15.75" thickBot="1" x14ac:dyDescent="0.3">
      <c r="B11" s="173"/>
      <c r="C11" s="174"/>
      <c r="D11" s="174"/>
      <c r="E11" s="175"/>
    </row>
    <row r="14" spans="1:15" x14ac:dyDescent="0.25">
      <c r="A14" s="3"/>
      <c r="B14" s="1"/>
      <c r="C14" s="1"/>
      <c r="D14" s="1"/>
      <c r="E14" s="1"/>
    </row>
    <row r="15" spans="1:15" x14ac:dyDescent="0.25">
      <c r="A15" s="3"/>
      <c r="B15" s="199"/>
      <c r="C15" s="200"/>
      <c r="D15" s="62"/>
      <c r="E15" s="1"/>
    </row>
    <row r="16" spans="1:15" x14ac:dyDescent="0.25">
      <c r="A16" s="61"/>
      <c r="B16" s="61" t="s">
        <v>5</v>
      </c>
      <c r="C16" s="64"/>
      <c r="D16" s="64"/>
      <c r="E16" s="1"/>
    </row>
    <row r="17" spans="1:5" x14ac:dyDescent="0.25">
      <c r="A17" s="63"/>
      <c r="B17" s="201"/>
      <c r="C17" s="202"/>
      <c r="D17" s="203"/>
      <c r="E17" s="1"/>
    </row>
    <row r="18" spans="1:5" x14ac:dyDescent="0.25">
      <c r="A18" s="65"/>
      <c r="B18" s="67" t="s">
        <v>6</v>
      </c>
      <c r="C18" s="68"/>
      <c r="D18" s="68"/>
      <c r="E18" s="1"/>
    </row>
    <row r="19" spans="1:5" x14ac:dyDescent="0.25">
      <c r="A19" s="66"/>
      <c r="B19" s="1"/>
      <c r="C19" s="1"/>
      <c r="D19" s="1"/>
      <c r="E19" s="1"/>
    </row>
  </sheetData>
  <sheetProtection algorithmName="SHA-512" hashValue="T/RuoowTT3/8LeViTQCGCI3g57RdflLiFMAzzZn1CVuGyxya5kZrPxrmYN5NdYmt44nsyzax7XqQFMUK+GrpMQ==" saltValue="S3V+K1E5NE23JEmsEqXeag==" spinCount="100000" sheet="1" objects="1" scenarios="1"/>
  <mergeCells count="6">
    <mergeCell ref="B15:C15"/>
    <mergeCell ref="B17:D17"/>
    <mergeCell ref="L1:M1"/>
    <mergeCell ref="N1:O1"/>
    <mergeCell ref="A2:N2"/>
    <mergeCell ref="A1:K1"/>
  </mergeCells>
  <pageMargins left="0.7" right="0.7" top="0.78740157499999996" bottom="0.78740157499999996" header="0.3" footer="0.3"/>
  <pageSetup scale="68"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88"/>
  <sheetViews>
    <sheetView showGridLines="0" tabSelected="1" zoomScaleNormal="100" workbookViewId="0">
      <pane ySplit="11" topLeftCell="A354" activePane="bottomLeft" state="frozen"/>
      <selection pane="bottomLeft" activeCell="R9" sqref="R9"/>
    </sheetView>
  </sheetViews>
  <sheetFormatPr baseColWidth="10" defaultColWidth="10.85546875" defaultRowHeight="14.25" x14ac:dyDescent="0.2"/>
  <cols>
    <col min="1" max="1" width="12.140625" style="3" customWidth="1"/>
    <col min="2" max="2" width="37.42578125" style="1" customWidth="1"/>
    <col min="3" max="3" width="19" style="1" customWidth="1"/>
    <col min="4" max="4" width="5.42578125" style="1" customWidth="1"/>
    <col min="5" max="5" width="6.85546875" style="1" customWidth="1"/>
    <col min="6" max="6" width="6.5703125" style="1" customWidth="1"/>
    <col min="7" max="7" width="6.140625" style="4" customWidth="1"/>
    <col min="8" max="8" width="7.140625" style="4" customWidth="1"/>
    <col min="9" max="9" width="8.85546875" style="6" customWidth="1"/>
    <col min="10" max="10" width="10.5703125" style="4" customWidth="1"/>
    <col min="11" max="11" width="15.7109375" style="7" customWidth="1"/>
    <col min="12" max="12" width="10.5703125" style="4" customWidth="1"/>
    <col min="13" max="13" width="15.5703125" style="7" customWidth="1"/>
    <col min="14" max="14" width="10.5703125" style="4" customWidth="1"/>
    <col min="15" max="15" width="16.140625" style="7" customWidth="1"/>
    <col min="16" max="16384" width="10.85546875" style="1"/>
  </cols>
  <sheetData>
    <row r="1" spans="1:18" ht="30" customHeight="1" x14ac:dyDescent="0.25">
      <c r="A1" s="191" t="s">
        <v>464</v>
      </c>
      <c r="B1" s="192"/>
      <c r="C1" s="192"/>
      <c r="D1" s="192"/>
      <c r="E1" s="192"/>
      <c r="F1" s="192"/>
      <c r="G1" s="192"/>
      <c r="H1" s="192"/>
      <c r="I1" s="12"/>
      <c r="J1" s="195" t="s">
        <v>7</v>
      </c>
      <c r="K1" s="196"/>
      <c r="L1" s="197" t="s">
        <v>8</v>
      </c>
      <c r="M1" s="198"/>
      <c r="N1" s="197" t="s">
        <v>9</v>
      </c>
      <c r="O1" s="198"/>
    </row>
    <row r="2" spans="1:18" ht="45" customHeight="1" x14ac:dyDescent="0.2">
      <c r="A2" s="193" t="s">
        <v>10</v>
      </c>
      <c r="B2" s="194"/>
      <c r="C2" s="194"/>
      <c r="D2" s="194"/>
      <c r="E2" s="194"/>
      <c r="F2" s="194"/>
      <c r="G2" s="194"/>
      <c r="H2" s="194"/>
      <c r="I2" s="194"/>
      <c r="J2" s="194"/>
      <c r="K2" s="194"/>
      <c r="L2" s="194"/>
      <c r="M2" s="194"/>
      <c r="N2" s="194"/>
      <c r="O2" s="14"/>
    </row>
    <row r="3" spans="1:18" ht="15" x14ac:dyDescent="0.2">
      <c r="A3" s="185" t="s">
        <v>11</v>
      </c>
      <c r="B3" s="186"/>
      <c r="C3" s="186"/>
      <c r="D3" s="13"/>
      <c r="E3" s="13"/>
      <c r="F3" s="13"/>
      <c r="G3" s="13"/>
      <c r="H3" s="13"/>
      <c r="I3" s="13"/>
      <c r="J3" s="13"/>
      <c r="K3" s="15"/>
      <c r="L3" s="13"/>
      <c r="M3" s="15"/>
      <c r="N3" s="13"/>
      <c r="O3" s="14"/>
    </row>
    <row r="4" spans="1:18" ht="60" customHeight="1" x14ac:dyDescent="0.25">
      <c r="A4" s="183" t="s">
        <v>12</v>
      </c>
      <c r="B4" s="184"/>
      <c r="C4" s="184"/>
      <c r="D4" s="184"/>
      <c r="E4" s="184"/>
      <c r="F4" s="184"/>
      <c r="G4" s="184"/>
      <c r="H4" s="184"/>
      <c r="I4" s="184"/>
      <c r="J4" s="16" t="s">
        <v>13</v>
      </c>
      <c r="K4" s="17"/>
      <c r="L4" s="16" t="s">
        <v>13</v>
      </c>
      <c r="M4" s="17"/>
      <c r="N4" s="16" t="s">
        <v>13</v>
      </c>
      <c r="O4" s="18"/>
    </row>
    <row r="5" spans="1:18" ht="15" x14ac:dyDescent="0.25">
      <c r="A5" s="19" t="s">
        <v>14</v>
      </c>
      <c r="B5" s="19" t="s">
        <v>15</v>
      </c>
      <c r="C5" s="20"/>
      <c r="D5"/>
      <c r="E5" s="5"/>
      <c r="F5" s="5"/>
      <c r="G5" s="5"/>
      <c r="H5" s="5"/>
      <c r="I5" s="4"/>
      <c r="J5" s="8"/>
      <c r="K5" s="21"/>
      <c r="L5" s="8"/>
      <c r="M5" s="21"/>
      <c r="N5" s="8"/>
      <c r="O5" s="22"/>
      <c r="P5" s="5"/>
      <c r="Q5" s="5"/>
      <c r="R5" s="5"/>
    </row>
    <row r="6" spans="1:18" ht="15" x14ac:dyDescent="0.25">
      <c r="A6" s="19" t="s">
        <v>14</v>
      </c>
      <c r="B6" s="19" t="s">
        <v>16</v>
      </c>
      <c r="C6" s="20"/>
      <c r="D6"/>
      <c r="E6" s="5"/>
      <c r="F6" s="5"/>
      <c r="G6" s="5"/>
      <c r="H6" s="5"/>
      <c r="I6" s="4"/>
      <c r="J6" s="8"/>
      <c r="K6" s="21"/>
      <c r="L6" s="8"/>
      <c r="M6" s="21"/>
      <c r="N6" s="8"/>
      <c r="O6" s="22"/>
      <c r="P6" s="5"/>
      <c r="Q6" s="5"/>
      <c r="R6" s="5"/>
    </row>
    <row r="7" spans="1:18" ht="15" x14ac:dyDescent="0.25">
      <c r="A7" s="19" t="s">
        <v>14</v>
      </c>
      <c r="B7" s="19" t="s">
        <v>17</v>
      </c>
      <c r="C7" s="20"/>
      <c r="D7"/>
      <c r="E7" s="5"/>
      <c r="F7" s="5"/>
      <c r="G7" s="5"/>
      <c r="H7" s="5"/>
      <c r="I7" s="4"/>
      <c r="J7" s="8"/>
      <c r="K7" s="21"/>
      <c r="L7" s="8"/>
      <c r="M7" s="21"/>
      <c r="N7" s="8"/>
      <c r="O7" s="22"/>
      <c r="P7" s="5"/>
      <c r="Q7" s="5"/>
      <c r="R7" s="5"/>
    </row>
    <row r="8" spans="1:18" ht="15" x14ac:dyDescent="0.25">
      <c r="A8" s="19" t="s">
        <v>14</v>
      </c>
      <c r="B8" s="19" t="s">
        <v>18</v>
      </c>
      <c r="C8" s="20"/>
      <c r="E8" s="5"/>
      <c r="F8" s="5"/>
      <c r="G8" s="5"/>
      <c r="H8" s="5"/>
      <c r="I8" s="4"/>
      <c r="J8" s="8"/>
      <c r="K8" s="21"/>
      <c r="L8" s="8"/>
      <c r="M8" s="21"/>
      <c r="N8" s="8"/>
      <c r="O8" s="22"/>
      <c r="P8" s="5"/>
      <c r="Q8" s="5"/>
      <c r="R8" s="5"/>
    </row>
    <row r="9" spans="1:18" ht="15" x14ac:dyDescent="0.25">
      <c r="A9" s="19" t="s">
        <v>14</v>
      </c>
      <c r="B9" s="19" t="s">
        <v>19</v>
      </c>
      <c r="C9" s="20"/>
      <c r="D9"/>
      <c r="E9" s="5"/>
      <c r="F9" s="5"/>
      <c r="G9" s="5"/>
      <c r="H9" s="5"/>
      <c r="I9" s="4"/>
      <c r="J9" s="8"/>
      <c r="K9" s="21"/>
      <c r="L9" s="8"/>
      <c r="M9" s="21"/>
      <c r="N9" s="8"/>
      <c r="O9" s="22"/>
      <c r="P9" s="5"/>
      <c r="Q9" s="5"/>
      <c r="R9" s="5"/>
    </row>
    <row r="10" spans="1:18" ht="15" x14ac:dyDescent="0.25">
      <c r="A10" s="19" t="s">
        <v>14</v>
      </c>
      <c r="B10" s="19" t="s">
        <v>20</v>
      </c>
      <c r="C10" s="20"/>
      <c r="D10"/>
      <c r="E10" s="5"/>
      <c r="F10" s="5"/>
      <c r="G10" s="5"/>
      <c r="H10" s="5"/>
      <c r="I10" s="4"/>
      <c r="J10" s="8"/>
      <c r="K10" s="21"/>
      <c r="L10" s="8"/>
      <c r="M10" s="21"/>
      <c r="N10" s="8"/>
      <c r="O10" s="22"/>
      <c r="P10" s="5"/>
      <c r="Q10" s="5"/>
      <c r="R10" s="5"/>
    </row>
    <row r="11" spans="1:18" ht="15" x14ac:dyDescent="0.25">
      <c r="A11" s="23" t="s">
        <v>21</v>
      </c>
      <c r="B11" s="19"/>
      <c r="C11" s="20"/>
      <c r="D11" s="5"/>
      <c r="E11" s="5"/>
      <c r="F11" s="5"/>
      <c r="G11" s="5"/>
      <c r="H11" s="5"/>
      <c r="I11" s="5"/>
      <c r="J11" s="5"/>
      <c r="K11" s="21"/>
      <c r="L11" s="5"/>
      <c r="M11" s="21"/>
      <c r="N11" s="5"/>
      <c r="O11" s="22"/>
    </row>
    <row r="12" spans="1:18" ht="15" x14ac:dyDescent="0.25">
      <c r="A12" s="70"/>
      <c r="B12"/>
      <c r="C12" s="5"/>
      <c r="D12" s="5"/>
      <c r="E12" s="5"/>
      <c r="F12" s="5"/>
      <c r="G12" s="5"/>
      <c r="H12" s="5"/>
      <c r="I12" s="5"/>
      <c r="J12" s="5"/>
      <c r="K12" s="21"/>
      <c r="L12" s="5"/>
      <c r="M12" s="21"/>
      <c r="N12" s="5"/>
      <c r="O12" s="22"/>
    </row>
    <row r="13" spans="1:18" ht="30" customHeight="1" x14ac:dyDescent="0.25">
      <c r="A13" s="187" t="s">
        <v>22</v>
      </c>
      <c r="B13" s="188"/>
      <c r="C13" s="188"/>
      <c r="D13" s="5"/>
      <c r="E13" s="5"/>
      <c r="F13" s="5"/>
      <c r="G13" s="5"/>
      <c r="H13" s="5"/>
      <c r="I13" s="5"/>
      <c r="J13" s="5"/>
      <c r="K13" s="21"/>
      <c r="L13" s="5"/>
      <c r="M13" s="21"/>
      <c r="N13" s="5"/>
      <c r="O13" s="22"/>
    </row>
    <row r="14" spans="1:18" s="2" customFormat="1" ht="33.75" x14ac:dyDescent="0.2">
      <c r="A14" s="24" t="s">
        <v>23</v>
      </c>
      <c r="B14" s="25" t="s">
        <v>24</v>
      </c>
      <c r="C14" s="25" t="s">
        <v>25</v>
      </c>
      <c r="D14" s="26" t="s">
        <v>26</v>
      </c>
      <c r="E14" s="27" t="s">
        <v>27</v>
      </c>
      <c r="F14" s="27" t="s">
        <v>28</v>
      </c>
      <c r="G14" s="28" t="s">
        <v>29</v>
      </c>
      <c r="H14" s="29" t="s">
        <v>30</v>
      </c>
      <c r="I14" s="30" t="s">
        <v>31</v>
      </c>
      <c r="J14" s="31" t="s">
        <v>13</v>
      </c>
      <c r="K14" s="32" t="s">
        <v>32</v>
      </c>
      <c r="L14" s="31" t="s">
        <v>13</v>
      </c>
      <c r="M14" s="32" t="s">
        <v>32</v>
      </c>
      <c r="N14" s="31" t="s">
        <v>13</v>
      </c>
      <c r="O14" s="32" t="s">
        <v>32</v>
      </c>
    </row>
    <row r="15" spans="1:18" x14ac:dyDescent="0.2">
      <c r="K15" s="33"/>
      <c r="M15" s="33"/>
      <c r="O15" s="33"/>
    </row>
    <row r="16" spans="1:18" x14ac:dyDescent="0.2">
      <c r="A16" s="34">
        <v>46399</v>
      </c>
      <c r="B16" s="35" t="s">
        <v>33</v>
      </c>
      <c r="C16" s="35" t="s">
        <v>34</v>
      </c>
      <c r="D16" s="35">
        <v>1</v>
      </c>
      <c r="E16" s="35">
        <v>1520</v>
      </c>
      <c r="F16" s="35">
        <v>835</v>
      </c>
      <c r="G16" s="36">
        <f t="shared" ref="G16" si="0">SUM(E16*F16)/1000000</f>
        <v>1.2692000000000001</v>
      </c>
      <c r="H16" s="36">
        <f>SUM(G16)*15%</f>
        <v>0.19038000000000002</v>
      </c>
      <c r="I16" s="37">
        <f>SUM(G16:H16)*D16</f>
        <v>1.4595800000000001</v>
      </c>
      <c r="J16" s="38">
        <f>J9</f>
        <v>0</v>
      </c>
      <c r="K16" s="39">
        <f>SUM(I16*J16)</f>
        <v>0</v>
      </c>
      <c r="L16" s="38">
        <f>L9</f>
        <v>0</v>
      </c>
      <c r="M16" s="39">
        <f>SUM(I16*L16)</f>
        <v>0</v>
      </c>
      <c r="N16" s="38">
        <f>N9</f>
        <v>0</v>
      </c>
      <c r="O16" s="39">
        <f>SUM(I16*N16)</f>
        <v>0</v>
      </c>
    </row>
    <row r="17" spans="1:15" x14ac:dyDescent="0.2">
      <c r="A17" s="34"/>
      <c r="B17" s="35" t="s">
        <v>35</v>
      </c>
      <c r="C17" s="35" t="s">
        <v>34</v>
      </c>
      <c r="D17" s="35">
        <v>1</v>
      </c>
      <c r="E17" s="35">
        <v>1520</v>
      </c>
      <c r="F17" s="35">
        <v>835</v>
      </c>
      <c r="G17" s="36">
        <f t="shared" ref="G17" si="1">SUM(E17*F17)/1000000</f>
        <v>1.2692000000000001</v>
      </c>
      <c r="H17" s="36">
        <f>SUM(G17)*15%</f>
        <v>0.19038000000000002</v>
      </c>
      <c r="I17" s="37">
        <f>SUM(G17:H17)*D17</f>
        <v>1.4595800000000001</v>
      </c>
      <c r="J17" s="38">
        <f>J9</f>
        <v>0</v>
      </c>
      <c r="K17" s="39">
        <f>SUM(I17*J17)</f>
        <v>0</v>
      </c>
      <c r="L17" s="38">
        <f>L9</f>
        <v>0</v>
      </c>
      <c r="M17" s="39">
        <f>SUM(I17*L17)</f>
        <v>0</v>
      </c>
      <c r="N17" s="38">
        <f>N9</f>
        <v>0</v>
      </c>
      <c r="O17" s="39">
        <f>SUM(I17*N17)</f>
        <v>0</v>
      </c>
    </row>
    <row r="18" spans="1:15" x14ac:dyDescent="0.2">
      <c r="A18" s="40"/>
      <c r="K18" s="33"/>
      <c r="M18" s="33"/>
      <c r="O18" s="33"/>
    </row>
    <row r="19" spans="1:15" x14ac:dyDescent="0.2">
      <c r="A19" s="41">
        <v>46405</v>
      </c>
      <c r="B19" s="42" t="s">
        <v>36</v>
      </c>
      <c r="C19" s="42" t="s">
        <v>37</v>
      </c>
      <c r="D19" s="42">
        <v>2</v>
      </c>
      <c r="E19" s="42">
        <v>1000</v>
      </c>
      <c r="F19" s="42">
        <v>2000</v>
      </c>
      <c r="G19" s="43">
        <f t="shared" ref="G19" si="2">SUM(E19*F19)/1000000</f>
        <v>2</v>
      </c>
      <c r="H19" s="43">
        <f>SUM(G19)*15%</f>
        <v>0.3</v>
      </c>
      <c r="I19" s="44">
        <f>SUM(G19:H19)*D19</f>
        <v>4.5999999999999996</v>
      </c>
      <c r="J19" s="43">
        <f>J8</f>
        <v>0</v>
      </c>
      <c r="K19" s="45">
        <f>SUM(I19*J19)</f>
        <v>0</v>
      </c>
      <c r="L19" s="43">
        <f>L8</f>
        <v>0</v>
      </c>
      <c r="M19" s="45">
        <f>SUM(I19*L19)</f>
        <v>0</v>
      </c>
      <c r="N19" s="43">
        <f>N8</f>
        <v>0</v>
      </c>
      <c r="O19" s="45">
        <f>SUM(I19*N19)</f>
        <v>0</v>
      </c>
    </row>
    <row r="20" spans="1:15" x14ac:dyDescent="0.2">
      <c r="A20" s="41"/>
      <c r="B20" s="42" t="s">
        <v>36</v>
      </c>
      <c r="C20" s="42" t="s">
        <v>37</v>
      </c>
      <c r="D20" s="42">
        <v>20</v>
      </c>
      <c r="E20" s="42">
        <v>1000</v>
      </c>
      <c r="F20" s="42">
        <v>2000</v>
      </c>
      <c r="G20" s="43">
        <f t="shared" ref="G20" si="3">SUM(E20*F20)/1000000</f>
        <v>2</v>
      </c>
      <c r="H20" s="43">
        <f>SUM(G20)*15%</f>
        <v>0.3</v>
      </c>
      <c r="I20" s="44">
        <f>SUM(G20:H20)*D20</f>
        <v>46</v>
      </c>
      <c r="J20" s="43">
        <f>J8</f>
        <v>0</v>
      </c>
      <c r="K20" s="45">
        <f>SUM(I20*J20)</f>
        <v>0</v>
      </c>
      <c r="L20" s="43">
        <f>L8</f>
        <v>0</v>
      </c>
      <c r="M20" s="45">
        <f>SUM(I20*L20)</f>
        <v>0</v>
      </c>
      <c r="N20" s="43">
        <f>N8</f>
        <v>0</v>
      </c>
      <c r="O20" s="45">
        <f>SUM(I20*N20)</f>
        <v>0</v>
      </c>
    </row>
    <row r="21" spans="1:15" x14ac:dyDescent="0.2">
      <c r="K21" s="33"/>
      <c r="M21" s="33"/>
      <c r="O21" s="33"/>
    </row>
    <row r="22" spans="1:15" x14ac:dyDescent="0.2">
      <c r="A22" s="46">
        <v>46413</v>
      </c>
      <c r="B22" s="47" t="s">
        <v>38</v>
      </c>
      <c r="C22" s="47" t="s">
        <v>37</v>
      </c>
      <c r="D22" s="47">
        <v>1</v>
      </c>
      <c r="E22" s="47">
        <v>594</v>
      </c>
      <c r="F22" s="47">
        <v>841</v>
      </c>
      <c r="G22" s="48">
        <f t="shared" ref="G22" si="4">SUM(E22*F22)/1000000</f>
        <v>0.499554</v>
      </c>
      <c r="H22" s="48">
        <f t="shared" ref="H22" si="5">SUM(G22)*15%</f>
        <v>7.4933100000000002E-2</v>
      </c>
      <c r="I22" s="49">
        <f t="shared" ref="I22" si="6">SUM(G22:H22)*D22</f>
        <v>0.57448710000000003</v>
      </c>
      <c r="J22" s="48">
        <f>J8</f>
        <v>0</v>
      </c>
      <c r="K22" s="50">
        <f t="shared" ref="K22" si="7">SUM(I22*J22)</f>
        <v>0</v>
      </c>
      <c r="L22" s="48">
        <f>L8</f>
        <v>0</v>
      </c>
      <c r="M22" s="50">
        <f>SUM(I22*L22)</f>
        <v>0</v>
      </c>
      <c r="N22" s="48">
        <f>N8</f>
        <v>0</v>
      </c>
      <c r="O22" s="50">
        <f>SUM(I22*N22)</f>
        <v>0</v>
      </c>
    </row>
    <row r="23" spans="1:15" x14ac:dyDescent="0.2">
      <c r="A23" s="51"/>
      <c r="B23" s="47" t="s">
        <v>39</v>
      </c>
      <c r="C23" s="47" t="s">
        <v>34</v>
      </c>
      <c r="D23" s="47">
        <v>6</v>
      </c>
      <c r="E23" s="47">
        <v>500</v>
      </c>
      <c r="F23" s="47">
        <v>250</v>
      </c>
      <c r="G23" s="48">
        <f t="shared" ref="G23" si="8">SUM(E23*F23)/1000000</f>
        <v>0.125</v>
      </c>
      <c r="H23" s="48">
        <f t="shared" ref="H23" si="9">SUM(G23)*15%</f>
        <v>1.8749999999999999E-2</v>
      </c>
      <c r="I23" s="49">
        <f t="shared" ref="I23" si="10">SUM(G23:H23)*D23</f>
        <v>0.86249999999999993</v>
      </c>
      <c r="J23" s="48">
        <f>J9</f>
        <v>0</v>
      </c>
      <c r="K23" s="50">
        <f t="shared" ref="K23" si="11">SUM(I23*J23)</f>
        <v>0</v>
      </c>
      <c r="L23" s="48">
        <f>L9</f>
        <v>0</v>
      </c>
      <c r="M23" s="50">
        <f t="shared" ref="M23" si="12">SUM(I23*L23)</f>
        <v>0</v>
      </c>
      <c r="N23" s="48">
        <f>N9</f>
        <v>0</v>
      </c>
      <c r="O23" s="50">
        <f>SUM(I23*N23)</f>
        <v>0</v>
      </c>
    </row>
    <row r="24" spans="1:15" x14ac:dyDescent="0.2">
      <c r="A24" s="51"/>
      <c r="B24" s="47" t="s">
        <v>40</v>
      </c>
      <c r="C24" s="47" t="s">
        <v>41</v>
      </c>
      <c r="D24" s="47">
        <v>6</v>
      </c>
      <c r="E24" s="47">
        <v>420</v>
      </c>
      <c r="F24" s="47">
        <v>297</v>
      </c>
      <c r="G24" s="48">
        <f t="shared" ref="G24" si="13">SUM(E24*F24)/1000000</f>
        <v>0.12474</v>
      </c>
      <c r="H24" s="48">
        <f t="shared" ref="H24" si="14">SUM(G24)*15%</f>
        <v>1.8710999999999998E-2</v>
      </c>
      <c r="I24" s="49">
        <f t="shared" ref="I24" si="15">SUM(G24:H24)*D24</f>
        <v>0.86070599999999997</v>
      </c>
      <c r="J24" s="48">
        <f>J7</f>
        <v>0</v>
      </c>
      <c r="K24" s="50">
        <f t="shared" ref="K24" si="16">SUM(I24*J24)</f>
        <v>0</v>
      </c>
      <c r="L24" s="48">
        <f>L7</f>
        <v>0</v>
      </c>
      <c r="M24" s="50">
        <f>SUM(I24*L24)</f>
        <v>0</v>
      </c>
      <c r="N24" s="48">
        <f>N7</f>
        <v>0</v>
      </c>
      <c r="O24" s="50">
        <f t="shared" ref="O24" si="17">SUM(I24*N24)</f>
        <v>0</v>
      </c>
    </row>
    <row r="25" spans="1:15" x14ac:dyDescent="0.2">
      <c r="K25" s="33"/>
      <c r="M25" s="33"/>
      <c r="O25" s="33"/>
    </row>
    <row r="26" spans="1:15" x14ac:dyDescent="0.2">
      <c r="A26" s="52" t="s">
        <v>42</v>
      </c>
      <c r="B26" s="35" t="s">
        <v>43</v>
      </c>
      <c r="C26" s="35" t="s">
        <v>34</v>
      </c>
      <c r="D26" s="35">
        <v>1</v>
      </c>
      <c r="E26" s="35">
        <v>900</v>
      </c>
      <c r="F26" s="35">
        <v>900</v>
      </c>
      <c r="G26" s="36">
        <f t="shared" ref="G26:G64" si="18">SUM(E26*F26)/1000000</f>
        <v>0.81</v>
      </c>
      <c r="H26" s="36">
        <f t="shared" ref="H26:H90" si="19">SUM(G26)*15%</f>
        <v>0.1215</v>
      </c>
      <c r="I26" s="37">
        <f t="shared" ref="I26:I27" si="20">SUM(G26:H26)*D26</f>
        <v>0.93149999999999999</v>
      </c>
      <c r="J26" s="36">
        <f>J9</f>
        <v>0</v>
      </c>
      <c r="K26" s="39">
        <f t="shared" ref="K26:K27" si="21">SUM(I26*J26)</f>
        <v>0</v>
      </c>
      <c r="L26" s="36">
        <f>L9</f>
        <v>0</v>
      </c>
      <c r="M26" s="39">
        <f>SUM(I26*L26)</f>
        <v>0</v>
      </c>
      <c r="N26" s="36">
        <f>N9</f>
        <v>0</v>
      </c>
      <c r="O26" s="39">
        <f>SUM(I26*N26)</f>
        <v>0</v>
      </c>
    </row>
    <row r="27" spans="1:15" x14ac:dyDescent="0.2">
      <c r="A27" s="52"/>
      <c r="B27" s="35" t="s">
        <v>44</v>
      </c>
      <c r="C27" s="35" t="s">
        <v>34</v>
      </c>
      <c r="D27" s="35">
        <v>2</v>
      </c>
      <c r="E27" s="35">
        <v>500</v>
      </c>
      <c r="F27" s="35">
        <v>150</v>
      </c>
      <c r="G27" s="36">
        <v>0.12</v>
      </c>
      <c r="H27" s="36">
        <f t="shared" si="19"/>
        <v>1.7999999999999999E-2</v>
      </c>
      <c r="I27" s="37">
        <f t="shared" si="20"/>
        <v>0.27599999999999997</v>
      </c>
      <c r="J27" s="36">
        <f>J9</f>
        <v>0</v>
      </c>
      <c r="K27" s="39">
        <f t="shared" si="21"/>
        <v>0</v>
      </c>
      <c r="L27" s="36">
        <f>L9</f>
        <v>0</v>
      </c>
      <c r="M27" s="39">
        <f>SUM(I27*L27)</f>
        <v>0</v>
      </c>
      <c r="N27" s="36">
        <f>N9</f>
        <v>0</v>
      </c>
      <c r="O27" s="39">
        <f>SUM(I27*N27)</f>
        <v>0</v>
      </c>
    </row>
    <row r="28" spans="1:15" x14ac:dyDescent="0.2">
      <c r="A28" s="52"/>
      <c r="B28" s="35"/>
      <c r="C28" s="35"/>
      <c r="D28" s="35"/>
      <c r="E28" s="35"/>
      <c r="F28" s="35"/>
      <c r="G28" s="36"/>
      <c r="H28" s="36"/>
      <c r="I28" s="37"/>
      <c r="J28" s="36"/>
      <c r="K28" s="39"/>
      <c r="L28" s="36"/>
      <c r="M28" s="39"/>
      <c r="N28" s="36"/>
      <c r="O28" s="39"/>
    </row>
    <row r="29" spans="1:15" x14ac:dyDescent="0.2">
      <c r="A29" s="52"/>
      <c r="B29" s="35" t="s">
        <v>45</v>
      </c>
      <c r="C29" s="35" t="s">
        <v>34</v>
      </c>
      <c r="D29" s="35">
        <v>1</v>
      </c>
      <c r="E29" s="35">
        <v>594</v>
      </c>
      <c r="F29" s="35">
        <v>841</v>
      </c>
      <c r="G29" s="36">
        <f t="shared" si="18"/>
        <v>0.499554</v>
      </c>
      <c r="H29" s="36">
        <f t="shared" si="19"/>
        <v>7.4933100000000002E-2</v>
      </c>
      <c r="I29" s="37">
        <f t="shared" ref="I29:I33" si="22">SUM(G29:H29)*D29</f>
        <v>0.57448710000000003</v>
      </c>
      <c r="J29" s="36">
        <f>J9</f>
        <v>0</v>
      </c>
      <c r="K29" s="39">
        <f t="shared" ref="K29:K33" si="23">SUM(I29*J29)</f>
        <v>0</v>
      </c>
      <c r="L29" s="36">
        <f>L9</f>
        <v>0</v>
      </c>
      <c r="M29" s="39">
        <f>SUM(I29*L29)</f>
        <v>0</v>
      </c>
      <c r="N29" s="36">
        <f>N9</f>
        <v>0</v>
      </c>
      <c r="O29" s="39">
        <f>SUM(I29*N29)</f>
        <v>0</v>
      </c>
    </row>
    <row r="30" spans="1:15" x14ac:dyDescent="0.2">
      <c r="A30" s="52"/>
      <c r="B30" s="35" t="s">
        <v>46</v>
      </c>
      <c r="C30" s="35" t="s">
        <v>34</v>
      </c>
      <c r="D30" s="35">
        <v>1</v>
      </c>
      <c r="E30" s="35">
        <v>594</v>
      </c>
      <c r="F30" s="35">
        <v>841</v>
      </c>
      <c r="G30" s="36">
        <f t="shared" si="18"/>
        <v>0.499554</v>
      </c>
      <c r="H30" s="36">
        <f t="shared" si="19"/>
        <v>7.4933100000000002E-2</v>
      </c>
      <c r="I30" s="37">
        <f t="shared" si="22"/>
        <v>0.57448710000000003</v>
      </c>
      <c r="J30" s="36">
        <f>J9</f>
        <v>0</v>
      </c>
      <c r="K30" s="39">
        <f t="shared" si="23"/>
        <v>0</v>
      </c>
      <c r="L30" s="36">
        <f>L9</f>
        <v>0</v>
      </c>
      <c r="M30" s="39">
        <f t="shared" ref="M30:M70" si="24">SUM(I30*L30)</f>
        <v>0</v>
      </c>
      <c r="N30" s="36">
        <f>N9</f>
        <v>0</v>
      </c>
      <c r="O30" s="39">
        <f t="shared" ref="O30:O70" si="25">SUM(I30*N30)</f>
        <v>0</v>
      </c>
    </row>
    <row r="31" spans="1:15" x14ac:dyDescent="0.2">
      <c r="A31" s="52"/>
      <c r="B31" s="35" t="s">
        <v>47</v>
      </c>
      <c r="C31" s="35" t="s">
        <v>34</v>
      </c>
      <c r="D31" s="35">
        <v>1</v>
      </c>
      <c r="E31" s="35">
        <v>265</v>
      </c>
      <c r="F31" s="35">
        <v>600</v>
      </c>
      <c r="G31" s="36">
        <f t="shared" si="18"/>
        <v>0.159</v>
      </c>
      <c r="H31" s="36">
        <f t="shared" si="19"/>
        <v>2.385E-2</v>
      </c>
      <c r="I31" s="37">
        <f t="shared" si="22"/>
        <v>0.18285000000000001</v>
      </c>
      <c r="J31" s="36">
        <f>J9</f>
        <v>0</v>
      </c>
      <c r="K31" s="39">
        <f t="shared" si="23"/>
        <v>0</v>
      </c>
      <c r="L31" s="36">
        <f>L9</f>
        <v>0</v>
      </c>
      <c r="M31" s="39">
        <f t="shared" si="24"/>
        <v>0</v>
      </c>
      <c r="N31" s="36">
        <f>N9</f>
        <v>0</v>
      </c>
      <c r="O31" s="39">
        <f t="shared" si="25"/>
        <v>0</v>
      </c>
    </row>
    <row r="32" spans="1:15" x14ac:dyDescent="0.2">
      <c r="A32" s="52"/>
      <c r="B32" s="35" t="s">
        <v>48</v>
      </c>
      <c r="C32" s="35" t="s">
        <v>34</v>
      </c>
      <c r="D32" s="35">
        <v>1</v>
      </c>
      <c r="E32" s="35">
        <v>500</v>
      </c>
      <c r="F32" s="35">
        <v>500</v>
      </c>
      <c r="G32" s="36">
        <f t="shared" si="18"/>
        <v>0.25</v>
      </c>
      <c r="H32" s="36">
        <f t="shared" si="19"/>
        <v>3.7499999999999999E-2</v>
      </c>
      <c r="I32" s="37">
        <f t="shared" si="22"/>
        <v>0.28749999999999998</v>
      </c>
      <c r="J32" s="36">
        <f>J9</f>
        <v>0</v>
      </c>
      <c r="K32" s="39">
        <f t="shared" si="23"/>
        <v>0</v>
      </c>
      <c r="L32" s="36">
        <f>L9</f>
        <v>0</v>
      </c>
      <c r="M32" s="39">
        <f t="shared" si="24"/>
        <v>0</v>
      </c>
      <c r="N32" s="36">
        <f>N9</f>
        <v>0</v>
      </c>
      <c r="O32" s="39">
        <f t="shared" si="25"/>
        <v>0</v>
      </c>
    </row>
    <row r="33" spans="1:15" x14ac:dyDescent="0.2">
      <c r="A33" s="52"/>
      <c r="B33" s="35" t="s">
        <v>49</v>
      </c>
      <c r="C33" s="35" t="s">
        <v>34</v>
      </c>
      <c r="D33" s="35">
        <v>2</v>
      </c>
      <c r="E33" s="35">
        <v>297</v>
      </c>
      <c r="F33" s="35">
        <v>420</v>
      </c>
      <c r="G33" s="36">
        <f t="shared" si="18"/>
        <v>0.12474</v>
      </c>
      <c r="H33" s="36">
        <f t="shared" si="19"/>
        <v>1.8710999999999998E-2</v>
      </c>
      <c r="I33" s="37">
        <f t="shared" si="22"/>
        <v>0.28690199999999999</v>
      </c>
      <c r="J33" s="36">
        <f>J9</f>
        <v>0</v>
      </c>
      <c r="K33" s="39">
        <f t="shared" si="23"/>
        <v>0</v>
      </c>
      <c r="L33" s="36">
        <f>L9</f>
        <v>0</v>
      </c>
      <c r="M33" s="39">
        <f t="shared" si="24"/>
        <v>0</v>
      </c>
      <c r="N33" s="36">
        <f>N9</f>
        <v>0</v>
      </c>
      <c r="O33" s="39">
        <f t="shared" si="25"/>
        <v>0</v>
      </c>
    </row>
    <row r="34" spans="1:15" x14ac:dyDescent="0.2">
      <c r="A34" s="52"/>
      <c r="B34" s="35"/>
      <c r="C34" s="35"/>
      <c r="D34" s="35"/>
      <c r="E34" s="35"/>
      <c r="F34" s="35"/>
      <c r="G34" s="36"/>
      <c r="H34" s="36"/>
      <c r="I34" s="37"/>
      <c r="J34" s="36"/>
      <c r="K34" s="39"/>
      <c r="L34" s="36"/>
      <c r="M34" s="39"/>
      <c r="N34" s="36"/>
      <c r="O34" s="39"/>
    </row>
    <row r="35" spans="1:15" x14ac:dyDescent="0.2">
      <c r="A35" s="52"/>
      <c r="B35" s="35" t="s">
        <v>50</v>
      </c>
      <c r="C35" s="35" t="s">
        <v>37</v>
      </c>
      <c r="D35" s="35">
        <v>1</v>
      </c>
      <c r="E35" s="35">
        <v>594</v>
      </c>
      <c r="F35" s="35">
        <v>841</v>
      </c>
      <c r="G35" s="36">
        <f t="shared" si="18"/>
        <v>0.499554</v>
      </c>
      <c r="H35" s="36">
        <f>SUM(G35)*15%</f>
        <v>7.4933100000000002E-2</v>
      </c>
      <c r="I35" s="37">
        <f>SUM(G35:H35)*D35</f>
        <v>0.57448710000000003</v>
      </c>
      <c r="J35" s="36">
        <f>J8</f>
        <v>0</v>
      </c>
      <c r="K35" s="39">
        <f>SUM(I35*J35)</f>
        <v>0</v>
      </c>
      <c r="L35" s="36">
        <f>L8</f>
        <v>0</v>
      </c>
      <c r="M35" s="39">
        <f t="shared" si="24"/>
        <v>0</v>
      </c>
      <c r="N35" s="36">
        <f>N8</f>
        <v>0</v>
      </c>
      <c r="O35" s="39">
        <f t="shared" si="25"/>
        <v>0</v>
      </c>
    </row>
    <row r="36" spans="1:15" x14ac:dyDescent="0.2">
      <c r="A36" s="52"/>
      <c r="B36" s="35" t="s">
        <v>51</v>
      </c>
      <c r="C36" s="35" t="s">
        <v>34</v>
      </c>
      <c r="D36" s="35">
        <v>2</v>
      </c>
      <c r="E36" s="35">
        <v>420</v>
      </c>
      <c r="F36" s="35">
        <v>594</v>
      </c>
      <c r="G36" s="36">
        <f t="shared" si="18"/>
        <v>0.24948000000000001</v>
      </c>
      <c r="H36" s="36">
        <f>SUM(G36)*15%</f>
        <v>3.7421999999999997E-2</v>
      </c>
      <c r="I36" s="37">
        <f>SUM(G36:H36)*D36</f>
        <v>0.57380399999999998</v>
      </c>
      <c r="J36" s="36">
        <f>J9</f>
        <v>0</v>
      </c>
      <c r="K36" s="39">
        <f>SUM(I36*J36)</f>
        <v>0</v>
      </c>
      <c r="L36" s="36">
        <f>L9</f>
        <v>0</v>
      </c>
      <c r="M36" s="39">
        <f t="shared" si="24"/>
        <v>0</v>
      </c>
      <c r="N36" s="36">
        <f>N9</f>
        <v>0</v>
      </c>
      <c r="O36" s="39">
        <f t="shared" si="25"/>
        <v>0</v>
      </c>
    </row>
    <row r="37" spans="1:15" x14ac:dyDescent="0.2">
      <c r="A37" s="35"/>
      <c r="B37" s="35" t="s">
        <v>52</v>
      </c>
      <c r="C37" s="35" t="s">
        <v>34</v>
      </c>
      <c r="D37" s="35">
        <v>1</v>
      </c>
      <c r="E37" s="35">
        <v>420</v>
      </c>
      <c r="F37" s="35">
        <v>594</v>
      </c>
      <c r="G37" s="36">
        <f t="shared" si="18"/>
        <v>0.24948000000000001</v>
      </c>
      <c r="H37" s="36">
        <f>SUM(G37)*15%</f>
        <v>3.7421999999999997E-2</v>
      </c>
      <c r="I37" s="37">
        <f>SUM(G37:H37)*D37</f>
        <v>0.28690199999999999</v>
      </c>
      <c r="J37" s="36">
        <f>J9</f>
        <v>0</v>
      </c>
      <c r="K37" s="39">
        <f>SUM(I37*J37)</f>
        <v>0</v>
      </c>
      <c r="L37" s="36">
        <f>L9</f>
        <v>0</v>
      </c>
      <c r="M37" s="39">
        <f t="shared" si="24"/>
        <v>0</v>
      </c>
      <c r="N37" s="36">
        <f>N9</f>
        <v>0</v>
      </c>
      <c r="O37" s="39">
        <f t="shared" si="25"/>
        <v>0</v>
      </c>
    </row>
    <row r="38" spans="1:15" x14ac:dyDescent="0.2">
      <c r="A38" s="35"/>
      <c r="B38" s="35"/>
      <c r="C38" s="35"/>
      <c r="D38" s="35"/>
      <c r="E38" s="35"/>
      <c r="F38" s="35"/>
      <c r="G38" s="36"/>
      <c r="H38" s="36"/>
      <c r="I38" s="37"/>
      <c r="J38" s="36"/>
      <c r="K38" s="39"/>
      <c r="L38" s="36"/>
      <c r="M38" s="39"/>
      <c r="N38" s="36"/>
      <c r="O38" s="39"/>
    </row>
    <row r="39" spans="1:15" x14ac:dyDescent="0.2">
      <c r="A39" s="35"/>
      <c r="B39" s="35" t="s">
        <v>53</v>
      </c>
      <c r="C39" s="35" t="s">
        <v>37</v>
      </c>
      <c r="D39" s="35">
        <v>1</v>
      </c>
      <c r="E39" s="35">
        <v>420</v>
      </c>
      <c r="F39" s="35">
        <v>297</v>
      </c>
      <c r="G39" s="36">
        <f t="shared" si="18"/>
        <v>0.12474</v>
      </c>
      <c r="H39" s="36">
        <f t="shared" si="19"/>
        <v>1.8710999999999998E-2</v>
      </c>
      <c r="I39" s="37">
        <f t="shared" ref="I39:I90" si="26">SUM(G39:H39)*D39</f>
        <v>0.143451</v>
      </c>
      <c r="J39" s="36">
        <f>J8</f>
        <v>0</v>
      </c>
      <c r="K39" s="39">
        <f t="shared" ref="K39:K90" si="27">SUM(I39*J39)</f>
        <v>0</v>
      </c>
      <c r="L39" s="36">
        <f>L8</f>
        <v>0</v>
      </c>
      <c r="M39" s="39">
        <f t="shared" si="24"/>
        <v>0</v>
      </c>
      <c r="N39" s="36">
        <f>N8</f>
        <v>0</v>
      </c>
      <c r="O39" s="39">
        <f t="shared" si="25"/>
        <v>0</v>
      </c>
    </row>
    <row r="40" spans="1:15" x14ac:dyDescent="0.2">
      <c r="A40" s="35"/>
      <c r="B40" s="35" t="s">
        <v>54</v>
      </c>
      <c r="C40" s="35" t="s">
        <v>37</v>
      </c>
      <c r="D40" s="35">
        <v>1</v>
      </c>
      <c r="E40" s="35">
        <v>154</v>
      </c>
      <c r="F40" s="35">
        <v>154</v>
      </c>
      <c r="G40" s="36">
        <v>0.12</v>
      </c>
      <c r="H40" s="36">
        <f t="shared" si="19"/>
        <v>1.7999999999999999E-2</v>
      </c>
      <c r="I40" s="37">
        <f t="shared" si="26"/>
        <v>0.13799999999999998</v>
      </c>
      <c r="J40" s="36">
        <f>J8</f>
        <v>0</v>
      </c>
      <c r="K40" s="39">
        <f t="shared" si="27"/>
        <v>0</v>
      </c>
      <c r="L40" s="36">
        <f>L8</f>
        <v>0</v>
      </c>
      <c r="M40" s="39">
        <f t="shared" si="24"/>
        <v>0</v>
      </c>
      <c r="N40" s="36">
        <f>N8</f>
        <v>0</v>
      </c>
      <c r="O40" s="39">
        <f t="shared" si="25"/>
        <v>0</v>
      </c>
    </row>
    <row r="41" spans="1:15" x14ac:dyDescent="0.2">
      <c r="A41" s="35"/>
      <c r="B41" s="35" t="s">
        <v>55</v>
      </c>
      <c r="C41" s="35" t="s">
        <v>37</v>
      </c>
      <c r="D41" s="35">
        <v>1</v>
      </c>
      <c r="E41" s="35">
        <v>154</v>
      </c>
      <c r="F41" s="35">
        <v>154</v>
      </c>
      <c r="G41" s="36">
        <v>0.12</v>
      </c>
      <c r="H41" s="36">
        <f t="shared" si="19"/>
        <v>1.7999999999999999E-2</v>
      </c>
      <c r="I41" s="37">
        <f t="shared" si="26"/>
        <v>0.13799999999999998</v>
      </c>
      <c r="J41" s="36">
        <f>J8</f>
        <v>0</v>
      </c>
      <c r="K41" s="39">
        <f t="shared" si="27"/>
        <v>0</v>
      </c>
      <c r="L41" s="36">
        <f>L8</f>
        <v>0</v>
      </c>
      <c r="M41" s="39">
        <f t="shared" si="24"/>
        <v>0</v>
      </c>
      <c r="N41" s="36">
        <f>N8</f>
        <v>0</v>
      </c>
      <c r="O41" s="39">
        <f t="shared" si="25"/>
        <v>0</v>
      </c>
    </row>
    <row r="42" spans="1:15" x14ac:dyDescent="0.2">
      <c r="A42" s="35"/>
      <c r="B42" s="35" t="s">
        <v>56</v>
      </c>
      <c r="C42" s="35" t="s">
        <v>37</v>
      </c>
      <c r="D42" s="35">
        <v>2</v>
      </c>
      <c r="E42" s="35">
        <v>297</v>
      </c>
      <c r="F42" s="35">
        <v>420</v>
      </c>
      <c r="G42" s="36">
        <f t="shared" si="18"/>
        <v>0.12474</v>
      </c>
      <c r="H42" s="36">
        <f t="shared" si="19"/>
        <v>1.8710999999999998E-2</v>
      </c>
      <c r="I42" s="37">
        <f t="shared" si="26"/>
        <v>0.28690199999999999</v>
      </c>
      <c r="J42" s="36">
        <f>J8</f>
        <v>0</v>
      </c>
      <c r="K42" s="39">
        <f t="shared" si="27"/>
        <v>0</v>
      </c>
      <c r="L42" s="36">
        <f>L8</f>
        <v>0</v>
      </c>
      <c r="M42" s="39">
        <f t="shared" si="24"/>
        <v>0</v>
      </c>
      <c r="N42" s="36">
        <f>N8</f>
        <v>0</v>
      </c>
      <c r="O42" s="39">
        <f t="shared" si="25"/>
        <v>0</v>
      </c>
    </row>
    <row r="43" spans="1:15" x14ac:dyDescent="0.2">
      <c r="A43" s="35"/>
      <c r="B43" s="35" t="s">
        <v>57</v>
      </c>
      <c r="C43" s="35" t="s">
        <v>34</v>
      </c>
      <c r="D43" s="35">
        <v>1</v>
      </c>
      <c r="E43" s="35">
        <v>297</v>
      </c>
      <c r="F43" s="35">
        <v>210</v>
      </c>
      <c r="G43" s="36">
        <v>0.12</v>
      </c>
      <c r="H43" s="36">
        <f t="shared" si="19"/>
        <v>1.7999999999999999E-2</v>
      </c>
      <c r="I43" s="37">
        <f t="shared" si="26"/>
        <v>0.13799999999999998</v>
      </c>
      <c r="J43" s="36">
        <f>J9</f>
        <v>0</v>
      </c>
      <c r="K43" s="39">
        <f t="shared" si="27"/>
        <v>0</v>
      </c>
      <c r="L43" s="36">
        <f>L9</f>
        <v>0</v>
      </c>
      <c r="M43" s="39">
        <f t="shared" si="24"/>
        <v>0</v>
      </c>
      <c r="N43" s="36">
        <f>N9</f>
        <v>0</v>
      </c>
      <c r="O43" s="39">
        <f t="shared" si="25"/>
        <v>0</v>
      </c>
    </row>
    <row r="44" spans="1:15" x14ac:dyDescent="0.2">
      <c r="A44" s="35"/>
      <c r="B44" s="35" t="s">
        <v>58</v>
      </c>
      <c r="C44" s="35" t="s">
        <v>34</v>
      </c>
      <c r="D44" s="35">
        <v>1</v>
      </c>
      <c r="E44" s="35">
        <v>297</v>
      </c>
      <c r="F44" s="35">
        <v>210</v>
      </c>
      <c r="G44" s="36">
        <v>0.12</v>
      </c>
      <c r="H44" s="36">
        <f t="shared" si="19"/>
        <v>1.7999999999999999E-2</v>
      </c>
      <c r="I44" s="37">
        <f t="shared" si="26"/>
        <v>0.13799999999999998</v>
      </c>
      <c r="J44" s="36">
        <f>J9</f>
        <v>0</v>
      </c>
      <c r="K44" s="39">
        <f t="shared" si="27"/>
        <v>0</v>
      </c>
      <c r="L44" s="36">
        <f>L9</f>
        <v>0</v>
      </c>
      <c r="M44" s="39">
        <f t="shared" si="24"/>
        <v>0</v>
      </c>
      <c r="N44" s="36">
        <f>N9</f>
        <v>0</v>
      </c>
      <c r="O44" s="39">
        <f t="shared" si="25"/>
        <v>0</v>
      </c>
    </row>
    <row r="45" spans="1:15" x14ac:dyDescent="0.2">
      <c r="A45" s="35"/>
      <c r="B45" s="35" t="s">
        <v>59</v>
      </c>
      <c r="C45" s="35" t="s">
        <v>37</v>
      </c>
      <c r="D45" s="35">
        <v>1</v>
      </c>
      <c r="E45" s="35">
        <v>297</v>
      </c>
      <c r="F45" s="35">
        <v>420</v>
      </c>
      <c r="G45" s="36">
        <f t="shared" si="18"/>
        <v>0.12474</v>
      </c>
      <c r="H45" s="36">
        <f t="shared" si="19"/>
        <v>1.8710999999999998E-2</v>
      </c>
      <c r="I45" s="37">
        <f t="shared" si="26"/>
        <v>0.143451</v>
      </c>
      <c r="J45" s="36">
        <f>J8</f>
        <v>0</v>
      </c>
      <c r="K45" s="39">
        <f t="shared" si="27"/>
        <v>0</v>
      </c>
      <c r="L45" s="36">
        <f>L8</f>
        <v>0</v>
      </c>
      <c r="M45" s="39">
        <f t="shared" si="24"/>
        <v>0</v>
      </c>
      <c r="N45" s="36">
        <f>N8</f>
        <v>0</v>
      </c>
      <c r="O45" s="39">
        <f t="shared" si="25"/>
        <v>0</v>
      </c>
    </row>
    <row r="46" spans="1:15" x14ac:dyDescent="0.2">
      <c r="A46" s="35"/>
      <c r="B46" s="35" t="s">
        <v>60</v>
      </c>
      <c r="C46" s="35" t="s">
        <v>37</v>
      </c>
      <c r="D46" s="35">
        <v>1</v>
      </c>
      <c r="E46" s="35">
        <v>350</v>
      </c>
      <c r="F46" s="35">
        <v>350</v>
      </c>
      <c r="G46" s="36">
        <f t="shared" si="18"/>
        <v>0.1225</v>
      </c>
      <c r="H46" s="36">
        <f t="shared" si="19"/>
        <v>1.8374999999999999E-2</v>
      </c>
      <c r="I46" s="37">
        <f t="shared" si="26"/>
        <v>0.140875</v>
      </c>
      <c r="J46" s="36">
        <f>J8</f>
        <v>0</v>
      </c>
      <c r="K46" s="39">
        <f t="shared" si="27"/>
        <v>0</v>
      </c>
      <c r="L46" s="36">
        <f>L8</f>
        <v>0</v>
      </c>
      <c r="M46" s="39">
        <f t="shared" si="24"/>
        <v>0</v>
      </c>
      <c r="N46" s="36">
        <f>N8</f>
        <v>0</v>
      </c>
      <c r="O46" s="39">
        <f t="shared" si="25"/>
        <v>0</v>
      </c>
    </row>
    <row r="47" spans="1:15" x14ac:dyDescent="0.2">
      <c r="A47" s="35"/>
      <c r="B47" s="35" t="s">
        <v>61</v>
      </c>
      <c r="C47" s="35" t="s">
        <v>37</v>
      </c>
      <c r="D47" s="35">
        <v>1</v>
      </c>
      <c r="E47" s="35">
        <v>420</v>
      </c>
      <c r="F47" s="35">
        <v>297</v>
      </c>
      <c r="G47" s="36">
        <f t="shared" si="18"/>
        <v>0.12474</v>
      </c>
      <c r="H47" s="36">
        <f>SUM(G47)*15%</f>
        <v>1.8710999999999998E-2</v>
      </c>
      <c r="I47" s="37">
        <f>SUM(G47:H47)*D47</f>
        <v>0.143451</v>
      </c>
      <c r="J47" s="36">
        <f>J8</f>
        <v>0</v>
      </c>
      <c r="K47" s="39">
        <f>SUM(I47*J47)</f>
        <v>0</v>
      </c>
      <c r="L47" s="36">
        <f>L8</f>
        <v>0</v>
      </c>
      <c r="M47" s="39">
        <f t="shared" si="24"/>
        <v>0</v>
      </c>
      <c r="N47" s="36">
        <f>N8</f>
        <v>0</v>
      </c>
      <c r="O47" s="39">
        <f t="shared" si="25"/>
        <v>0</v>
      </c>
    </row>
    <row r="48" spans="1:15" x14ac:dyDescent="0.2">
      <c r="A48" s="35"/>
      <c r="B48" s="35"/>
      <c r="C48" s="35"/>
      <c r="D48" s="35"/>
      <c r="E48" s="35"/>
      <c r="F48" s="35"/>
      <c r="G48" s="36"/>
      <c r="H48" s="36"/>
      <c r="I48" s="37"/>
      <c r="J48" s="36"/>
      <c r="K48" s="39"/>
      <c r="L48" s="36"/>
      <c r="M48" s="39"/>
      <c r="N48" s="36"/>
      <c r="O48" s="39"/>
    </row>
    <row r="49" spans="1:15" x14ac:dyDescent="0.2">
      <c r="A49" s="35"/>
      <c r="B49" s="35" t="s">
        <v>62</v>
      </c>
      <c r="C49" s="35" t="s">
        <v>34</v>
      </c>
      <c r="D49" s="35">
        <v>2</v>
      </c>
      <c r="E49" s="35">
        <v>210</v>
      </c>
      <c r="F49" s="35">
        <v>297</v>
      </c>
      <c r="G49" s="36">
        <v>0.12</v>
      </c>
      <c r="H49" s="36">
        <f t="shared" si="19"/>
        <v>1.7999999999999999E-2</v>
      </c>
      <c r="I49" s="37">
        <f t="shared" si="26"/>
        <v>0.27599999999999997</v>
      </c>
      <c r="J49" s="36">
        <f>J9</f>
        <v>0</v>
      </c>
      <c r="K49" s="39">
        <f t="shared" si="27"/>
        <v>0</v>
      </c>
      <c r="L49" s="36">
        <f>L9</f>
        <v>0</v>
      </c>
      <c r="M49" s="39">
        <f t="shared" si="24"/>
        <v>0</v>
      </c>
      <c r="N49" s="36">
        <f>N9</f>
        <v>0</v>
      </c>
      <c r="O49" s="39">
        <f t="shared" si="25"/>
        <v>0</v>
      </c>
    </row>
    <row r="50" spans="1:15" x14ac:dyDescent="0.2">
      <c r="A50" s="35"/>
      <c r="B50" s="35" t="s">
        <v>63</v>
      </c>
      <c r="C50" s="35" t="s">
        <v>34</v>
      </c>
      <c r="D50" s="35">
        <v>2</v>
      </c>
      <c r="E50" s="35">
        <v>210</v>
      </c>
      <c r="F50" s="35">
        <v>297</v>
      </c>
      <c r="G50" s="36">
        <v>0.12</v>
      </c>
      <c r="H50" s="36">
        <f t="shared" si="19"/>
        <v>1.7999999999999999E-2</v>
      </c>
      <c r="I50" s="37">
        <f t="shared" si="26"/>
        <v>0.27599999999999997</v>
      </c>
      <c r="J50" s="36">
        <f>J9</f>
        <v>0</v>
      </c>
      <c r="K50" s="39">
        <f t="shared" si="27"/>
        <v>0</v>
      </c>
      <c r="L50" s="36">
        <f>L9</f>
        <v>0</v>
      </c>
      <c r="M50" s="39">
        <f t="shared" si="24"/>
        <v>0</v>
      </c>
      <c r="N50" s="36">
        <f>N9</f>
        <v>0</v>
      </c>
      <c r="O50" s="39">
        <f t="shared" si="25"/>
        <v>0</v>
      </c>
    </row>
    <row r="51" spans="1:15" x14ac:dyDescent="0.2">
      <c r="A51" s="35"/>
      <c r="B51" s="35"/>
      <c r="C51" s="35"/>
      <c r="D51" s="35"/>
      <c r="E51" s="35"/>
      <c r="F51" s="35"/>
      <c r="G51" s="36"/>
      <c r="H51" s="36"/>
      <c r="I51" s="37"/>
      <c r="J51" s="36"/>
      <c r="K51" s="39"/>
      <c r="L51" s="36"/>
      <c r="M51" s="39"/>
      <c r="N51" s="36"/>
      <c r="O51" s="39"/>
    </row>
    <row r="52" spans="1:15" x14ac:dyDescent="0.2">
      <c r="A52" s="35"/>
      <c r="B52" s="35" t="s">
        <v>64</v>
      </c>
      <c r="C52" s="35" t="s">
        <v>37</v>
      </c>
      <c r="D52" s="35">
        <v>1</v>
      </c>
      <c r="E52" s="35">
        <v>1200</v>
      </c>
      <c r="F52" s="35">
        <v>180</v>
      </c>
      <c r="G52" s="36">
        <f t="shared" si="18"/>
        <v>0.216</v>
      </c>
      <c r="H52" s="36">
        <f t="shared" si="19"/>
        <v>3.2399999999999998E-2</v>
      </c>
      <c r="I52" s="37">
        <f t="shared" si="26"/>
        <v>0.24840000000000001</v>
      </c>
      <c r="J52" s="36">
        <f>J8</f>
        <v>0</v>
      </c>
      <c r="K52" s="39">
        <f t="shared" si="27"/>
        <v>0</v>
      </c>
      <c r="L52" s="36">
        <f>L8</f>
        <v>0</v>
      </c>
      <c r="M52" s="39">
        <f t="shared" si="24"/>
        <v>0</v>
      </c>
      <c r="N52" s="36">
        <f>N8</f>
        <v>0</v>
      </c>
      <c r="O52" s="39">
        <f t="shared" si="25"/>
        <v>0</v>
      </c>
    </row>
    <row r="53" spans="1:15" x14ac:dyDescent="0.2">
      <c r="A53" s="52"/>
      <c r="B53" s="35" t="s">
        <v>65</v>
      </c>
      <c r="C53" s="35" t="s">
        <v>37</v>
      </c>
      <c r="D53" s="35">
        <v>2</v>
      </c>
      <c r="E53" s="35">
        <v>250</v>
      </c>
      <c r="F53" s="35">
        <v>2500</v>
      </c>
      <c r="G53" s="36">
        <f t="shared" si="18"/>
        <v>0.625</v>
      </c>
      <c r="H53" s="36">
        <f t="shared" si="19"/>
        <v>9.375E-2</v>
      </c>
      <c r="I53" s="37">
        <f t="shared" si="26"/>
        <v>1.4375</v>
      </c>
      <c r="J53" s="36">
        <f>J8</f>
        <v>0</v>
      </c>
      <c r="K53" s="39">
        <f t="shared" si="27"/>
        <v>0</v>
      </c>
      <c r="L53" s="36">
        <f>L8</f>
        <v>0</v>
      </c>
      <c r="M53" s="39">
        <f t="shared" si="24"/>
        <v>0</v>
      </c>
      <c r="N53" s="36">
        <f>N8</f>
        <v>0</v>
      </c>
      <c r="O53" s="39">
        <f t="shared" si="25"/>
        <v>0</v>
      </c>
    </row>
    <row r="54" spans="1:15" x14ac:dyDescent="0.2">
      <c r="A54" s="34"/>
      <c r="B54" s="35" t="s">
        <v>66</v>
      </c>
      <c r="C54" s="35" t="s">
        <v>37</v>
      </c>
      <c r="D54" s="35">
        <v>1</v>
      </c>
      <c r="E54" s="35">
        <v>594</v>
      </c>
      <c r="F54" s="35">
        <v>841</v>
      </c>
      <c r="G54" s="36">
        <f t="shared" si="18"/>
        <v>0.499554</v>
      </c>
      <c r="H54" s="36">
        <f t="shared" si="19"/>
        <v>7.4933100000000002E-2</v>
      </c>
      <c r="I54" s="37">
        <f t="shared" si="26"/>
        <v>0.57448710000000003</v>
      </c>
      <c r="J54" s="36">
        <f>J8</f>
        <v>0</v>
      </c>
      <c r="K54" s="39">
        <f t="shared" si="27"/>
        <v>0</v>
      </c>
      <c r="L54" s="36">
        <f>L8</f>
        <v>0</v>
      </c>
      <c r="M54" s="39">
        <f t="shared" si="24"/>
        <v>0</v>
      </c>
      <c r="N54" s="36">
        <f>N8</f>
        <v>0</v>
      </c>
      <c r="O54" s="39">
        <f t="shared" si="25"/>
        <v>0</v>
      </c>
    </row>
    <row r="55" spans="1:15" x14ac:dyDescent="0.2">
      <c r="A55" s="34"/>
      <c r="B55" s="35"/>
      <c r="C55" s="35"/>
      <c r="D55" s="35"/>
      <c r="E55" s="35"/>
      <c r="F55" s="35"/>
      <c r="G55" s="36"/>
      <c r="H55" s="36"/>
      <c r="I55" s="37"/>
      <c r="J55" s="36"/>
      <c r="K55" s="39"/>
      <c r="L55" s="36"/>
      <c r="M55" s="39"/>
      <c r="N55" s="36"/>
      <c r="O55" s="39"/>
    </row>
    <row r="56" spans="1:15" x14ac:dyDescent="0.2">
      <c r="A56" s="52"/>
      <c r="B56" s="35" t="s">
        <v>67</v>
      </c>
      <c r="C56" s="35" t="s">
        <v>37</v>
      </c>
      <c r="D56" s="35">
        <v>1</v>
      </c>
      <c r="E56" s="35">
        <v>900</v>
      </c>
      <c r="F56" s="35">
        <v>2000</v>
      </c>
      <c r="G56" s="36">
        <f t="shared" si="18"/>
        <v>1.8</v>
      </c>
      <c r="H56" s="36">
        <f t="shared" ref="H56:H62" si="28">SUM(G56)*15%</f>
        <v>0.27</v>
      </c>
      <c r="I56" s="37">
        <f t="shared" ref="I56:I62" si="29">SUM(G56:H56)*D56</f>
        <v>2.0700000000000003</v>
      </c>
      <c r="J56" s="36">
        <f>J8</f>
        <v>0</v>
      </c>
      <c r="K56" s="39">
        <f t="shared" ref="K56:K62" si="30">SUM(I56*J56)</f>
        <v>0</v>
      </c>
      <c r="L56" s="36">
        <f>L8</f>
        <v>0</v>
      </c>
      <c r="M56" s="39">
        <f t="shared" si="24"/>
        <v>0</v>
      </c>
      <c r="N56" s="36">
        <f>N8</f>
        <v>0</v>
      </c>
      <c r="O56" s="39">
        <f t="shared" si="25"/>
        <v>0</v>
      </c>
    </row>
    <row r="57" spans="1:15" x14ac:dyDescent="0.2">
      <c r="A57" s="52"/>
      <c r="B57" s="35" t="s">
        <v>68</v>
      </c>
      <c r="C57" s="35" t="s">
        <v>37</v>
      </c>
      <c r="D57" s="35">
        <v>1</v>
      </c>
      <c r="E57" s="35">
        <v>210</v>
      </c>
      <c r="F57" s="35">
        <v>297</v>
      </c>
      <c r="G57" s="36">
        <v>0.12</v>
      </c>
      <c r="H57" s="36">
        <f t="shared" si="28"/>
        <v>1.7999999999999999E-2</v>
      </c>
      <c r="I57" s="37">
        <f t="shared" si="29"/>
        <v>0.13799999999999998</v>
      </c>
      <c r="J57" s="36">
        <f>J8</f>
        <v>0</v>
      </c>
      <c r="K57" s="39">
        <f t="shared" si="30"/>
        <v>0</v>
      </c>
      <c r="L57" s="36">
        <f>L8</f>
        <v>0</v>
      </c>
      <c r="M57" s="39">
        <f t="shared" si="24"/>
        <v>0</v>
      </c>
      <c r="N57" s="36">
        <f>N8</f>
        <v>0</v>
      </c>
      <c r="O57" s="39">
        <f t="shared" si="25"/>
        <v>0</v>
      </c>
    </row>
    <row r="58" spans="1:15" x14ac:dyDescent="0.2">
      <c r="A58" s="52"/>
      <c r="B58" s="35" t="s">
        <v>69</v>
      </c>
      <c r="C58" s="35" t="s">
        <v>37</v>
      </c>
      <c r="D58" s="35">
        <v>3</v>
      </c>
      <c r="E58" s="35">
        <v>297</v>
      </c>
      <c r="F58" s="35">
        <v>210</v>
      </c>
      <c r="G58" s="36">
        <v>0.12</v>
      </c>
      <c r="H58" s="36">
        <f t="shared" si="28"/>
        <v>1.7999999999999999E-2</v>
      </c>
      <c r="I58" s="37">
        <f t="shared" si="29"/>
        <v>0.41399999999999992</v>
      </c>
      <c r="J58" s="36">
        <f>J8</f>
        <v>0</v>
      </c>
      <c r="K58" s="39">
        <f t="shared" si="30"/>
        <v>0</v>
      </c>
      <c r="L58" s="36">
        <f>L8</f>
        <v>0</v>
      </c>
      <c r="M58" s="39">
        <f t="shared" si="24"/>
        <v>0</v>
      </c>
      <c r="N58" s="36">
        <f>N8</f>
        <v>0</v>
      </c>
      <c r="O58" s="39">
        <f t="shared" si="25"/>
        <v>0</v>
      </c>
    </row>
    <row r="59" spans="1:15" x14ac:dyDescent="0.2">
      <c r="A59" s="52"/>
      <c r="B59" s="35" t="s">
        <v>70</v>
      </c>
      <c r="C59" s="35" t="s">
        <v>37</v>
      </c>
      <c r="D59" s="35">
        <v>1</v>
      </c>
      <c r="E59" s="35">
        <v>210</v>
      </c>
      <c r="F59" s="35">
        <v>297</v>
      </c>
      <c r="G59" s="36">
        <v>0.12</v>
      </c>
      <c r="H59" s="36">
        <f t="shared" si="28"/>
        <v>1.7999999999999999E-2</v>
      </c>
      <c r="I59" s="37">
        <f t="shared" si="29"/>
        <v>0.13799999999999998</v>
      </c>
      <c r="J59" s="36">
        <f>J8</f>
        <v>0</v>
      </c>
      <c r="K59" s="39">
        <f t="shared" si="30"/>
        <v>0</v>
      </c>
      <c r="L59" s="36">
        <f>L8</f>
        <v>0</v>
      </c>
      <c r="M59" s="39">
        <f t="shared" si="24"/>
        <v>0</v>
      </c>
      <c r="N59" s="36">
        <f>N8</f>
        <v>0</v>
      </c>
      <c r="O59" s="39">
        <f t="shared" si="25"/>
        <v>0</v>
      </c>
    </row>
    <row r="60" spans="1:15" x14ac:dyDescent="0.2">
      <c r="A60" s="52"/>
      <c r="B60" s="35" t="s">
        <v>71</v>
      </c>
      <c r="C60" s="35" t="s">
        <v>37</v>
      </c>
      <c r="D60" s="35">
        <v>1</v>
      </c>
      <c r="E60" s="35">
        <v>210</v>
      </c>
      <c r="F60" s="35">
        <v>297</v>
      </c>
      <c r="G60" s="36">
        <v>0.12</v>
      </c>
      <c r="H60" s="36">
        <f t="shared" si="28"/>
        <v>1.7999999999999999E-2</v>
      </c>
      <c r="I60" s="37">
        <f t="shared" si="29"/>
        <v>0.13799999999999998</v>
      </c>
      <c r="J60" s="36">
        <f>J8</f>
        <v>0</v>
      </c>
      <c r="K60" s="39">
        <f t="shared" si="30"/>
        <v>0</v>
      </c>
      <c r="L60" s="36">
        <f>L8</f>
        <v>0</v>
      </c>
      <c r="M60" s="39">
        <f t="shared" si="24"/>
        <v>0</v>
      </c>
      <c r="N60" s="36">
        <f>N8</f>
        <v>0</v>
      </c>
      <c r="O60" s="39">
        <f t="shared" si="25"/>
        <v>0</v>
      </c>
    </row>
    <row r="61" spans="1:15" x14ac:dyDescent="0.2">
      <c r="A61" s="52"/>
      <c r="B61" s="35" t="s">
        <v>72</v>
      </c>
      <c r="C61" s="35" t="s">
        <v>37</v>
      </c>
      <c r="D61" s="35">
        <v>1</v>
      </c>
      <c r="E61" s="35">
        <v>420</v>
      </c>
      <c r="F61" s="35">
        <v>297</v>
      </c>
      <c r="G61" s="36">
        <f t="shared" si="18"/>
        <v>0.12474</v>
      </c>
      <c r="H61" s="36">
        <f t="shared" si="28"/>
        <v>1.8710999999999998E-2</v>
      </c>
      <c r="I61" s="37">
        <f t="shared" si="29"/>
        <v>0.143451</v>
      </c>
      <c r="J61" s="36">
        <f>J8</f>
        <v>0</v>
      </c>
      <c r="K61" s="39">
        <f t="shared" si="30"/>
        <v>0</v>
      </c>
      <c r="L61" s="36">
        <f>L8</f>
        <v>0</v>
      </c>
      <c r="M61" s="39">
        <f t="shared" si="24"/>
        <v>0</v>
      </c>
      <c r="N61" s="36">
        <f>N8</f>
        <v>0</v>
      </c>
      <c r="O61" s="39">
        <f t="shared" si="25"/>
        <v>0</v>
      </c>
    </row>
    <row r="62" spans="1:15" x14ac:dyDescent="0.2">
      <c r="A62" s="52"/>
      <c r="B62" s="35" t="s">
        <v>73</v>
      </c>
      <c r="C62" s="35" t="s">
        <v>37</v>
      </c>
      <c r="D62" s="35">
        <v>2</v>
      </c>
      <c r="E62" s="35">
        <v>297</v>
      </c>
      <c r="F62" s="35">
        <v>210</v>
      </c>
      <c r="G62" s="36">
        <v>0.12</v>
      </c>
      <c r="H62" s="36">
        <f t="shared" si="28"/>
        <v>1.7999999999999999E-2</v>
      </c>
      <c r="I62" s="37">
        <f t="shared" si="29"/>
        <v>0.27599999999999997</v>
      </c>
      <c r="J62" s="36">
        <f>J8</f>
        <v>0</v>
      </c>
      <c r="K62" s="39">
        <f t="shared" si="30"/>
        <v>0</v>
      </c>
      <c r="L62" s="36">
        <f>L8</f>
        <v>0</v>
      </c>
      <c r="M62" s="39">
        <f t="shared" si="24"/>
        <v>0</v>
      </c>
      <c r="N62" s="36">
        <f>N8</f>
        <v>0</v>
      </c>
      <c r="O62" s="39">
        <f t="shared" si="25"/>
        <v>0</v>
      </c>
    </row>
    <row r="63" spans="1:15" x14ac:dyDescent="0.2">
      <c r="A63" s="52"/>
      <c r="B63" s="35"/>
      <c r="C63" s="35"/>
      <c r="D63" s="35"/>
      <c r="E63" s="35"/>
      <c r="F63" s="35"/>
      <c r="G63" s="36"/>
      <c r="H63" s="36"/>
      <c r="I63" s="37"/>
      <c r="J63" s="36"/>
      <c r="K63" s="39"/>
      <c r="L63" s="36"/>
      <c r="M63" s="39"/>
      <c r="N63" s="36"/>
      <c r="O63" s="39"/>
    </row>
    <row r="64" spans="1:15" x14ac:dyDescent="0.2">
      <c r="A64" s="52"/>
      <c r="B64" s="35" t="s">
        <v>74</v>
      </c>
      <c r="C64" s="35" t="s">
        <v>37</v>
      </c>
      <c r="D64" s="35">
        <v>1</v>
      </c>
      <c r="E64" s="35">
        <v>594</v>
      </c>
      <c r="F64" s="35">
        <v>841</v>
      </c>
      <c r="G64" s="36">
        <f t="shared" si="18"/>
        <v>0.499554</v>
      </c>
      <c r="H64" s="36">
        <f>SUM(G64)*15%</f>
        <v>7.4933100000000002E-2</v>
      </c>
      <c r="I64" s="37">
        <f>SUM(G64:H64)*D64</f>
        <v>0.57448710000000003</v>
      </c>
      <c r="J64" s="36">
        <f>J8</f>
        <v>0</v>
      </c>
      <c r="K64" s="39">
        <f>SUM(I64*J64)</f>
        <v>0</v>
      </c>
      <c r="L64" s="36">
        <f>L8</f>
        <v>0</v>
      </c>
      <c r="M64" s="39">
        <f t="shared" si="24"/>
        <v>0</v>
      </c>
      <c r="N64" s="36">
        <f>N8</f>
        <v>0</v>
      </c>
      <c r="O64" s="39">
        <f t="shared" si="25"/>
        <v>0</v>
      </c>
    </row>
    <row r="65" spans="1:15" x14ac:dyDescent="0.2">
      <c r="A65" s="34"/>
      <c r="B65" s="35" t="s">
        <v>75</v>
      </c>
      <c r="C65" s="35" t="s">
        <v>34</v>
      </c>
      <c r="D65" s="35">
        <v>1</v>
      </c>
      <c r="E65" s="35">
        <v>500</v>
      </c>
      <c r="F65" s="35">
        <v>500</v>
      </c>
      <c r="G65" s="36">
        <f>SUM(E65*F65)/1000000</f>
        <v>0.25</v>
      </c>
      <c r="H65" s="36">
        <f>SUM(G65)*15%</f>
        <v>3.7499999999999999E-2</v>
      </c>
      <c r="I65" s="37">
        <f>SUM(G65:H65)*D65</f>
        <v>0.28749999999999998</v>
      </c>
      <c r="J65" s="36">
        <f>J9</f>
        <v>0</v>
      </c>
      <c r="K65" s="39">
        <f>SUM(I65*J65)</f>
        <v>0</v>
      </c>
      <c r="L65" s="36">
        <f>L9</f>
        <v>0</v>
      </c>
      <c r="M65" s="39">
        <f t="shared" si="24"/>
        <v>0</v>
      </c>
      <c r="N65" s="36">
        <f>N9</f>
        <v>0</v>
      </c>
      <c r="O65" s="39">
        <f t="shared" si="25"/>
        <v>0</v>
      </c>
    </row>
    <row r="66" spans="1:15" x14ac:dyDescent="0.2">
      <c r="A66" s="34"/>
      <c r="B66" s="35"/>
      <c r="C66" s="35"/>
      <c r="D66" s="35"/>
      <c r="E66" s="35"/>
      <c r="F66" s="35"/>
      <c r="G66" s="36"/>
      <c r="H66" s="36"/>
      <c r="I66" s="37"/>
      <c r="J66" s="36"/>
      <c r="K66" s="39"/>
      <c r="L66" s="36"/>
      <c r="M66" s="39"/>
      <c r="N66" s="36"/>
      <c r="O66" s="39"/>
    </row>
    <row r="67" spans="1:15" x14ac:dyDescent="0.2">
      <c r="A67" s="52"/>
      <c r="B67" s="35" t="s">
        <v>76</v>
      </c>
      <c r="C67" s="35" t="s">
        <v>37</v>
      </c>
      <c r="D67" s="35">
        <v>1</v>
      </c>
      <c r="E67" s="35">
        <v>600</v>
      </c>
      <c r="F67" s="35">
        <v>400</v>
      </c>
      <c r="G67" s="36">
        <f t="shared" ref="G67:G68" si="31">SUM(E67*F67)/1000000</f>
        <v>0.24</v>
      </c>
      <c r="H67" s="36">
        <f t="shared" si="19"/>
        <v>3.5999999999999997E-2</v>
      </c>
      <c r="I67" s="37">
        <f t="shared" si="26"/>
        <v>0.27599999999999997</v>
      </c>
      <c r="J67" s="36">
        <f>J8</f>
        <v>0</v>
      </c>
      <c r="K67" s="39">
        <f t="shared" si="27"/>
        <v>0</v>
      </c>
      <c r="L67" s="36">
        <f>L8</f>
        <v>0</v>
      </c>
      <c r="M67" s="39">
        <f t="shared" si="24"/>
        <v>0</v>
      </c>
      <c r="N67" s="36">
        <f>N8</f>
        <v>0</v>
      </c>
      <c r="O67" s="39">
        <f t="shared" si="25"/>
        <v>0</v>
      </c>
    </row>
    <row r="68" spans="1:15" x14ac:dyDescent="0.2">
      <c r="A68" s="52"/>
      <c r="B68" s="35" t="s">
        <v>77</v>
      </c>
      <c r="C68" s="35" t="s">
        <v>37</v>
      </c>
      <c r="D68" s="35">
        <v>1</v>
      </c>
      <c r="E68" s="35">
        <v>594</v>
      </c>
      <c r="F68" s="35">
        <v>420</v>
      </c>
      <c r="G68" s="36">
        <f t="shared" si="31"/>
        <v>0.24948000000000001</v>
      </c>
      <c r="H68" s="36">
        <f t="shared" si="19"/>
        <v>3.7421999999999997E-2</v>
      </c>
      <c r="I68" s="37">
        <f t="shared" si="26"/>
        <v>0.28690199999999999</v>
      </c>
      <c r="J68" s="36">
        <f>J8</f>
        <v>0</v>
      </c>
      <c r="K68" s="39">
        <f t="shared" si="27"/>
        <v>0</v>
      </c>
      <c r="L68" s="36">
        <f>L8</f>
        <v>0</v>
      </c>
      <c r="M68" s="39">
        <f t="shared" si="24"/>
        <v>0</v>
      </c>
      <c r="N68" s="36">
        <f>N8</f>
        <v>0</v>
      </c>
      <c r="O68" s="39">
        <f t="shared" si="25"/>
        <v>0</v>
      </c>
    </row>
    <row r="69" spans="1:15" x14ac:dyDescent="0.2">
      <c r="A69" s="52"/>
      <c r="B69" s="35" t="s">
        <v>78</v>
      </c>
      <c r="C69" s="35" t="s">
        <v>37</v>
      </c>
      <c r="D69" s="35">
        <v>2</v>
      </c>
      <c r="E69" s="35">
        <v>210</v>
      </c>
      <c r="F69" s="35">
        <v>297</v>
      </c>
      <c r="G69" s="36">
        <v>0.12</v>
      </c>
      <c r="H69" s="36">
        <f t="shared" si="19"/>
        <v>1.7999999999999999E-2</v>
      </c>
      <c r="I69" s="37">
        <f t="shared" si="26"/>
        <v>0.27599999999999997</v>
      </c>
      <c r="J69" s="36">
        <f>J8</f>
        <v>0</v>
      </c>
      <c r="K69" s="39">
        <f t="shared" si="27"/>
        <v>0</v>
      </c>
      <c r="L69" s="36">
        <f>L8</f>
        <v>0</v>
      </c>
      <c r="M69" s="39">
        <f t="shared" si="24"/>
        <v>0</v>
      </c>
      <c r="N69" s="36">
        <f>N8</f>
        <v>0</v>
      </c>
      <c r="O69" s="39">
        <f t="shared" si="25"/>
        <v>0</v>
      </c>
    </row>
    <row r="70" spans="1:15" x14ac:dyDescent="0.2">
      <c r="A70" s="52"/>
      <c r="B70" s="35" t="s">
        <v>79</v>
      </c>
      <c r="C70" s="35" t="s">
        <v>34</v>
      </c>
      <c r="D70" s="35">
        <v>1</v>
      </c>
      <c r="E70" s="35">
        <v>154</v>
      </c>
      <c r="F70" s="35">
        <v>154</v>
      </c>
      <c r="G70" s="36">
        <v>0.12</v>
      </c>
      <c r="H70" s="36">
        <f t="shared" si="19"/>
        <v>1.7999999999999999E-2</v>
      </c>
      <c r="I70" s="37">
        <f t="shared" si="26"/>
        <v>0.13799999999999998</v>
      </c>
      <c r="J70" s="36">
        <f>J9</f>
        <v>0</v>
      </c>
      <c r="K70" s="39">
        <f t="shared" si="27"/>
        <v>0</v>
      </c>
      <c r="L70" s="36">
        <f>L9</f>
        <v>0</v>
      </c>
      <c r="M70" s="39">
        <f t="shared" si="24"/>
        <v>0</v>
      </c>
      <c r="N70" s="36">
        <f>N9</f>
        <v>0</v>
      </c>
      <c r="O70" s="39">
        <f t="shared" si="25"/>
        <v>0</v>
      </c>
    </row>
    <row r="71" spans="1:15" x14ac:dyDescent="0.2">
      <c r="K71" s="33"/>
      <c r="M71" s="33"/>
      <c r="O71" s="33"/>
    </row>
    <row r="72" spans="1:15" x14ac:dyDescent="0.2">
      <c r="A72" s="41">
        <v>46416</v>
      </c>
      <c r="B72" s="42" t="s">
        <v>80</v>
      </c>
      <c r="C72" s="42" t="s">
        <v>41</v>
      </c>
      <c r="D72" s="42">
        <v>1</v>
      </c>
      <c r="E72" s="42">
        <v>800</v>
      </c>
      <c r="F72" s="42">
        <v>400</v>
      </c>
      <c r="G72" s="43">
        <f t="shared" ref="G72:G89" si="32">SUM(E72*F72)/1000000</f>
        <v>0.32</v>
      </c>
      <c r="H72" s="43">
        <f t="shared" si="19"/>
        <v>4.8000000000000001E-2</v>
      </c>
      <c r="I72" s="44">
        <f t="shared" si="26"/>
        <v>0.36799999999999999</v>
      </c>
      <c r="J72" s="43">
        <f>J7</f>
        <v>0</v>
      </c>
      <c r="K72" s="45">
        <f t="shared" si="27"/>
        <v>0</v>
      </c>
      <c r="L72" s="43">
        <f>L7</f>
        <v>0</v>
      </c>
      <c r="M72" s="45">
        <f>SUM(I72*L72)</f>
        <v>0</v>
      </c>
      <c r="N72" s="43">
        <f>N7</f>
        <v>0</v>
      </c>
      <c r="O72" s="45">
        <f>SUM(I72*N72)</f>
        <v>0</v>
      </c>
    </row>
    <row r="73" spans="1:15" x14ac:dyDescent="0.2">
      <c r="A73" s="53"/>
      <c r="B73" s="42" t="s">
        <v>81</v>
      </c>
      <c r="C73" s="42" t="s">
        <v>41</v>
      </c>
      <c r="D73" s="42">
        <v>1</v>
      </c>
      <c r="E73" s="42">
        <v>800</v>
      </c>
      <c r="F73" s="42">
        <v>400</v>
      </c>
      <c r="G73" s="43">
        <f t="shared" si="32"/>
        <v>0.32</v>
      </c>
      <c r="H73" s="43">
        <f t="shared" si="19"/>
        <v>4.8000000000000001E-2</v>
      </c>
      <c r="I73" s="44">
        <f t="shared" si="26"/>
        <v>0.36799999999999999</v>
      </c>
      <c r="J73" s="43">
        <f>J7</f>
        <v>0</v>
      </c>
      <c r="K73" s="45">
        <f t="shared" si="27"/>
        <v>0</v>
      </c>
      <c r="L73" s="43">
        <f>L7</f>
        <v>0</v>
      </c>
      <c r="M73" s="45">
        <f t="shared" ref="M73:M136" si="33">SUM(I73*L73)</f>
        <v>0</v>
      </c>
      <c r="N73" s="43">
        <f>N7</f>
        <v>0</v>
      </c>
      <c r="O73" s="45">
        <f t="shared" ref="O73:O77" si="34">SUM(I73*N73)</f>
        <v>0</v>
      </c>
    </row>
    <row r="74" spans="1:15" x14ac:dyDescent="0.2">
      <c r="A74" s="53"/>
      <c r="B74" s="42" t="s">
        <v>82</v>
      </c>
      <c r="C74" s="42" t="s">
        <v>41</v>
      </c>
      <c r="D74" s="42">
        <v>2</v>
      </c>
      <c r="E74" s="42">
        <v>800</v>
      </c>
      <c r="F74" s="42">
        <v>400</v>
      </c>
      <c r="G74" s="43">
        <f t="shared" si="32"/>
        <v>0.32</v>
      </c>
      <c r="H74" s="43">
        <f t="shared" si="19"/>
        <v>4.8000000000000001E-2</v>
      </c>
      <c r="I74" s="44">
        <f t="shared" si="26"/>
        <v>0.73599999999999999</v>
      </c>
      <c r="J74" s="43">
        <f>J7</f>
        <v>0</v>
      </c>
      <c r="K74" s="45">
        <f t="shared" si="27"/>
        <v>0</v>
      </c>
      <c r="L74" s="43">
        <f>L7</f>
        <v>0</v>
      </c>
      <c r="M74" s="45">
        <f t="shared" si="33"/>
        <v>0</v>
      </c>
      <c r="N74" s="43">
        <f>N7</f>
        <v>0</v>
      </c>
      <c r="O74" s="45">
        <f t="shared" si="34"/>
        <v>0</v>
      </c>
    </row>
    <row r="75" spans="1:15" x14ac:dyDescent="0.2">
      <c r="A75" s="53"/>
      <c r="B75" s="42" t="s">
        <v>83</v>
      </c>
      <c r="C75" s="42" t="s">
        <v>41</v>
      </c>
      <c r="D75" s="42">
        <v>4</v>
      </c>
      <c r="E75" s="42">
        <v>800</v>
      </c>
      <c r="F75" s="42">
        <v>400</v>
      </c>
      <c r="G75" s="43">
        <f t="shared" si="32"/>
        <v>0.32</v>
      </c>
      <c r="H75" s="43">
        <f t="shared" si="19"/>
        <v>4.8000000000000001E-2</v>
      </c>
      <c r="I75" s="44">
        <f t="shared" si="26"/>
        <v>1.472</v>
      </c>
      <c r="J75" s="43">
        <f>J7</f>
        <v>0</v>
      </c>
      <c r="K75" s="45">
        <f t="shared" si="27"/>
        <v>0</v>
      </c>
      <c r="L75" s="43">
        <f>L7</f>
        <v>0</v>
      </c>
      <c r="M75" s="45">
        <f t="shared" si="33"/>
        <v>0</v>
      </c>
      <c r="N75" s="43">
        <f>N7</f>
        <v>0</v>
      </c>
      <c r="O75" s="45">
        <f t="shared" si="34"/>
        <v>0</v>
      </c>
    </row>
    <row r="76" spans="1:15" x14ac:dyDescent="0.2">
      <c r="A76" s="53"/>
      <c r="B76" s="42" t="s">
        <v>84</v>
      </c>
      <c r="C76" s="42" t="s">
        <v>41</v>
      </c>
      <c r="D76" s="42">
        <v>1</v>
      </c>
      <c r="E76" s="42">
        <v>800</v>
      </c>
      <c r="F76" s="42">
        <v>400</v>
      </c>
      <c r="G76" s="43">
        <f t="shared" si="32"/>
        <v>0.32</v>
      </c>
      <c r="H76" s="43">
        <f t="shared" si="19"/>
        <v>4.8000000000000001E-2</v>
      </c>
      <c r="I76" s="44">
        <f t="shared" si="26"/>
        <v>0.36799999999999999</v>
      </c>
      <c r="J76" s="43">
        <f>J7</f>
        <v>0</v>
      </c>
      <c r="K76" s="45">
        <f t="shared" si="27"/>
        <v>0</v>
      </c>
      <c r="L76" s="43">
        <f>L7</f>
        <v>0</v>
      </c>
      <c r="M76" s="45">
        <f t="shared" si="33"/>
        <v>0</v>
      </c>
      <c r="N76" s="43">
        <f>N7</f>
        <v>0</v>
      </c>
      <c r="O76" s="45">
        <f t="shared" si="34"/>
        <v>0</v>
      </c>
    </row>
    <row r="77" spans="1:15" x14ac:dyDescent="0.2">
      <c r="A77" s="53"/>
      <c r="B77" s="42" t="s">
        <v>85</v>
      </c>
      <c r="C77" s="42" t="s">
        <v>41</v>
      </c>
      <c r="D77" s="42">
        <v>1</v>
      </c>
      <c r="E77" s="42">
        <v>800</v>
      </c>
      <c r="F77" s="42">
        <v>400</v>
      </c>
      <c r="G77" s="43">
        <f t="shared" si="32"/>
        <v>0.32</v>
      </c>
      <c r="H77" s="43">
        <f t="shared" si="19"/>
        <v>4.8000000000000001E-2</v>
      </c>
      <c r="I77" s="44">
        <f t="shared" si="26"/>
        <v>0.36799999999999999</v>
      </c>
      <c r="J77" s="43">
        <f>J7</f>
        <v>0</v>
      </c>
      <c r="K77" s="45">
        <f t="shared" si="27"/>
        <v>0</v>
      </c>
      <c r="L77" s="43">
        <f>L7</f>
        <v>0</v>
      </c>
      <c r="M77" s="45">
        <f t="shared" si="33"/>
        <v>0</v>
      </c>
      <c r="N77" s="43">
        <f>N7</f>
        <v>0</v>
      </c>
      <c r="O77" s="45">
        <f t="shared" si="34"/>
        <v>0</v>
      </c>
    </row>
    <row r="78" spans="1:15" x14ac:dyDescent="0.2">
      <c r="A78" s="53"/>
      <c r="B78" s="42"/>
      <c r="C78" s="42"/>
      <c r="D78" s="42"/>
      <c r="E78" s="42"/>
      <c r="F78" s="42"/>
      <c r="G78" s="43"/>
      <c r="H78" s="43"/>
      <c r="I78" s="44"/>
      <c r="J78" s="43"/>
      <c r="K78" s="45"/>
      <c r="L78" s="43"/>
      <c r="M78" s="45"/>
      <c r="N78" s="43"/>
      <c r="O78" s="45"/>
    </row>
    <row r="79" spans="1:15" x14ac:dyDescent="0.2">
      <c r="A79" s="53"/>
      <c r="B79" s="42" t="s">
        <v>86</v>
      </c>
      <c r="C79" s="42" t="s">
        <v>87</v>
      </c>
      <c r="D79" s="42">
        <v>1</v>
      </c>
      <c r="E79" s="42">
        <v>1400</v>
      </c>
      <c r="F79" s="42">
        <v>400</v>
      </c>
      <c r="G79" s="43">
        <f t="shared" si="32"/>
        <v>0.56000000000000005</v>
      </c>
      <c r="H79" s="43">
        <f t="shared" si="19"/>
        <v>8.4000000000000005E-2</v>
      </c>
      <c r="I79" s="44">
        <f t="shared" si="26"/>
        <v>0.64400000000000002</v>
      </c>
      <c r="J79" s="43">
        <f>J10</f>
        <v>0</v>
      </c>
      <c r="K79" s="45">
        <f t="shared" si="27"/>
        <v>0</v>
      </c>
      <c r="L79" s="43">
        <f>L10</f>
        <v>0</v>
      </c>
      <c r="M79" s="45">
        <f t="shared" si="33"/>
        <v>0</v>
      </c>
      <c r="N79" s="43">
        <f>N10</f>
        <v>0</v>
      </c>
      <c r="O79" s="45">
        <f>SUM(I79*N79)</f>
        <v>0</v>
      </c>
    </row>
    <row r="80" spans="1:15" x14ac:dyDescent="0.2">
      <c r="A80" s="53"/>
      <c r="B80" s="42" t="s">
        <v>88</v>
      </c>
      <c r="C80" s="42" t="s">
        <v>87</v>
      </c>
      <c r="D80" s="42">
        <v>1</v>
      </c>
      <c r="E80" s="42">
        <v>1400</v>
      </c>
      <c r="F80" s="42">
        <v>400</v>
      </c>
      <c r="G80" s="43">
        <f t="shared" si="32"/>
        <v>0.56000000000000005</v>
      </c>
      <c r="H80" s="43">
        <f t="shared" si="19"/>
        <v>8.4000000000000005E-2</v>
      </c>
      <c r="I80" s="44">
        <f t="shared" si="26"/>
        <v>0.64400000000000002</v>
      </c>
      <c r="J80" s="43">
        <f>J10</f>
        <v>0</v>
      </c>
      <c r="K80" s="45">
        <f t="shared" si="27"/>
        <v>0</v>
      </c>
      <c r="L80" s="43">
        <f>L10</f>
        <v>0</v>
      </c>
      <c r="M80" s="45">
        <f t="shared" si="33"/>
        <v>0</v>
      </c>
      <c r="N80" s="43">
        <f>N10</f>
        <v>0</v>
      </c>
      <c r="O80" s="45">
        <f t="shared" ref="O80:O146" si="35">SUM(I80*N80)</f>
        <v>0</v>
      </c>
    </row>
    <row r="81" spans="1:15" x14ac:dyDescent="0.2">
      <c r="A81" s="53"/>
      <c r="B81" s="42" t="s">
        <v>89</v>
      </c>
      <c r="C81" s="42" t="s">
        <v>87</v>
      </c>
      <c r="D81" s="42">
        <v>1</v>
      </c>
      <c r="E81" s="42">
        <v>1800</v>
      </c>
      <c r="F81" s="42">
        <v>500</v>
      </c>
      <c r="G81" s="43">
        <f t="shared" si="32"/>
        <v>0.9</v>
      </c>
      <c r="H81" s="43">
        <f t="shared" si="19"/>
        <v>0.13500000000000001</v>
      </c>
      <c r="I81" s="44">
        <f t="shared" si="26"/>
        <v>1.0350000000000001</v>
      </c>
      <c r="J81" s="43">
        <f>J10</f>
        <v>0</v>
      </c>
      <c r="K81" s="45">
        <f t="shared" si="27"/>
        <v>0</v>
      </c>
      <c r="L81" s="43">
        <f>L10</f>
        <v>0</v>
      </c>
      <c r="M81" s="45">
        <f t="shared" si="33"/>
        <v>0</v>
      </c>
      <c r="N81" s="43">
        <f>N10</f>
        <v>0</v>
      </c>
      <c r="O81" s="45">
        <f t="shared" si="35"/>
        <v>0</v>
      </c>
    </row>
    <row r="82" spans="1:15" x14ac:dyDescent="0.2">
      <c r="A82" s="53"/>
      <c r="B82" s="42" t="s">
        <v>90</v>
      </c>
      <c r="C82" s="42" t="s">
        <v>87</v>
      </c>
      <c r="D82" s="42">
        <v>1</v>
      </c>
      <c r="E82" s="42">
        <v>1800</v>
      </c>
      <c r="F82" s="42">
        <v>500</v>
      </c>
      <c r="G82" s="43">
        <f t="shared" si="32"/>
        <v>0.9</v>
      </c>
      <c r="H82" s="43">
        <f t="shared" si="19"/>
        <v>0.13500000000000001</v>
      </c>
      <c r="I82" s="44">
        <f t="shared" si="26"/>
        <v>1.0350000000000001</v>
      </c>
      <c r="J82" s="43">
        <f>J10</f>
        <v>0</v>
      </c>
      <c r="K82" s="45">
        <f t="shared" si="27"/>
        <v>0</v>
      </c>
      <c r="L82" s="43">
        <f>L10</f>
        <v>0</v>
      </c>
      <c r="M82" s="45">
        <f t="shared" si="33"/>
        <v>0</v>
      </c>
      <c r="N82" s="43">
        <f>N10</f>
        <v>0</v>
      </c>
      <c r="O82" s="45">
        <f t="shared" si="35"/>
        <v>0</v>
      </c>
    </row>
    <row r="83" spans="1:15" x14ac:dyDescent="0.2">
      <c r="A83" s="53"/>
      <c r="B83" s="42" t="s">
        <v>91</v>
      </c>
      <c r="C83" s="42" t="s">
        <v>87</v>
      </c>
      <c r="D83" s="42">
        <v>1</v>
      </c>
      <c r="E83" s="42">
        <v>2000</v>
      </c>
      <c r="F83" s="42">
        <v>200</v>
      </c>
      <c r="G83" s="43">
        <f t="shared" si="32"/>
        <v>0.4</v>
      </c>
      <c r="H83" s="43">
        <f t="shared" si="19"/>
        <v>0.06</v>
      </c>
      <c r="I83" s="44">
        <f t="shared" si="26"/>
        <v>0.46</v>
      </c>
      <c r="J83" s="43">
        <f>J10</f>
        <v>0</v>
      </c>
      <c r="K83" s="45">
        <f t="shared" si="27"/>
        <v>0</v>
      </c>
      <c r="L83" s="43">
        <f>L10</f>
        <v>0</v>
      </c>
      <c r="M83" s="45">
        <f t="shared" si="33"/>
        <v>0</v>
      </c>
      <c r="N83" s="43">
        <f>N10</f>
        <v>0</v>
      </c>
      <c r="O83" s="45">
        <f t="shared" si="35"/>
        <v>0</v>
      </c>
    </row>
    <row r="84" spans="1:15" x14ac:dyDescent="0.2">
      <c r="A84" s="53"/>
      <c r="B84" s="42" t="s">
        <v>92</v>
      </c>
      <c r="C84" s="42" t="s">
        <v>87</v>
      </c>
      <c r="D84" s="42">
        <v>1</v>
      </c>
      <c r="E84" s="42">
        <v>2000</v>
      </c>
      <c r="F84" s="42">
        <v>200</v>
      </c>
      <c r="G84" s="43">
        <f t="shared" si="32"/>
        <v>0.4</v>
      </c>
      <c r="H84" s="43">
        <f t="shared" si="19"/>
        <v>0.06</v>
      </c>
      <c r="I84" s="44">
        <f t="shared" si="26"/>
        <v>0.46</v>
      </c>
      <c r="J84" s="43">
        <f>J10</f>
        <v>0</v>
      </c>
      <c r="K84" s="45">
        <f t="shared" si="27"/>
        <v>0</v>
      </c>
      <c r="L84" s="43">
        <f>L10</f>
        <v>0</v>
      </c>
      <c r="M84" s="45">
        <f t="shared" si="33"/>
        <v>0</v>
      </c>
      <c r="N84" s="43">
        <f>N10</f>
        <v>0</v>
      </c>
      <c r="O84" s="45">
        <f t="shared" si="35"/>
        <v>0</v>
      </c>
    </row>
    <row r="85" spans="1:15" x14ac:dyDescent="0.2">
      <c r="A85" s="53"/>
      <c r="B85" s="42" t="s">
        <v>93</v>
      </c>
      <c r="C85" s="42" t="s">
        <v>34</v>
      </c>
      <c r="D85" s="42">
        <v>2</v>
      </c>
      <c r="E85" s="42">
        <v>210</v>
      </c>
      <c r="F85" s="42">
        <v>148</v>
      </c>
      <c r="G85" s="43">
        <v>0.12</v>
      </c>
      <c r="H85" s="43">
        <f t="shared" si="19"/>
        <v>1.7999999999999999E-2</v>
      </c>
      <c r="I85" s="44">
        <f t="shared" si="26"/>
        <v>0.27599999999999997</v>
      </c>
      <c r="J85" s="43">
        <f>J9</f>
        <v>0</v>
      </c>
      <c r="K85" s="45">
        <f t="shared" si="27"/>
        <v>0</v>
      </c>
      <c r="L85" s="43">
        <f>L9</f>
        <v>0</v>
      </c>
      <c r="M85" s="45">
        <f t="shared" si="33"/>
        <v>0</v>
      </c>
      <c r="N85" s="43">
        <f>N9</f>
        <v>0</v>
      </c>
      <c r="O85" s="45">
        <f t="shared" si="35"/>
        <v>0</v>
      </c>
    </row>
    <row r="86" spans="1:15" x14ac:dyDescent="0.2">
      <c r="A86" s="53"/>
      <c r="B86" s="42" t="s">
        <v>94</v>
      </c>
      <c r="C86" s="42" t="s">
        <v>34</v>
      </c>
      <c r="D86" s="42">
        <v>2</v>
      </c>
      <c r="E86" s="42">
        <v>120</v>
      </c>
      <c r="F86" s="42">
        <v>300</v>
      </c>
      <c r="G86" s="43">
        <v>0.12</v>
      </c>
      <c r="H86" s="43">
        <f t="shared" si="19"/>
        <v>1.7999999999999999E-2</v>
      </c>
      <c r="I86" s="44">
        <f t="shared" si="26"/>
        <v>0.27599999999999997</v>
      </c>
      <c r="J86" s="43">
        <f>J9</f>
        <v>0</v>
      </c>
      <c r="K86" s="45">
        <f t="shared" si="27"/>
        <v>0</v>
      </c>
      <c r="L86" s="43">
        <f>L9</f>
        <v>0</v>
      </c>
      <c r="M86" s="45">
        <f t="shared" si="33"/>
        <v>0</v>
      </c>
      <c r="N86" s="43">
        <f>N9</f>
        <v>0</v>
      </c>
      <c r="O86" s="45">
        <f t="shared" si="35"/>
        <v>0</v>
      </c>
    </row>
    <row r="87" spans="1:15" x14ac:dyDescent="0.2">
      <c r="A87" s="53"/>
      <c r="B87" s="42" t="s">
        <v>95</v>
      </c>
      <c r="C87" s="42" t="s">
        <v>41</v>
      </c>
      <c r="D87" s="42">
        <v>6</v>
      </c>
      <c r="E87" s="42">
        <v>420</v>
      </c>
      <c r="F87" s="42">
        <v>297</v>
      </c>
      <c r="G87" s="43">
        <f t="shared" si="32"/>
        <v>0.12474</v>
      </c>
      <c r="H87" s="43">
        <f t="shared" si="19"/>
        <v>1.8710999999999998E-2</v>
      </c>
      <c r="I87" s="44">
        <f t="shared" si="26"/>
        <v>0.86070599999999997</v>
      </c>
      <c r="J87" s="43">
        <f>J9</f>
        <v>0</v>
      </c>
      <c r="K87" s="45">
        <f t="shared" si="27"/>
        <v>0</v>
      </c>
      <c r="L87" s="43">
        <f>L9</f>
        <v>0</v>
      </c>
      <c r="M87" s="45">
        <f t="shared" si="33"/>
        <v>0</v>
      </c>
      <c r="N87" s="43">
        <f>N9</f>
        <v>0</v>
      </c>
      <c r="O87" s="45">
        <f t="shared" si="35"/>
        <v>0</v>
      </c>
    </row>
    <row r="88" spans="1:15" x14ac:dyDescent="0.2">
      <c r="A88" s="53"/>
      <c r="B88" s="42" t="s">
        <v>96</v>
      </c>
      <c r="C88" s="42" t="s">
        <v>34</v>
      </c>
      <c r="D88" s="42">
        <v>1</v>
      </c>
      <c r="E88" s="42">
        <v>297</v>
      </c>
      <c r="F88" s="42">
        <v>210</v>
      </c>
      <c r="G88" s="43">
        <v>0.12</v>
      </c>
      <c r="H88" s="43">
        <f t="shared" si="19"/>
        <v>1.7999999999999999E-2</v>
      </c>
      <c r="I88" s="44">
        <f t="shared" si="26"/>
        <v>0.13799999999999998</v>
      </c>
      <c r="J88" s="43">
        <f>J9</f>
        <v>0</v>
      </c>
      <c r="K88" s="45">
        <f t="shared" si="27"/>
        <v>0</v>
      </c>
      <c r="L88" s="43">
        <f>L9</f>
        <v>0</v>
      </c>
      <c r="M88" s="45">
        <f t="shared" si="33"/>
        <v>0</v>
      </c>
      <c r="N88" s="43">
        <f>N9</f>
        <v>0</v>
      </c>
      <c r="O88" s="45">
        <f t="shared" si="35"/>
        <v>0</v>
      </c>
    </row>
    <row r="89" spans="1:15" x14ac:dyDescent="0.2">
      <c r="A89" s="41"/>
      <c r="B89" s="42" t="s">
        <v>97</v>
      </c>
      <c r="C89" s="42" t="s">
        <v>37</v>
      </c>
      <c r="D89" s="42">
        <v>1</v>
      </c>
      <c r="E89" s="42">
        <v>420</v>
      </c>
      <c r="F89" s="42">
        <v>297</v>
      </c>
      <c r="G89" s="43">
        <f t="shared" si="32"/>
        <v>0.12474</v>
      </c>
      <c r="H89" s="43">
        <f t="shared" si="19"/>
        <v>1.8710999999999998E-2</v>
      </c>
      <c r="I89" s="44">
        <f t="shared" si="26"/>
        <v>0.143451</v>
      </c>
      <c r="J89" s="43">
        <f>J8</f>
        <v>0</v>
      </c>
      <c r="K89" s="45">
        <f t="shared" si="27"/>
        <v>0</v>
      </c>
      <c r="L89" s="43">
        <f>L8</f>
        <v>0</v>
      </c>
      <c r="M89" s="45">
        <f t="shared" si="33"/>
        <v>0</v>
      </c>
      <c r="N89" s="43">
        <f>N8</f>
        <v>0</v>
      </c>
      <c r="O89" s="45">
        <f t="shared" si="35"/>
        <v>0</v>
      </c>
    </row>
    <row r="90" spans="1:15" x14ac:dyDescent="0.2">
      <c r="A90" s="53"/>
      <c r="B90" s="42" t="s">
        <v>98</v>
      </c>
      <c r="C90" s="42" t="s">
        <v>37</v>
      </c>
      <c r="D90" s="42">
        <v>1</v>
      </c>
      <c r="E90" s="42">
        <v>210</v>
      </c>
      <c r="F90" s="42">
        <v>297</v>
      </c>
      <c r="G90" s="43">
        <v>0.12</v>
      </c>
      <c r="H90" s="43">
        <f t="shared" si="19"/>
        <v>1.7999999999999999E-2</v>
      </c>
      <c r="I90" s="44">
        <f t="shared" si="26"/>
        <v>0.13799999999999998</v>
      </c>
      <c r="J90" s="43">
        <f>J8</f>
        <v>0</v>
      </c>
      <c r="K90" s="45">
        <f t="shared" si="27"/>
        <v>0</v>
      </c>
      <c r="L90" s="43">
        <f>L8</f>
        <v>0</v>
      </c>
      <c r="M90" s="45">
        <f t="shared" si="33"/>
        <v>0</v>
      </c>
      <c r="N90" s="43">
        <f>N8</f>
        <v>0</v>
      </c>
      <c r="O90" s="45">
        <f t="shared" si="35"/>
        <v>0</v>
      </c>
    </row>
    <row r="91" spans="1:15" x14ac:dyDescent="0.2">
      <c r="A91" s="53"/>
      <c r="B91" s="42" t="s">
        <v>99</v>
      </c>
      <c r="C91" s="42" t="s">
        <v>37</v>
      </c>
      <c r="D91" s="42">
        <v>2</v>
      </c>
      <c r="E91" s="42">
        <v>297</v>
      </c>
      <c r="F91" s="42">
        <v>210</v>
      </c>
      <c r="G91" s="43">
        <v>0.12</v>
      </c>
      <c r="H91" s="43">
        <f t="shared" ref="H91:H154" si="36">SUM(G91)*15%</f>
        <v>1.7999999999999999E-2</v>
      </c>
      <c r="I91" s="44">
        <f t="shared" ref="I91:I154" si="37">SUM(G91:H91)*D91</f>
        <v>0.27599999999999997</v>
      </c>
      <c r="J91" s="43">
        <f>J8</f>
        <v>0</v>
      </c>
      <c r="K91" s="45">
        <f t="shared" ref="K91:K154" si="38">SUM(I91*J91)</f>
        <v>0</v>
      </c>
      <c r="L91" s="43">
        <f>L8</f>
        <v>0</v>
      </c>
      <c r="M91" s="45">
        <f t="shared" si="33"/>
        <v>0</v>
      </c>
      <c r="N91" s="43">
        <f>N8</f>
        <v>0</v>
      </c>
      <c r="O91" s="45">
        <f t="shared" si="35"/>
        <v>0</v>
      </c>
    </row>
    <row r="92" spans="1:15" x14ac:dyDescent="0.2">
      <c r="A92" s="53"/>
      <c r="B92" s="42"/>
      <c r="C92" s="42"/>
      <c r="D92" s="42"/>
      <c r="E92" s="42"/>
      <c r="F92" s="42"/>
      <c r="G92" s="43"/>
      <c r="H92" s="43"/>
      <c r="I92" s="44"/>
      <c r="J92" s="43"/>
      <c r="K92" s="45"/>
      <c r="L92" s="43"/>
      <c r="M92" s="45"/>
      <c r="N92" s="43"/>
      <c r="O92" s="45"/>
    </row>
    <row r="93" spans="1:15" x14ac:dyDescent="0.2">
      <c r="A93" s="53"/>
      <c r="B93" s="42" t="s">
        <v>100</v>
      </c>
      <c r="C93" s="42" t="s">
        <v>37</v>
      </c>
      <c r="D93" s="42">
        <v>2</v>
      </c>
      <c r="E93" s="42">
        <v>1700</v>
      </c>
      <c r="F93" s="42">
        <v>350</v>
      </c>
      <c r="G93" s="43">
        <f t="shared" ref="G93:G154" si="39">SUM(E93*F93)/1000000</f>
        <v>0.59499999999999997</v>
      </c>
      <c r="H93" s="43">
        <f t="shared" si="36"/>
        <v>8.9249999999999996E-2</v>
      </c>
      <c r="I93" s="44">
        <f t="shared" si="37"/>
        <v>1.3685</v>
      </c>
      <c r="J93" s="43">
        <f>J8</f>
        <v>0</v>
      </c>
      <c r="K93" s="45">
        <f t="shared" si="38"/>
        <v>0</v>
      </c>
      <c r="L93" s="43">
        <f>L8</f>
        <v>0</v>
      </c>
      <c r="M93" s="45">
        <f t="shared" si="33"/>
        <v>0</v>
      </c>
      <c r="N93" s="43">
        <f>N8</f>
        <v>0</v>
      </c>
      <c r="O93" s="45">
        <f t="shared" si="35"/>
        <v>0</v>
      </c>
    </row>
    <row r="94" spans="1:15" x14ac:dyDescent="0.2">
      <c r="A94" s="53"/>
      <c r="B94" s="42" t="s">
        <v>101</v>
      </c>
      <c r="C94" s="42" t="s">
        <v>41</v>
      </c>
      <c r="D94" s="42">
        <v>2</v>
      </c>
      <c r="E94" s="42">
        <v>420</v>
      </c>
      <c r="F94" s="42">
        <v>297</v>
      </c>
      <c r="G94" s="43">
        <f t="shared" si="39"/>
        <v>0.12474</v>
      </c>
      <c r="H94" s="43">
        <f t="shared" si="36"/>
        <v>1.8710999999999998E-2</v>
      </c>
      <c r="I94" s="44">
        <f t="shared" si="37"/>
        <v>0.28690199999999999</v>
      </c>
      <c r="J94" s="43">
        <f>J7</f>
        <v>0</v>
      </c>
      <c r="K94" s="45">
        <f t="shared" si="38"/>
        <v>0</v>
      </c>
      <c r="L94" s="43">
        <f>L7</f>
        <v>0</v>
      </c>
      <c r="M94" s="45">
        <f t="shared" si="33"/>
        <v>0</v>
      </c>
      <c r="N94" s="43">
        <f>N7</f>
        <v>0</v>
      </c>
      <c r="O94" s="45">
        <f t="shared" si="35"/>
        <v>0</v>
      </c>
    </row>
    <row r="95" spans="1:15" x14ac:dyDescent="0.2">
      <c r="A95" s="53"/>
      <c r="B95" s="42" t="s">
        <v>102</v>
      </c>
      <c r="C95" s="42" t="s">
        <v>37</v>
      </c>
      <c r="D95" s="42">
        <v>1</v>
      </c>
      <c r="E95" s="42">
        <v>594</v>
      </c>
      <c r="F95" s="42">
        <v>841</v>
      </c>
      <c r="G95" s="43">
        <f t="shared" si="39"/>
        <v>0.499554</v>
      </c>
      <c r="H95" s="43">
        <f t="shared" si="36"/>
        <v>7.4933100000000002E-2</v>
      </c>
      <c r="I95" s="44">
        <f t="shared" si="37"/>
        <v>0.57448710000000003</v>
      </c>
      <c r="J95" s="43">
        <f>J8</f>
        <v>0</v>
      </c>
      <c r="K95" s="45">
        <f t="shared" si="38"/>
        <v>0</v>
      </c>
      <c r="L95" s="43">
        <f>L8</f>
        <v>0</v>
      </c>
      <c r="M95" s="45">
        <f t="shared" si="33"/>
        <v>0</v>
      </c>
      <c r="N95" s="43">
        <f>N8</f>
        <v>0</v>
      </c>
      <c r="O95" s="45">
        <f t="shared" si="35"/>
        <v>0</v>
      </c>
    </row>
    <row r="96" spans="1:15" x14ac:dyDescent="0.2">
      <c r="A96" s="53"/>
      <c r="B96" s="42" t="s">
        <v>103</v>
      </c>
      <c r="C96" s="42" t="s">
        <v>37</v>
      </c>
      <c r="D96" s="42">
        <v>2</v>
      </c>
      <c r="E96" s="42">
        <v>594</v>
      </c>
      <c r="F96" s="42">
        <v>420</v>
      </c>
      <c r="G96" s="43">
        <f t="shared" si="39"/>
        <v>0.24948000000000001</v>
      </c>
      <c r="H96" s="43">
        <f t="shared" si="36"/>
        <v>3.7421999999999997E-2</v>
      </c>
      <c r="I96" s="44">
        <f t="shared" si="37"/>
        <v>0.57380399999999998</v>
      </c>
      <c r="J96" s="43">
        <f>J8</f>
        <v>0</v>
      </c>
      <c r="K96" s="45">
        <f t="shared" si="38"/>
        <v>0</v>
      </c>
      <c r="L96" s="43">
        <f>L8</f>
        <v>0</v>
      </c>
      <c r="M96" s="45">
        <f t="shared" si="33"/>
        <v>0</v>
      </c>
      <c r="N96" s="43">
        <f>N8</f>
        <v>0</v>
      </c>
      <c r="O96" s="45">
        <f t="shared" si="35"/>
        <v>0</v>
      </c>
    </row>
    <row r="97" spans="1:15" x14ac:dyDescent="0.2">
      <c r="A97" s="53"/>
      <c r="B97" s="42" t="s">
        <v>104</v>
      </c>
      <c r="C97" s="42" t="s">
        <v>34</v>
      </c>
      <c r="D97" s="42">
        <v>2</v>
      </c>
      <c r="E97" s="42">
        <v>320</v>
      </c>
      <c r="F97" s="42">
        <v>80</v>
      </c>
      <c r="G97" s="43">
        <v>0.12</v>
      </c>
      <c r="H97" s="43">
        <f t="shared" si="36"/>
        <v>1.7999999999999999E-2</v>
      </c>
      <c r="I97" s="44">
        <f t="shared" si="37"/>
        <v>0.27599999999999997</v>
      </c>
      <c r="J97" s="43">
        <f>J9</f>
        <v>0</v>
      </c>
      <c r="K97" s="45">
        <f t="shared" si="38"/>
        <v>0</v>
      </c>
      <c r="L97" s="43">
        <f>L9</f>
        <v>0</v>
      </c>
      <c r="M97" s="45">
        <f t="shared" si="33"/>
        <v>0</v>
      </c>
      <c r="N97" s="43">
        <f>N9</f>
        <v>0</v>
      </c>
      <c r="O97" s="45">
        <f t="shared" si="35"/>
        <v>0</v>
      </c>
    </row>
    <row r="98" spans="1:15" x14ac:dyDescent="0.2">
      <c r="A98" s="53"/>
      <c r="B98" s="42" t="s">
        <v>105</v>
      </c>
      <c r="C98" s="42" t="s">
        <v>34</v>
      </c>
      <c r="D98" s="42">
        <v>2</v>
      </c>
      <c r="E98" s="42">
        <v>120</v>
      </c>
      <c r="F98" s="42">
        <v>200</v>
      </c>
      <c r="G98" s="43">
        <v>0.12</v>
      </c>
      <c r="H98" s="43">
        <f t="shared" si="36"/>
        <v>1.7999999999999999E-2</v>
      </c>
      <c r="I98" s="44">
        <f t="shared" si="37"/>
        <v>0.27599999999999997</v>
      </c>
      <c r="J98" s="43">
        <f>J9</f>
        <v>0</v>
      </c>
      <c r="K98" s="45">
        <f t="shared" si="38"/>
        <v>0</v>
      </c>
      <c r="L98" s="43">
        <f>L9</f>
        <v>0</v>
      </c>
      <c r="M98" s="45">
        <f t="shared" si="33"/>
        <v>0</v>
      </c>
      <c r="N98" s="43">
        <f>N9</f>
        <v>0</v>
      </c>
      <c r="O98" s="45">
        <f t="shared" si="35"/>
        <v>0</v>
      </c>
    </row>
    <row r="99" spans="1:15" x14ac:dyDescent="0.2">
      <c r="A99" s="53"/>
      <c r="B99" s="42" t="s">
        <v>106</v>
      </c>
      <c r="C99" s="42" t="s">
        <v>37</v>
      </c>
      <c r="D99" s="42">
        <v>1</v>
      </c>
      <c r="E99" s="42">
        <v>297</v>
      </c>
      <c r="F99" s="42">
        <v>420</v>
      </c>
      <c r="G99" s="43">
        <f t="shared" si="39"/>
        <v>0.12474</v>
      </c>
      <c r="H99" s="43">
        <f t="shared" si="36"/>
        <v>1.8710999999999998E-2</v>
      </c>
      <c r="I99" s="44">
        <f t="shared" si="37"/>
        <v>0.143451</v>
      </c>
      <c r="J99" s="43">
        <f>J8</f>
        <v>0</v>
      </c>
      <c r="K99" s="45">
        <f t="shared" si="38"/>
        <v>0</v>
      </c>
      <c r="L99" s="43">
        <f>L8</f>
        <v>0</v>
      </c>
      <c r="M99" s="45">
        <f t="shared" si="33"/>
        <v>0</v>
      </c>
      <c r="N99" s="43">
        <f>N8</f>
        <v>0</v>
      </c>
      <c r="O99" s="45">
        <f t="shared" si="35"/>
        <v>0</v>
      </c>
    </row>
    <row r="100" spans="1:15" x14ac:dyDescent="0.2">
      <c r="A100" s="53"/>
      <c r="B100" s="42" t="s">
        <v>107</v>
      </c>
      <c r="C100" s="42" t="s">
        <v>37</v>
      </c>
      <c r="D100" s="42">
        <v>1</v>
      </c>
      <c r="E100" s="42">
        <v>297</v>
      </c>
      <c r="F100" s="42">
        <v>210</v>
      </c>
      <c r="G100" s="43">
        <v>0.12</v>
      </c>
      <c r="H100" s="43">
        <f t="shared" si="36"/>
        <v>1.7999999999999999E-2</v>
      </c>
      <c r="I100" s="44">
        <f t="shared" si="37"/>
        <v>0.13799999999999998</v>
      </c>
      <c r="J100" s="43">
        <f>J8</f>
        <v>0</v>
      </c>
      <c r="K100" s="45">
        <f t="shared" si="38"/>
        <v>0</v>
      </c>
      <c r="L100" s="43">
        <f>L8</f>
        <v>0</v>
      </c>
      <c r="M100" s="45">
        <f t="shared" si="33"/>
        <v>0</v>
      </c>
      <c r="N100" s="43">
        <f>N8</f>
        <v>0</v>
      </c>
      <c r="O100" s="45">
        <f t="shared" si="35"/>
        <v>0</v>
      </c>
    </row>
    <row r="101" spans="1:15" x14ac:dyDescent="0.2">
      <c r="A101" s="53"/>
      <c r="B101" s="42" t="s">
        <v>108</v>
      </c>
      <c r="C101" s="42" t="s">
        <v>37</v>
      </c>
      <c r="D101" s="42">
        <v>4</v>
      </c>
      <c r="E101" s="42">
        <v>210</v>
      </c>
      <c r="F101" s="42">
        <v>297</v>
      </c>
      <c r="G101" s="43">
        <v>0.12</v>
      </c>
      <c r="H101" s="43">
        <f t="shared" si="36"/>
        <v>1.7999999999999999E-2</v>
      </c>
      <c r="I101" s="44">
        <f t="shared" si="37"/>
        <v>0.55199999999999994</v>
      </c>
      <c r="J101" s="43">
        <f>J8</f>
        <v>0</v>
      </c>
      <c r="K101" s="45">
        <f t="shared" si="38"/>
        <v>0</v>
      </c>
      <c r="L101" s="43">
        <f>L8</f>
        <v>0</v>
      </c>
      <c r="M101" s="45">
        <f t="shared" si="33"/>
        <v>0</v>
      </c>
      <c r="N101" s="43">
        <f>N8</f>
        <v>0</v>
      </c>
      <c r="O101" s="45">
        <f t="shared" si="35"/>
        <v>0</v>
      </c>
    </row>
    <row r="102" spans="1:15" x14ac:dyDescent="0.2">
      <c r="A102" s="41"/>
      <c r="B102" s="42" t="s">
        <v>109</v>
      </c>
      <c r="C102" s="42" t="s">
        <v>34</v>
      </c>
      <c r="D102" s="42">
        <v>1</v>
      </c>
      <c r="E102" s="42">
        <v>594</v>
      </c>
      <c r="F102" s="42">
        <v>420</v>
      </c>
      <c r="G102" s="43">
        <f t="shared" si="39"/>
        <v>0.24948000000000001</v>
      </c>
      <c r="H102" s="43">
        <f t="shared" si="36"/>
        <v>3.7421999999999997E-2</v>
      </c>
      <c r="I102" s="44">
        <f t="shared" si="37"/>
        <v>0.28690199999999999</v>
      </c>
      <c r="J102" s="43">
        <f>J9</f>
        <v>0</v>
      </c>
      <c r="K102" s="45">
        <f t="shared" si="38"/>
        <v>0</v>
      </c>
      <c r="L102" s="43">
        <f>L9</f>
        <v>0</v>
      </c>
      <c r="M102" s="45">
        <f t="shared" si="33"/>
        <v>0</v>
      </c>
      <c r="N102" s="43">
        <f>N9</f>
        <v>0</v>
      </c>
      <c r="O102" s="45">
        <f t="shared" si="35"/>
        <v>0</v>
      </c>
    </row>
    <row r="103" spans="1:15" x14ac:dyDescent="0.2">
      <c r="A103" s="53"/>
      <c r="B103" s="42" t="s">
        <v>110</v>
      </c>
      <c r="C103" s="42" t="s">
        <v>41</v>
      </c>
      <c r="D103" s="42">
        <v>2</v>
      </c>
      <c r="E103" s="42">
        <v>297</v>
      </c>
      <c r="F103" s="42">
        <v>210</v>
      </c>
      <c r="G103" s="43">
        <v>0.12</v>
      </c>
      <c r="H103" s="43">
        <f t="shared" si="36"/>
        <v>1.7999999999999999E-2</v>
      </c>
      <c r="I103" s="44">
        <f t="shared" si="37"/>
        <v>0.27599999999999997</v>
      </c>
      <c r="J103" s="43">
        <f>J7</f>
        <v>0</v>
      </c>
      <c r="K103" s="45">
        <f t="shared" si="38"/>
        <v>0</v>
      </c>
      <c r="L103" s="43">
        <f>L7</f>
        <v>0</v>
      </c>
      <c r="M103" s="45">
        <f t="shared" si="33"/>
        <v>0</v>
      </c>
      <c r="N103" s="43">
        <f>N7</f>
        <v>0</v>
      </c>
      <c r="O103" s="45">
        <f t="shared" si="35"/>
        <v>0</v>
      </c>
    </row>
    <row r="104" spans="1:15" x14ac:dyDescent="0.2">
      <c r="A104" s="53"/>
      <c r="B104" s="42" t="s">
        <v>111</v>
      </c>
      <c r="C104" s="42" t="s">
        <v>34</v>
      </c>
      <c r="D104" s="42">
        <v>2</v>
      </c>
      <c r="E104" s="42">
        <v>420</v>
      </c>
      <c r="F104" s="42">
        <v>297</v>
      </c>
      <c r="G104" s="43">
        <f t="shared" si="39"/>
        <v>0.12474</v>
      </c>
      <c r="H104" s="43">
        <f t="shared" si="36"/>
        <v>1.8710999999999998E-2</v>
      </c>
      <c r="I104" s="44">
        <f t="shared" si="37"/>
        <v>0.28690199999999999</v>
      </c>
      <c r="J104" s="43">
        <f>J9</f>
        <v>0</v>
      </c>
      <c r="K104" s="45">
        <f t="shared" si="38"/>
        <v>0</v>
      </c>
      <c r="L104" s="43">
        <f>L9</f>
        <v>0</v>
      </c>
      <c r="M104" s="45">
        <f t="shared" si="33"/>
        <v>0</v>
      </c>
      <c r="N104" s="43">
        <f>N9</f>
        <v>0</v>
      </c>
      <c r="O104" s="45">
        <f t="shared" si="35"/>
        <v>0</v>
      </c>
    </row>
    <row r="105" spans="1:15" x14ac:dyDescent="0.2">
      <c r="A105" s="53"/>
      <c r="B105" s="42" t="s">
        <v>112</v>
      </c>
      <c r="C105" s="42" t="s">
        <v>37</v>
      </c>
      <c r="D105" s="42">
        <v>1</v>
      </c>
      <c r="E105" s="42">
        <v>420</v>
      </c>
      <c r="F105" s="42">
        <v>297</v>
      </c>
      <c r="G105" s="43">
        <f t="shared" si="39"/>
        <v>0.12474</v>
      </c>
      <c r="H105" s="43">
        <f t="shared" si="36"/>
        <v>1.8710999999999998E-2</v>
      </c>
      <c r="I105" s="44">
        <f t="shared" si="37"/>
        <v>0.143451</v>
      </c>
      <c r="J105" s="43">
        <f>J8</f>
        <v>0</v>
      </c>
      <c r="K105" s="45">
        <f t="shared" si="38"/>
        <v>0</v>
      </c>
      <c r="L105" s="43">
        <f>L8</f>
        <v>0</v>
      </c>
      <c r="M105" s="45">
        <f t="shared" si="33"/>
        <v>0</v>
      </c>
      <c r="N105" s="43">
        <f>N8</f>
        <v>0</v>
      </c>
      <c r="O105" s="45">
        <f t="shared" si="35"/>
        <v>0</v>
      </c>
    </row>
    <row r="106" spans="1:15" x14ac:dyDescent="0.2">
      <c r="A106" s="53"/>
      <c r="B106" s="42"/>
      <c r="C106" s="42"/>
      <c r="D106" s="42"/>
      <c r="E106" s="42"/>
      <c r="F106" s="42"/>
      <c r="G106" s="43"/>
      <c r="H106" s="43"/>
      <c r="I106" s="44"/>
      <c r="J106" s="43"/>
      <c r="K106" s="45"/>
      <c r="L106" s="43"/>
      <c r="M106" s="45"/>
      <c r="N106" s="43"/>
      <c r="O106" s="45"/>
    </row>
    <row r="107" spans="1:15" x14ac:dyDescent="0.2">
      <c r="A107" s="53"/>
      <c r="B107" s="42" t="s">
        <v>113</v>
      </c>
      <c r="C107" s="42" t="s">
        <v>41</v>
      </c>
      <c r="D107" s="42">
        <v>1</v>
      </c>
      <c r="E107" s="42">
        <v>420</v>
      </c>
      <c r="F107" s="42">
        <v>297</v>
      </c>
      <c r="G107" s="43">
        <f t="shared" si="39"/>
        <v>0.12474</v>
      </c>
      <c r="H107" s="43">
        <f t="shared" si="36"/>
        <v>1.8710999999999998E-2</v>
      </c>
      <c r="I107" s="44">
        <f t="shared" si="37"/>
        <v>0.143451</v>
      </c>
      <c r="J107" s="43">
        <f>J7</f>
        <v>0</v>
      </c>
      <c r="K107" s="45">
        <f t="shared" si="38"/>
        <v>0</v>
      </c>
      <c r="L107" s="43">
        <f>L7</f>
        <v>0</v>
      </c>
      <c r="M107" s="45">
        <f t="shared" si="33"/>
        <v>0</v>
      </c>
      <c r="N107" s="43">
        <f>N7</f>
        <v>0</v>
      </c>
      <c r="O107" s="45">
        <f t="shared" si="35"/>
        <v>0</v>
      </c>
    </row>
    <row r="108" spans="1:15" x14ac:dyDescent="0.2">
      <c r="A108" s="53"/>
      <c r="B108" s="42"/>
      <c r="C108" s="42"/>
      <c r="D108" s="42"/>
      <c r="E108" s="42"/>
      <c r="F108" s="42"/>
      <c r="G108" s="43"/>
      <c r="H108" s="43"/>
      <c r="I108" s="44"/>
      <c r="J108" s="43"/>
      <c r="K108" s="45"/>
      <c r="L108" s="43"/>
      <c r="M108" s="45"/>
      <c r="N108" s="43"/>
      <c r="O108" s="45"/>
    </row>
    <row r="109" spans="1:15" x14ac:dyDescent="0.2">
      <c r="A109" s="53"/>
      <c r="B109" s="42" t="s">
        <v>114</v>
      </c>
      <c r="C109" s="42" t="s">
        <v>37</v>
      </c>
      <c r="D109" s="42">
        <v>1</v>
      </c>
      <c r="E109" s="42">
        <v>594</v>
      </c>
      <c r="F109" s="42">
        <v>841</v>
      </c>
      <c r="G109" s="43">
        <f t="shared" si="39"/>
        <v>0.499554</v>
      </c>
      <c r="H109" s="43">
        <f t="shared" si="36"/>
        <v>7.4933100000000002E-2</v>
      </c>
      <c r="I109" s="44">
        <f t="shared" si="37"/>
        <v>0.57448710000000003</v>
      </c>
      <c r="J109" s="43">
        <f>J8</f>
        <v>0</v>
      </c>
      <c r="K109" s="45">
        <f t="shared" si="38"/>
        <v>0</v>
      </c>
      <c r="L109" s="43">
        <f>L8</f>
        <v>0</v>
      </c>
      <c r="M109" s="45">
        <f t="shared" si="33"/>
        <v>0</v>
      </c>
      <c r="N109" s="43">
        <f>N8</f>
        <v>0</v>
      </c>
      <c r="O109" s="45">
        <f t="shared" si="35"/>
        <v>0</v>
      </c>
    </row>
    <row r="110" spans="1:15" x14ac:dyDescent="0.2">
      <c r="A110" s="53"/>
      <c r="B110" s="42" t="s">
        <v>115</v>
      </c>
      <c r="C110" s="42" t="s">
        <v>37</v>
      </c>
      <c r="D110" s="42">
        <v>1</v>
      </c>
      <c r="E110" s="42">
        <v>594</v>
      </c>
      <c r="F110" s="42">
        <v>841</v>
      </c>
      <c r="G110" s="43">
        <f t="shared" si="39"/>
        <v>0.499554</v>
      </c>
      <c r="H110" s="43">
        <f t="shared" si="36"/>
        <v>7.4933100000000002E-2</v>
      </c>
      <c r="I110" s="44">
        <f t="shared" si="37"/>
        <v>0.57448710000000003</v>
      </c>
      <c r="J110" s="43">
        <f>J8</f>
        <v>0</v>
      </c>
      <c r="K110" s="45">
        <f t="shared" si="38"/>
        <v>0</v>
      </c>
      <c r="L110" s="43">
        <f>L8</f>
        <v>0</v>
      </c>
      <c r="M110" s="45">
        <f t="shared" si="33"/>
        <v>0</v>
      </c>
      <c r="N110" s="43">
        <f>N8</f>
        <v>0</v>
      </c>
      <c r="O110" s="45">
        <f t="shared" si="35"/>
        <v>0</v>
      </c>
    </row>
    <row r="111" spans="1:15" x14ac:dyDescent="0.2">
      <c r="A111" s="53"/>
      <c r="B111" s="42" t="s">
        <v>116</v>
      </c>
      <c r="C111" s="42" t="s">
        <v>37</v>
      </c>
      <c r="D111" s="42">
        <v>1</v>
      </c>
      <c r="E111" s="42">
        <v>420</v>
      </c>
      <c r="F111" s="42">
        <v>297</v>
      </c>
      <c r="G111" s="43">
        <f t="shared" si="39"/>
        <v>0.12474</v>
      </c>
      <c r="H111" s="43">
        <f t="shared" si="36"/>
        <v>1.8710999999999998E-2</v>
      </c>
      <c r="I111" s="44">
        <f t="shared" si="37"/>
        <v>0.143451</v>
      </c>
      <c r="J111" s="43">
        <f>J8</f>
        <v>0</v>
      </c>
      <c r="K111" s="45">
        <f t="shared" si="38"/>
        <v>0</v>
      </c>
      <c r="L111" s="43">
        <f>L8</f>
        <v>0</v>
      </c>
      <c r="M111" s="45">
        <f t="shared" si="33"/>
        <v>0</v>
      </c>
      <c r="N111" s="43">
        <f>N8</f>
        <v>0</v>
      </c>
      <c r="O111" s="45">
        <f t="shared" si="35"/>
        <v>0</v>
      </c>
    </row>
    <row r="112" spans="1:15" x14ac:dyDescent="0.2">
      <c r="A112" s="53"/>
      <c r="B112" s="42" t="s">
        <v>117</v>
      </c>
      <c r="C112" s="42" t="s">
        <v>37</v>
      </c>
      <c r="D112" s="42">
        <v>1</v>
      </c>
      <c r="E112" s="42">
        <v>420</v>
      </c>
      <c r="F112" s="42">
        <v>297</v>
      </c>
      <c r="G112" s="43">
        <f t="shared" si="39"/>
        <v>0.12474</v>
      </c>
      <c r="H112" s="43">
        <f t="shared" si="36"/>
        <v>1.8710999999999998E-2</v>
      </c>
      <c r="I112" s="44">
        <f t="shared" si="37"/>
        <v>0.143451</v>
      </c>
      <c r="J112" s="43">
        <f>J8</f>
        <v>0</v>
      </c>
      <c r="K112" s="45">
        <f t="shared" si="38"/>
        <v>0</v>
      </c>
      <c r="L112" s="43">
        <f>L8</f>
        <v>0</v>
      </c>
      <c r="M112" s="45">
        <f t="shared" si="33"/>
        <v>0</v>
      </c>
      <c r="N112" s="43">
        <f>N8</f>
        <v>0</v>
      </c>
      <c r="O112" s="45">
        <f t="shared" si="35"/>
        <v>0</v>
      </c>
    </row>
    <row r="113" spans="1:15" x14ac:dyDescent="0.2">
      <c r="A113" s="53"/>
      <c r="B113" s="42" t="s">
        <v>118</v>
      </c>
      <c r="C113" s="42" t="s">
        <v>37</v>
      </c>
      <c r="D113" s="42">
        <v>1</v>
      </c>
      <c r="E113" s="42">
        <v>420</v>
      </c>
      <c r="F113" s="42">
        <v>297</v>
      </c>
      <c r="G113" s="43">
        <f t="shared" si="39"/>
        <v>0.12474</v>
      </c>
      <c r="H113" s="43">
        <f t="shared" si="36"/>
        <v>1.8710999999999998E-2</v>
      </c>
      <c r="I113" s="44">
        <f t="shared" si="37"/>
        <v>0.143451</v>
      </c>
      <c r="J113" s="43">
        <f>J8</f>
        <v>0</v>
      </c>
      <c r="K113" s="45">
        <f t="shared" si="38"/>
        <v>0</v>
      </c>
      <c r="L113" s="43">
        <f>L8</f>
        <v>0</v>
      </c>
      <c r="M113" s="45">
        <f t="shared" si="33"/>
        <v>0</v>
      </c>
      <c r="N113" s="43">
        <f>N8</f>
        <v>0</v>
      </c>
      <c r="O113" s="45">
        <f t="shared" si="35"/>
        <v>0</v>
      </c>
    </row>
    <row r="114" spans="1:15" x14ac:dyDescent="0.2">
      <c r="A114" s="53"/>
      <c r="B114" s="42" t="s">
        <v>119</v>
      </c>
      <c r="C114" s="42" t="s">
        <v>37</v>
      </c>
      <c r="D114" s="42">
        <v>1</v>
      </c>
      <c r="E114" s="42">
        <v>420</v>
      </c>
      <c r="F114" s="42">
        <v>297</v>
      </c>
      <c r="G114" s="43">
        <f t="shared" si="39"/>
        <v>0.12474</v>
      </c>
      <c r="H114" s="43">
        <f t="shared" si="36"/>
        <v>1.8710999999999998E-2</v>
      </c>
      <c r="I114" s="44">
        <f t="shared" si="37"/>
        <v>0.143451</v>
      </c>
      <c r="J114" s="43">
        <f>J8</f>
        <v>0</v>
      </c>
      <c r="K114" s="45">
        <f t="shared" si="38"/>
        <v>0</v>
      </c>
      <c r="L114" s="43">
        <f>L8</f>
        <v>0</v>
      </c>
      <c r="M114" s="45">
        <f t="shared" si="33"/>
        <v>0</v>
      </c>
      <c r="N114" s="43">
        <f>N8</f>
        <v>0</v>
      </c>
      <c r="O114" s="45">
        <f t="shared" si="35"/>
        <v>0</v>
      </c>
    </row>
    <row r="115" spans="1:15" x14ac:dyDescent="0.2">
      <c r="A115" s="53"/>
      <c r="B115" s="42" t="s">
        <v>120</v>
      </c>
      <c r="C115" s="42" t="s">
        <v>37</v>
      </c>
      <c r="D115" s="42">
        <v>1</v>
      </c>
      <c r="E115" s="42">
        <v>420</v>
      </c>
      <c r="F115" s="42">
        <v>297</v>
      </c>
      <c r="G115" s="43">
        <f t="shared" si="39"/>
        <v>0.12474</v>
      </c>
      <c r="H115" s="43">
        <f t="shared" si="36"/>
        <v>1.8710999999999998E-2</v>
      </c>
      <c r="I115" s="44">
        <f t="shared" si="37"/>
        <v>0.143451</v>
      </c>
      <c r="J115" s="43">
        <f>J8</f>
        <v>0</v>
      </c>
      <c r="K115" s="45">
        <f t="shared" si="38"/>
        <v>0</v>
      </c>
      <c r="L115" s="43">
        <f>L8</f>
        <v>0</v>
      </c>
      <c r="M115" s="45">
        <f t="shared" si="33"/>
        <v>0</v>
      </c>
      <c r="N115" s="43">
        <f>N8</f>
        <v>0</v>
      </c>
      <c r="O115" s="45">
        <f t="shared" si="35"/>
        <v>0</v>
      </c>
    </row>
    <row r="116" spans="1:15" x14ac:dyDescent="0.2">
      <c r="A116" s="53"/>
      <c r="B116" s="42" t="s">
        <v>121</v>
      </c>
      <c r="C116" s="42" t="s">
        <v>37</v>
      </c>
      <c r="D116" s="42">
        <v>4</v>
      </c>
      <c r="E116" s="42">
        <v>400</v>
      </c>
      <c r="F116" s="42">
        <v>700</v>
      </c>
      <c r="G116" s="43">
        <f t="shared" si="39"/>
        <v>0.28000000000000003</v>
      </c>
      <c r="H116" s="43">
        <f t="shared" si="36"/>
        <v>4.2000000000000003E-2</v>
      </c>
      <c r="I116" s="44">
        <f t="shared" si="37"/>
        <v>1.288</v>
      </c>
      <c r="J116" s="43">
        <f>J8</f>
        <v>0</v>
      </c>
      <c r="K116" s="45">
        <f t="shared" si="38"/>
        <v>0</v>
      </c>
      <c r="L116" s="43">
        <f>L8</f>
        <v>0</v>
      </c>
      <c r="M116" s="45">
        <f t="shared" si="33"/>
        <v>0</v>
      </c>
      <c r="N116" s="43">
        <f>N8</f>
        <v>0</v>
      </c>
      <c r="O116" s="45">
        <f t="shared" si="35"/>
        <v>0</v>
      </c>
    </row>
    <row r="117" spans="1:15" x14ac:dyDescent="0.2">
      <c r="A117" s="53"/>
      <c r="B117" s="42" t="s">
        <v>122</v>
      </c>
      <c r="C117" s="42" t="s">
        <v>37</v>
      </c>
      <c r="D117" s="42">
        <v>1</v>
      </c>
      <c r="E117" s="42">
        <v>400</v>
      </c>
      <c r="F117" s="42">
        <v>700</v>
      </c>
      <c r="G117" s="43">
        <f t="shared" si="39"/>
        <v>0.28000000000000003</v>
      </c>
      <c r="H117" s="43">
        <f t="shared" si="36"/>
        <v>4.2000000000000003E-2</v>
      </c>
      <c r="I117" s="44">
        <f t="shared" si="37"/>
        <v>0.32200000000000001</v>
      </c>
      <c r="J117" s="43">
        <f>J8</f>
        <v>0</v>
      </c>
      <c r="K117" s="45">
        <f t="shared" si="38"/>
        <v>0</v>
      </c>
      <c r="L117" s="43">
        <f>L8</f>
        <v>0</v>
      </c>
      <c r="M117" s="45">
        <f t="shared" si="33"/>
        <v>0</v>
      </c>
      <c r="N117" s="43">
        <f>N8</f>
        <v>0</v>
      </c>
      <c r="O117" s="45">
        <f t="shared" si="35"/>
        <v>0</v>
      </c>
    </row>
    <row r="118" spans="1:15" x14ac:dyDescent="0.2">
      <c r="A118" s="53"/>
      <c r="B118" s="42" t="s">
        <v>123</v>
      </c>
      <c r="C118" s="42" t="s">
        <v>37</v>
      </c>
      <c r="D118" s="42">
        <v>2</v>
      </c>
      <c r="E118" s="42">
        <v>400</v>
      </c>
      <c r="F118" s="42">
        <v>700</v>
      </c>
      <c r="G118" s="43">
        <f t="shared" si="39"/>
        <v>0.28000000000000003</v>
      </c>
      <c r="H118" s="43">
        <f t="shared" si="36"/>
        <v>4.2000000000000003E-2</v>
      </c>
      <c r="I118" s="44">
        <f t="shared" si="37"/>
        <v>0.64400000000000002</v>
      </c>
      <c r="J118" s="43">
        <f>J8</f>
        <v>0</v>
      </c>
      <c r="K118" s="45">
        <f t="shared" si="38"/>
        <v>0</v>
      </c>
      <c r="L118" s="43">
        <f>L8</f>
        <v>0</v>
      </c>
      <c r="M118" s="45">
        <f t="shared" si="33"/>
        <v>0</v>
      </c>
      <c r="N118" s="43">
        <f>N8</f>
        <v>0</v>
      </c>
      <c r="O118" s="45">
        <f t="shared" si="35"/>
        <v>0</v>
      </c>
    </row>
    <row r="119" spans="1:15" x14ac:dyDescent="0.2">
      <c r="A119" s="53"/>
      <c r="B119" s="42" t="s">
        <v>124</v>
      </c>
      <c r="C119" s="42" t="s">
        <v>37</v>
      </c>
      <c r="D119" s="42">
        <v>2</v>
      </c>
      <c r="E119" s="42">
        <v>1000</v>
      </c>
      <c r="F119" s="42">
        <v>2000</v>
      </c>
      <c r="G119" s="43">
        <f t="shared" si="39"/>
        <v>2</v>
      </c>
      <c r="H119" s="43">
        <f t="shared" si="36"/>
        <v>0.3</v>
      </c>
      <c r="I119" s="44">
        <f t="shared" si="37"/>
        <v>4.5999999999999996</v>
      </c>
      <c r="J119" s="43">
        <f>J8</f>
        <v>0</v>
      </c>
      <c r="K119" s="45">
        <f t="shared" si="38"/>
        <v>0</v>
      </c>
      <c r="L119" s="43">
        <f>L8</f>
        <v>0</v>
      </c>
      <c r="M119" s="45">
        <f t="shared" si="33"/>
        <v>0</v>
      </c>
      <c r="N119" s="43">
        <f>N8</f>
        <v>0</v>
      </c>
      <c r="O119" s="45">
        <f t="shared" si="35"/>
        <v>0</v>
      </c>
    </row>
    <row r="120" spans="1:15" x14ac:dyDescent="0.2">
      <c r="A120" s="53"/>
      <c r="B120" s="42" t="s">
        <v>125</v>
      </c>
      <c r="C120" s="42" t="s">
        <v>37</v>
      </c>
      <c r="D120" s="42">
        <v>1</v>
      </c>
      <c r="E120" s="42">
        <v>420</v>
      </c>
      <c r="F120" s="42">
        <v>297</v>
      </c>
      <c r="G120" s="43">
        <f t="shared" si="39"/>
        <v>0.12474</v>
      </c>
      <c r="H120" s="43">
        <f t="shared" si="36"/>
        <v>1.8710999999999998E-2</v>
      </c>
      <c r="I120" s="44">
        <f t="shared" si="37"/>
        <v>0.143451</v>
      </c>
      <c r="J120" s="43">
        <f>J8</f>
        <v>0</v>
      </c>
      <c r="K120" s="45">
        <f t="shared" si="38"/>
        <v>0</v>
      </c>
      <c r="L120" s="43">
        <f>L8</f>
        <v>0</v>
      </c>
      <c r="M120" s="45">
        <f t="shared" si="33"/>
        <v>0</v>
      </c>
      <c r="N120" s="43">
        <f>N8</f>
        <v>0</v>
      </c>
      <c r="O120" s="45">
        <f t="shared" si="35"/>
        <v>0</v>
      </c>
    </row>
    <row r="121" spans="1:15" x14ac:dyDescent="0.2">
      <c r="A121" s="53"/>
      <c r="B121" s="42" t="s">
        <v>126</v>
      </c>
      <c r="C121" s="42" t="s">
        <v>37</v>
      </c>
      <c r="D121" s="42">
        <v>1</v>
      </c>
      <c r="E121" s="42">
        <v>420</v>
      </c>
      <c r="F121" s="42">
        <v>297</v>
      </c>
      <c r="G121" s="43">
        <f t="shared" si="39"/>
        <v>0.12474</v>
      </c>
      <c r="H121" s="43">
        <f t="shared" si="36"/>
        <v>1.8710999999999998E-2</v>
      </c>
      <c r="I121" s="44">
        <f t="shared" si="37"/>
        <v>0.143451</v>
      </c>
      <c r="J121" s="43">
        <f>J8</f>
        <v>0</v>
      </c>
      <c r="K121" s="45">
        <f t="shared" si="38"/>
        <v>0</v>
      </c>
      <c r="L121" s="43">
        <f>L8</f>
        <v>0</v>
      </c>
      <c r="M121" s="45">
        <f t="shared" si="33"/>
        <v>0</v>
      </c>
      <c r="N121" s="43">
        <f>N8</f>
        <v>0</v>
      </c>
      <c r="O121" s="45">
        <f t="shared" si="35"/>
        <v>0</v>
      </c>
    </row>
    <row r="122" spans="1:15" x14ac:dyDescent="0.2">
      <c r="A122" s="53"/>
      <c r="B122" s="42" t="s">
        <v>127</v>
      </c>
      <c r="C122" s="42" t="s">
        <v>37</v>
      </c>
      <c r="D122" s="42">
        <v>1</v>
      </c>
      <c r="E122" s="42">
        <v>420</v>
      </c>
      <c r="F122" s="42">
        <v>297</v>
      </c>
      <c r="G122" s="43">
        <f t="shared" si="39"/>
        <v>0.12474</v>
      </c>
      <c r="H122" s="43">
        <f t="shared" si="36"/>
        <v>1.8710999999999998E-2</v>
      </c>
      <c r="I122" s="44">
        <f t="shared" si="37"/>
        <v>0.143451</v>
      </c>
      <c r="J122" s="43">
        <f>J8</f>
        <v>0</v>
      </c>
      <c r="K122" s="45">
        <f t="shared" si="38"/>
        <v>0</v>
      </c>
      <c r="L122" s="43">
        <f>L8</f>
        <v>0</v>
      </c>
      <c r="M122" s="45">
        <f t="shared" si="33"/>
        <v>0</v>
      </c>
      <c r="N122" s="43">
        <f>N8</f>
        <v>0</v>
      </c>
      <c r="O122" s="45">
        <f t="shared" si="35"/>
        <v>0</v>
      </c>
    </row>
    <row r="123" spans="1:15" x14ac:dyDescent="0.2">
      <c r="A123" s="53"/>
      <c r="B123" s="42" t="s">
        <v>128</v>
      </c>
      <c r="C123" s="42" t="s">
        <v>37</v>
      </c>
      <c r="D123" s="42">
        <v>1</v>
      </c>
      <c r="E123" s="42">
        <v>850</v>
      </c>
      <c r="F123" s="42">
        <v>2000</v>
      </c>
      <c r="G123" s="43">
        <f t="shared" si="39"/>
        <v>1.7</v>
      </c>
      <c r="H123" s="43">
        <f t="shared" si="36"/>
        <v>0.255</v>
      </c>
      <c r="I123" s="44">
        <f t="shared" si="37"/>
        <v>1.9550000000000001</v>
      </c>
      <c r="J123" s="43">
        <f>J8</f>
        <v>0</v>
      </c>
      <c r="K123" s="45">
        <f t="shared" si="38"/>
        <v>0</v>
      </c>
      <c r="L123" s="43">
        <f>L8</f>
        <v>0</v>
      </c>
      <c r="M123" s="45">
        <f t="shared" si="33"/>
        <v>0</v>
      </c>
      <c r="N123" s="43">
        <f>N8</f>
        <v>0</v>
      </c>
      <c r="O123" s="45">
        <f t="shared" si="35"/>
        <v>0</v>
      </c>
    </row>
    <row r="124" spans="1:15" x14ac:dyDescent="0.2">
      <c r="A124" s="53"/>
      <c r="B124" s="42" t="s">
        <v>129</v>
      </c>
      <c r="C124" s="42" t="s">
        <v>37</v>
      </c>
      <c r="D124" s="42">
        <v>1</v>
      </c>
      <c r="E124" s="42">
        <v>850</v>
      </c>
      <c r="F124" s="42">
        <v>2000</v>
      </c>
      <c r="G124" s="43">
        <f t="shared" si="39"/>
        <v>1.7</v>
      </c>
      <c r="H124" s="43">
        <f t="shared" si="36"/>
        <v>0.255</v>
      </c>
      <c r="I124" s="44">
        <f t="shared" si="37"/>
        <v>1.9550000000000001</v>
      </c>
      <c r="J124" s="43">
        <f>J8</f>
        <v>0</v>
      </c>
      <c r="K124" s="45">
        <f t="shared" si="38"/>
        <v>0</v>
      </c>
      <c r="L124" s="43">
        <f>L8</f>
        <v>0</v>
      </c>
      <c r="M124" s="45">
        <f t="shared" si="33"/>
        <v>0</v>
      </c>
      <c r="N124" s="43">
        <f>N8</f>
        <v>0</v>
      </c>
      <c r="O124" s="45">
        <f t="shared" si="35"/>
        <v>0</v>
      </c>
    </row>
    <row r="125" spans="1:15" x14ac:dyDescent="0.2">
      <c r="A125" s="53"/>
      <c r="B125" s="42" t="s">
        <v>130</v>
      </c>
      <c r="C125" s="42" t="s">
        <v>37</v>
      </c>
      <c r="D125" s="42">
        <v>1</v>
      </c>
      <c r="E125" s="42">
        <v>420</v>
      </c>
      <c r="F125" s="42">
        <v>594</v>
      </c>
      <c r="G125" s="43">
        <f t="shared" si="39"/>
        <v>0.24948000000000001</v>
      </c>
      <c r="H125" s="43">
        <f t="shared" si="36"/>
        <v>3.7421999999999997E-2</v>
      </c>
      <c r="I125" s="44">
        <f t="shared" si="37"/>
        <v>0.28690199999999999</v>
      </c>
      <c r="J125" s="43">
        <f>J8</f>
        <v>0</v>
      </c>
      <c r="K125" s="45">
        <f t="shared" si="38"/>
        <v>0</v>
      </c>
      <c r="L125" s="43">
        <f>L8</f>
        <v>0</v>
      </c>
      <c r="M125" s="45">
        <f t="shared" si="33"/>
        <v>0</v>
      </c>
      <c r="N125" s="43">
        <f>N8</f>
        <v>0</v>
      </c>
      <c r="O125" s="45">
        <f t="shared" si="35"/>
        <v>0</v>
      </c>
    </row>
    <row r="126" spans="1:15" x14ac:dyDescent="0.2">
      <c r="A126" s="53"/>
      <c r="B126" s="42" t="s">
        <v>131</v>
      </c>
      <c r="C126" s="42" t="s">
        <v>37</v>
      </c>
      <c r="D126" s="42">
        <v>1</v>
      </c>
      <c r="E126" s="42">
        <v>297</v>
      </c>
      <c r="F126" s="42">
        <v>210</v>
      </c>
      <c r="G126" s="43">
        <v>0.12</v>
      </c>
      <c r="H126" s="43">
        <f t="shared" si="36"/>
        <v>1.7999999999999999E-2</v>
      </c>
      <c r="I126" s="44">
        <f t="shared" si="37"/>
        <v>0.13799999999999998</v>
      </c>
      <c r="J126" s="43">
        <f>J8</f>
        <v>0</v>
      </c>
      <c r="K126" s="45">
        <f t="shared" si="38"/>
        <v>0</v>
      </c>
      <c r="L126" s="43">
        <f>L8</f>
        <v>0</v>
      </c>
      <c r="M126" s="45">
        <f t="shared" si="33"/>
        <v>0</v>
      </c>
      <c r="N126" s="43">
        <f>N8</f>
        <v>0</v>
      </c>
      <c r="O126" s="45">
        <f t="shared" si="35"/>
        <v>0</v>
      </c>
    </row>
    <row r="127" spans="1:15" x14ac:dyDescent="0.2">
      <c r="A127" s="53"/>
      <c r="B127" s="42" t="s">
        <v>132</v>
      </c>
      <c r="C127" s="42" t="s">
        <v>37</v>
      </c>
      <c r="D127" s="42">
        <v>1</v>
      </c>
      <c r="E127" s="42">
        <v>594</v>
      </c>
      <c r="F127" s="42">
        <v>841</v>
      </c>
      <c r="G127" s="43">
        <f t="shared" si="39"/>
        <v>0.499554</v>
      </c>
      <c r="H127" s="43">
        <f t="shared" si="36"/>
        <v>7.4933100000000002E-2</v>
      </c>
      <c r="I127" s="44">
        <f t="shared" si="37"/>
        <v>0.57448710000000003</v>
      </c>
      <c r="J127" s="43">
        <f>J8</f>
        <v>0</v>
      </c>
      <c r="K127" s="45">
        <f t="shared" si="38"/>
        <v>0</v>
      </c>
      <c r="L127" s="43">
        <f>L8</f>
        <v>0</v>
      </c>
      <c r="M127" s="45">
        <f t="shared" si="33"/>
        <v>0</v>
      </c>
      <c r="N127" s="43">
        <f>N8</f>
        <v>0</v>
      </c>
      <c r="O127" s="45">
        <f t="shared" si="35"/>
        <v>0</v>
      </c>
    </row>
    <row r="128" spans="1:15" x14ac:dyDescent="0.2">
      <c r="A128" s="53"/>
      <c r="B128" s="42" t="s">
        <v>133</v>
      </c>
      <c r="C128" s="42" t="s">
        <v>37</v>
      </c>
      <c r="D128" s="42">
        <v>1</v>
      </c>
      <c r="E128" s="42">
        <v>594</v>
      </c>
      <c r="F128" s="42">
        <v>841</v>
      </c>
      <c r="G128" s="43">
        <f t="shared" si="39"/>
        <v>0.499554</v>
      </c>
      <c r="H128" s="43">
        <f t="shared" si="36"/>
        <v>7.4933100000000002E-2</v>
      </c>
      <c r="I128" s="44">
        <f t="shared" si="37"/>
        <v>0.57448710000000003</v>
      </c>
      <c r="J128" s="43">
        <f>J8</f>
        <v>0</v>
      </c>
      <c r="K128" s="45">
        <f t="shared" si="38"/>
        <v>0</v>
      </c>
      <c r="L128" s="43">
        <f>L8</f>
        <v>0</v>
      </c>
      <c r="M128" s="45">
        <f t="shared" si="33"/>
        <v>0</v>
      </c>
      <c r="N128" s="43">
        <f>N8</f>
        <v>0</v>
      </c>
      <c r="O128" s="45">
        <f t="shared" si="35"/>
        <v>0</v>
      </c>
    </row>
    <row r="129" spans="1:15" x14ac:dyDescent="0.2">
      <c r="A129" s="53"/>
      <c r="B129" s="42" t="s">
        <v>134</v>
      </c>
      <c r="C129" s="42" t="s">
        <v>37</v>
      </c>
      <c r="D129" s="42">
        <v>1</v>
      </c>
      <c r="E129" s="42">
        <v>420</v>
      </c>
      <c r="F129" s="42">
        <v>297</v>
      </c>
      <c r="G129" s="43">
        <f t="shared" si="39"/>
        <v>0.12474</v>
      </c>
      <c r="H129" s="43">
        <f t="shared" si="36"/>
        <v>1.8710999999999998E-2</v>
      </c>
      <c r="I129" s="44">
        <f t="shared" si="37"/>
        <v>0.143451</v>
      </c>
      <c r="J129" s="43">
        <f>J8</f>
        <v>0</v>
      </c>
      <c r="K129" s="45">
        <f t="shared" si="38"/>
        <v>0</v>
      </c>
      <c r="L129" s="43">
        <f>L8</f>
        <v>0</v>
      </c>
      <c r="M129" s="45">
        <f t="shared" si="33"/>
        <v>0</v>
      </c>
      <c r="N129" s="43">
        <f>N8</f>
        <v>0</v>
      </c>
      <c r="O129" s="45">
        <f t="shared" si="35"/>
        <v>0</v>
      </c>
    </row>
    <row r="130" spans="1:15" x14ac:dyDescent="0.2">
      <c r="A130" s="53"/>
      <c r="B130" s="42" t="s">
        <v>135</v>
      </c>
      <c r="C130" s="42" t="s">
        <v>37</v>
      </c>
      <c r="D130" s="42">
        <v>2</v>
      </c>
      <c r="E130" s="42">
        <v>297</v>
      </c>
      <c r="F130" s="42">
        <v>210</v>
      </c>
      <c r="G130" s="43">
        <v>0.12</v>
      </c>
      <c r="H130" s="43">
        <f t="shared" si="36"/>
        <v>1.7999999999999999E-2</v>
      </c>
      <c r="I130" s="44">
        <f t="shared" si="37"/>
        <v>0.27599999999999997</v>
      </c>
      <c r="J130" s="43">
        <f>J8</f>
        <v>0</v>
      </c>
      <c r="K130" s="45">
        <f t="shared" si="38"/>
        <v>0</v>
      </c>
      <c r="L130" s="43">
        <f>L8</f>
        <v>0</v>
      </c>
      <c r="M130" s="45">
        <f t="shared" si="33"/>
        <v>0</v>
      </c>
      <c r="N130" s="43">
        <f>N8</f>
        <v>0</v>
      </c>
      <c r="O130" s="45">
        <f t="shared" si="35"/>
        <v>0</v>
      </c>
    </row>
    <row r="131" spans="1:15" x14ac:dyDescent="0.2">
      <c r="A131" s="41"/>
      <c r="B131" s="42" t="s">
        <v>136</v>
      </c>
      <c r="C131" s="42" t="s">
        <v>37</v>
      </c>
      <c r="D131" s="42">
        <v>2</v>
      </c>
      <c r="E131" s="42">
        <v>297</v>
      </c>
      <c r="F131" s="42">
        <v>210</v>
      </c>
      <c r="G131" s="43">
        <v>0.12</v>
      </c>
      <c r="H131" s="43">
        <f t="shared" si="36"/>
        <v>1.7999999999999999E-2</v>
      </c>
      <c r="I131" s="44">
        <f t="shared" si="37"/>
        <v>0.27599999999999997</v>
      </c>
      <c r="J131" s="43">
        <f>J8</f>
        <v>0</v>
      </c>
      <c r="K131" s="45">
        <f t="shared" si="38"/>
        <v>0</v>
      </c>
      <c r="L131" s="43">
        <f>L8</f>
        <v>0</v>
      </c>
      <c r="M131" s="45">
        <f t="shared" si="33"/>
        <v>0</v>
      </c>
      <c r="N131" s="43">
        <f>N8</f>
        <v>0</v>
      </c>
      <c r="O131" s="45">
        <f t="shared" si="35"/>
        <v>0</v>
      </c>
    </row>
    <row r="132" spans="1:15" x14ac:dyDescent="0.2">
      <c r="A132" s="53"/>
      <c r="B132" s="42" t="s">
        <v>137</v>
      </c>
      <c r="C132" s="42" t="s">
        <v>37</v>
      </c>
      <c r="D132" s="42">
        <v>2</v>
      </c>
      <c r="E132" s="42">
        <v>297</v>
      </c>
      <c r="F132" s="42">
        <v>210</v>
      </c>
      <c r="G132" s="43">
        <v>0.12</v>
      </c>
      <c r="H132" s="43">
        <f t="shared" si="36"/>
        <v>1.7999999999999999E-2</v>
      </c>
      <c r="I132" s="44">
        <f t="shared" si="37"/>
        <v>0.27599999999999997</v>
      </c>
      <c r="J132" s="43">
        <f>J8</f>
        <v>0</v>
      </c>
      <c r="K132" s="45">
        <f t="shared" si="38"/>
        <v>0</v>
      </c>
      <c r="L132" s="43">
        <f>L8</f>
        <v>0</v>
      </c>
      <c r="M132" s="45">
        <f t="shared" si="33"/>
        <v>0</v>
      </c>
      <c r="N132" s="43">
        <f>N8</f>
        <v>0</v>
      </c>
      <c r="O132" s="45">
        <f t="shared" si="35"/>
        <v>0</v>
      </c>
    </row>
    <row r="133" spans="1:15" x14ac:dyDescent="0.2">
      <c r="A133" s="53"/>
      <c r="B133" s="42" t="s">
        <v>138</v>
      </c>
      <c r="C133" s="42" t="s">
        <v>37</v>
      </c>
      <c r="D133" s="42">
        <v>1</v>
      </c>
      <c r="E133" s="42">
        <v>148</v>
      </c>
      <c r="F133" s="42">
        <v>210</v>
      </c>
      <c r="G133" s="43">
        <v>0.12</v>
      </c>
      <c r="H133" s="43">
        <f t="shared" si="36"/>
        <v>1.7999999999999999E-2</v>
      </c>
      <c r="I133" s="44">
        <f t="shared" si="37"/>
        <v>0.13799999999999998</v>
      </c>
      <c r="J133" s="43">
        <f>J8</f>
        <v>0</v>
      </c>
      <c r="K133" s="45">
        <f t="shared" si="38"/>
        <v>0</v>
      </c>
      <c r="L133" s="43">
        <f>L8</f>
        <v>0</v>
      </c>
      <c r="M133" s="45">
        <f t="shared" si="33"/>
        <v>0</v>
      </c>
      <c r="N133" s="43">
        <f>N8</f>
        <v>0</v>
      </c>
      <c r="O133" s="45">
        <f t="shared" si="35"/>
        <v>0</v>
      </c>
    </row>
    <row r="134" spans="1:15" x14ac:dyDescent="0.2">
      <c r="A134" s="53"/>
      <c r="B134" s="42" t="s">
        <v>139</v>
      </c>
      <c r="C134" s="42" t="s">
        <v>37</v>
      </c>
      <c r="D134" s="42">
        <v>1</v>
      </c>
      <c r="E134" s="42">
        <v>297</v>
      </c>
      <c r="F134" s="42">
        <v>420</v>
      </c>
      <c r="G134" s="43">
        <f t="shared" si="39"/>
        <v>0.12474</v>
      </c>
      <c r="H134" s="43">
        <f t="shared" si="36"/>
        <v>1.8710999999999998E-2</v>
      </c>
      <c r="I134" s="44">
        <f t="shared" si="37"/>
        <v>0.143451</v>
      </c>
      <c r="J134" s="43">
        <f>J8</f>
        <v>0</v>
      </c>
      <c r="K134" s="45">
        <f t="shared" si="38"/>
        <v>0</v>
      </c>
      <c r="L134" s="43">
        <f>L8</f>
        <v>0</v>
      </c>
      <c r="M134" s="45">
        <f t="shared" si="33"/>
        <v>0</v>
      </c>
      <c r="N134" s="43">
        <f>N8</f>
        <v>0</v>
      </c>
      <c r="O134" s="45">
        <f t="shared" si="35"/>
        <v>0</v>
      </c>
    </row>
    <row r="135" spans="1:15" x14ac:dyDescent="0.2">
      <c r="A135" s="53"/>
      <c r="B135" s="42" t="s">
        <v>140</v>
      </c>
      <c r="C135" s="42" t="s">
        <v>37</v>
      </c>
      <c r="D135" s="42">
        <v>2</v>
      </c>
      <c r="E135" s="42">
        <v>297</v>
      </c>
      <c r="F135" s="42">
        <v>210</v>
      </c>
      <c r="G135" s="43">
        <v>0.12</v>
      </c>
      <c r="H135" s="43">
        <f t="shared" si="36"/>
        <v>1.7999999999999999E-2</v>
      </c>
      <c r="I135" s="44">
        <f t="shared" si="37"/>
        <v>0.27599999999999997</v>
      </c>
      <c r="J135" s="43">
        <f>J8</f>
        <v>0</v>
      </c>
      <c r="K135" s="45">
        <f t="shared" si="38"/>
        <v>0</v>
      </c>
      <c r="L135" s="43">
        <f>L8</f>
        <v>0</v>
      </c>
      <c r="M135" s="45">
        <f t="shared" si="33"/>
        <v>0</v>
      </c>
      <c r="N135" s="43">
        <f>N8</f>
        <v>0</v>
      </c>
      <c r="O135" s="45">
        <f t="shared" si="35"/>
        <v>0</v>
      </c>
    </row>
    <row r="136" spans="1:15" x14ac:dyDescent="0.2">
      <c r="A136" s="53"/>
      <c r="B136" s="42" t="s">
        <v>141</v>
      </c>
      <c r="C136" s="42" t="s">
        <v>37</v>
      </c>
      <c r="D136" s="42">
        <v>1</v>
      </c>
      <c r="E136" s="42">
        <v>297</v>
      </c>
      <c r="F136" s="42">
        <v>210</v>
      </c>
      <c r="G136" s="43">
        <v>0.12</v>
      </c>
      <c r="H136" s="43">
        <f t="shared" si="36"/>
        <v>1.7999999999999999E-2</v>
      </c>
      <c r="I136" s="44">
        <f t="shared" si="37"/>
        <v>0.13799999999999998</v>
      </c>
      <c r="J136" s="43">
        <f>J8</f>
        <v>0</v>
      </c>
      <c r="K136" s="45">
        <f t="shared" si="38"/>
        <v>0</v>
      </c>
      <c r="L136" s="43">
        <f>L8</f>
        <v>0</v>
      </c>
      <c r="M136" s="45">
        <f t="shared" si="33"/>
        <v>0</v>
      </c>
      <c r="N136" s="43">
        <f>N8</f>
        <v>0</v>
      </c>
      <c r="O136" s="45">
        <f t="shared" si="35"/>
        <v>0</v>
      </c>
    </row>
    <row r="137" spans="1:15" x14ac:dyDescent="0.2">
      <c r="A137" s="53"/>
      <c r="B137" s="42" t="s">
        <v>142</v>
      </c>
      <c r="C137" s="42" t="s">
        <v>37</v>
      </c>
      <c r="D137" s="42">
        <v>1</v>
      </c>
      <c r="E137" s="42">
        <v>297</v>
      </c>
      <c r="F137" s="42">
        <v>210</v>
      </c>
      <c r="G137" s="43">
        <v>0.12</v>
      </c>
      <c r="H137" s="43">
        <f t="shared" si="36"/>
        <v>1.7999999999999999E-2</v>
      </c>
      <c r="I137" s="44">
        <f t="shared" si="37"/>
        <v>0.13799999999999998</v>
      </c>
      <c r="J137" s="43">
        <f>J8</f>
        <v>0</v>
      </c>
      <c r="K137" s="45">
        <f t="shared" si="38"/>
        <v>0</v>
      </c>
      <c r="L137" s="43">
        <f>L8</f>
        <v>0</v>
      </c>
      <c r="M137" s="45">
        <f t="shared" ref="M137:M198" si="40">SUM(I137*L137)</f>
        <v>0</v>
      </c>
      <c r="N137" s="43">
        <f>N8</f>
        <v>0</v>
      </c>
      <c r="O137" s="45">
        <f t="shared" si="35"/>
        <v>0</v>
      </c>
    </row>
    <row r="138" spans="1:15" x14ac:dyDescent="0.2">
      <c r="A138" s="53"/>
      <c r="B138" s="42" t="s">
        <v>143</v>
      </c>
      <c r="C138" s="42" t="s">
        <v>37</v>
      </c>
      <c r="D138" s="42">
        <v>1</v>
      </c>
      <c r="E138" s="42">
        <v>297</v>
      </c>
      <c r="F138" s="42">
        <v>210</v>
      </c>
      <c r="G138" s="43">
        <v>0.12</v>
      </c>
      <c r="H138" s="43">
        <f t="shared" si="36"/>
        <v>1.7999999999999999E-2</v>
      </c>
      <c r="I138" s="44">
        <f t="shared" si="37"/>
        <v>0.13799999999999998</v>
      </c>
      <c r="J138" s="43">
        <f>J8</f>
        <v>0</v>
      </c>
      <c r="K138" s="45">
        <f t="shared" si="38"/>
        <v>0</v>
      </c>
      <c r="L138" s="43">
        <f>L8</f>
        <v>0</v>
      </c>
      <c r="M138" s="45">
        <f t="shared" si="40"/>
        <v>0</v>
      </c>
      <c r="N138" s="43">
        <f>N8</f>
        <v>0</v>
      </c>
      <c r="O138" s="45">
        <f t="shared" si="35"/>
        <v>0</v>
      </c>
    </row>
    <row r="139" spans="1:15" x14ac:dyDescent="0.2">
      <c r="A139" s="53"/>
      <c r="B139" s="42" t="s">
        <v>144</v>
      </c>
      <c r="C139" s="42" t="s">
        <v>37</v>
      </c>
      <c r="D139" s="42">
        <v>1</v>
      </c>
      <c r="E139" s="42">
        <v>297</v>
      </c>
      <c r="F139" s="42">
        <v>210</v>
      </c>
      <c r="G139" s="43">
        <v>0.12</v>
      </c>
      <c r="H139" s="43">
        <f t="shared" si="36"/>
        <v>1.7999999999999999E-2</v>
      </c>
      <c r="I139" s="44">
        <f t="shared" si="37"/>
        <v>0.13799999999999998</v>
      </c>
      <c r="J139" s="43">
        <f>J8</f>
        <v>0</v>
      </c>
      <c r="K139" s="45">
        <f t="shared" si="38"/>
        <v>0</v>
      </c>
      <c r="L139" s="43">
        <f>L8</f>
        <v>0</v>
      </c>
      <c r="M139" s="45">
        <f t="shared" si="40"/>
        <v>0</v>
      </c>
      <c r="N139" s="43">
        <f>N8</f>
        <v>0</v>
      </c>
      <c r="O139" s="45">
        <f t="shared" si="35"/>
        <v>0</v>
      </c>
    </row>
    <row r="140" spans="1:15" x14ac:dyDescent="0.2">
      <c r="A140" s="41"/>
      <c r="B140" s="42" t="s">
        <v>145</v>
      </c>
      <c r="C140" s="42" t="s">
        <v>37</v>
      </c>
      <c r="D140" s="42">
        <v>1</v>
      </c>
      <c r="E140" s="42">
        <v>297</v>
      </c>
      <c r="F140" s="42">
        <v>210</v>
      </c>
      <c r="G140" s="43">
        <v>0.12</v>
      </c>
      <c r="H140" s="43">
        <f t="shared" si="36"/>
        <v>1.7999999999999999E-2</v>
      </c>
      <c r="I140" s="44">
        <f t="shared" si="37"/>
        <v>0.13799999999999998</v>
      </c>
      <c r="J140" s="43">
        <f>J8</f>
        <v>0</v>
      </c>
      <c r="K140" s="45">
        <f t="shared" si="38"/>
        <v>0</v>
      </c>
      <c r="L140" s="43">
        <f>L8</f>
        <v>0</v>
      </c>
      <c r="M140" s="45">
        <f t="shared" si="40"/>
        <v>0</v>
      </c>
      <c r="N140" s="43">
        <f>N8</f>
        <v>0</v>
      </c>
      <c r="O140" s="45">
        <f t="shared" si="35"/>
        <v>0</v>
      </c>
    </row>
    <row r="141" spans="1:15" x14ac:dyDescent="0.2">
      <c r="A141" s="53"/>
      <c r="B141" s="42" t="s">
        <v>146</v>
      </c>
      <c r="C141" s="42" t="s">
        <v>37</v>
      </c>
      <c r="D141" s="42">
        <v>1</v>
      </c>
      <c r="E141" s="42">
        <v>297</v>
      </c>
      <c r="F141" s="42">
        <v>210</v>
      </c>
      <c r="G141" s="43">
        <v>0.12</v>
      </c>
      <c r="H141" s="43">
        <f t="shared" si="36"/>
        <v>1.7999999999999999E-2</v>
      </c>
      <c r="I141" s="44">
        <f t="shared" si="37"/>
        <v>0.13799999999999998</v>
      </c>
      <c r="J141" s="43">
        <f>J8</f>
        <v>0</v>
      </c>
      <c r="K141" s="45">
        <f t="shared" si="38"/>
        <v>0</v>
      </c>
      <c r="L141" s="43">
        <f>L8</f>
        <v>0</v>
      </c>
      <c r="M141" s="45">
        <f t="shared" si="40"/>
        <v>0</v>
      </c>
      <c r="N141" s="43">
        <f>N8</f>
        <v>0</v>
      </c>
      <c r="O141" s="45">
        <f t="shared" si="35"/>
        <v>0</v>
      </c>
    </row>
    <row r="142" spans="1:15" x14ac:dyDescent="0.2">
      <c r="A142" s="53"/>
      <c r="B142" s="42" t="s">
        <v>147</v>
      </c>
      <c r="C142" s="42" t="s">
        <v>37</v>
      </c>
      <c r="D142" s="42">
        <v>4</v>
      </c>
      <c r="E142" s="42">
        <v>297</v>
      </c>
      <c r="F142" s="42">
        <v>210</v>
      </c>
      <c r="G142" s="43">
        <v>0.12</v>
      </c>
      <c r="H142" s="43">
        <f t="shared" si="36"/>
        <v>1.7999999999999999E-2</v>
      </c>
      <c r="I142" s="44">
        <f t="shared" si="37"/>
        <v>0.55199999999999994</v>
      </c>
      <c r="J142" s="43">
        <f>J8</f>
        <v>0</v>
      </c>
      <c r="K142" s="45">
        <f t="shared" si="38"/>
        <v>0</v>
      </c>
      <c r="L142" s="43">
        <f>L8</f>
        <v>0</v>
      </c>
      <c r="M142" s="45">
        <f t="shared" si="40"/>
        <v>0</v>
      </c>
      <c r="N142" s="43">
        <f>N8</f>
        <v>0</v>
      </c>
      <c r="O142" s="45">
        <f t="shared" si="35"/>
        <v>0</v>
      </c>
    </row>
    <row r="143" spans="1:15" x14ac:dyDescent="0.2">
      <c r="A143" s="53"/>
      <c r="B143" s="42" t="s">
        <v>148</v>
      </c>
      <c r="C143" s="42" t="s">
        <v>37</v>
      </c>
      <c r="D143" s="42">
        <v>4</v>
      </c>
      <c r="E143" s="42">
        <v>297</v>
      </c>
      <c r="F143" s="42">
        <v>210</v>
      </c>
      <c r="G143" s="43">
        <v>0.12</v>
      </c>
      <c r="H143" s="43">
        <f t="shared" si="36"/>
        <v>1.7999999999999999E-2</v>
      </c>
      <c r="I143" s="44">
        <f t="shared" si="37"/>
        <v>0.55199999999999994</v>
      </c>
      <c r="J143" s="43">
        <f>J8</f>
        <v>0</v>
      </c>
      <c r="K143" s="45">
        <f t="shared" si="38"/>
        <v>0</v>
      </c>
      <c r="L143" s="43">
        <f>L8</f>
        <v>0</v>
      </c>
      <c r="M143" s="45">
        <f t="shared" si="40"/>
        <v>0</v>
      </c>
      <c r="N143" s="43">
        <f>N8</f>
        <v>0</v>
      </c>
      <c r="O143" s="45">
        <f t="shared" si="35"/>
        <v>0</v>
      </c>
    </row>
    <row r="144" spans="1:15" x14ac:dyDescent="0.2">
      <c r="A144" s="53"/>
      <c r="B144" s="42"/>
      <c r="C144" s="42"/>
      <c r="D144" s="42"/>
      <c r="E144" s="42"/>
      <c r="F144" s="42"/>
      <c r="G144" s="43"/>
      <c r="H144" s="43"/>
      <c r="I144" s="44"/>
      <c r="J144" s="43"/>
      <c r="K144" s="45"/>
      <c r="L144" s="43"/>
      <c r="M144" s="45"/>
      <c r="N144" s="43"/>
      <c r="O144" s="45"/>
    </row>
    <row r="145" spans="1:15" x14ac:dyDescent="0.2">
      <c r="A145" s="53"/>
      <c r="B145" s="42" t="s">
        <v>149</v>
      </c>
      <c r="C145" s="42" t="s">
        <v>87</v>
      </c>
      <c r="D145" s="42">
        <v>1</v>
      </c>
      <c r="E145" s="42">
        <v>420</v>
      </c>
      <c r="F145" s="42">
        <v>297</v>
      </c>
      <c r="G145" s="43">
        <f t="shared" si="39"/>
        <v>0.12474</v>
      </c>
      <c r="H145" s="43">
        <f t="shared" si="36"/>
        <v>1.8710999999999998E-2</v>
      </c>
      <c r="I145" s="44">
        <f t="shared" si="37"/>
        <v>0.143451</v>
      </c>
      <c r="J145" s="43">
        <f>J10</f>
        <v>0</v>
      </c>
      <c r="K145" s="45">
        <f t="shared" si="38"/>
        <v>0</v>
      </c>
      <c r="L145" s="43">
        <f>L10</f>
        <v>0</v>
      </c>
      <c r="M145" s="45">
        <f t="shared" si="40"/>
        <v>0</v>
      </c>
      <c r="N145" s="43">
        <f>N10</f>
        <v>0</v>
      </c>
      <c r="O145" s="45">
        <f t="shared" si="35"/>
        <v>0</v>
      </c>
    </row>
    <row r="146" spans="1:15" x14ac:dyDescent="0.2">
      <c r="A146" s="53"/>
      <c r="B146" s="42" t="s">
        <v>150</v>
      </c>
      <c r="C146" s="42" t="s">
        <v>87</v>
      </c>
      <c r="D146" s="42">
        <v>1</v>
      </c>
      <c r="E146" s="42">
        <v>1200</v>
      </c>
      <c r="F146" s="42">
        <v>250</v>
      </c>
      <c r="G146" s="43">
        <f t="shared" si="39"/>
        <v>0.3</v>
      </c>
      <c r="H146" s="43">
        <f t="shared" si="36"/>
        <v>4.4999999999999998E-2</v>
      </c>
      <c r="I146" s="44">
        <f t="shared" si="37"/>
        <v>0.34499999999999997</v>
      </c>
      <c r="J146" s="43">
        <f>J10</f>
        <v>0</v>
      </c>
      <c r="K146" s="45">
        <f t="shared" si="38"/>
        <v>0</v>
      </c>
      <c r="L146" s="43">
        <f>L10</f>
        <v>0</v>
      </c>
      <c r="M146" s="45">
        <f t="shared" si="40"/>
        <v>0</v>
      </c>
      <c r="N146" s="43">
        <f>N10</f>
        <v>0</v>
      </c>
      <c r="O146" s="45">
        <f t="shared" si="35"/>
        <v>0</v>
      </c>
    </row>
    <row r="147" spans="1:15" x14ac:dyDescent="0.2">
      <c r="A147" s="53"/>
      <c r="B147" s="42" t="s">
        <v>151</v>
      </c>
      <c r="C147" s="42" t="s">
        <v>87</v>
      </c>
      <c r="D147" s="42">
        <v>1</v>
      </c>
      <c r="E147" s="42">
        <v>1200</v>
      </c>
      <c r="F147" s="42">
        <v>250</v>
      </c>
      <c r="G147" s="43">
        <f t="shared" si="39"/>
        <v>0.3</v>
      </c>
      <c r="H147" s="43">
        <f t="shared" si="36"/>
        <v>4.4999999999999998E-2</v>
      </c>
      <c r="I147" s="44">
        <f t="shared" si="37"/>
        <v>0.34499999999999997</v>
      </c>
      <c r="J147" s="43">
        <f>J10</f>
        <v>0</v>
      </c>
      <c r="K147" s="45">
        <f t="shared" si="38"/>
        <v>0</v>
      </c>
      <c r="L147" s="43">
        <f>L10</f>
        <v>0</v>
      </c>
      <c r="M147" s="45">
        <f t="shared" si="40"/>
        <v>0</v>
      </c>
      <c r="N147" s="43">
        <f>N10</f>
        <v>0</v>
      </c>
      <c r="O147" s="45">
        <f t="shared" ref="O147:O198" si="41">SUM(I147*N147)</f>
        <v>0</v>
      </c>
    </row>
    <row r="148" spans="1:15" x14ac:dyDescent="0.2">
      <c r="A148" s="53"/>
      <c r="B148" s="42" t="s">
        <v>152</v>
      </c>
      <c r="C148" s="42" t="s">
        <v>34</v>
      </c>
      <c r="D148" s="42">
        <v>1</v>
      </c>
      <c r="E148" s="42">
        <v>297</v>
      </c>
      <c r="F148" s="42">
        <v>210</v>
      </c>
      <c r="G148" s="43">
        <v>0.12</v>
      </c>
      <c r="H148" s="43">
        <f t="shared" si="36"/>
        <v>1.7999999999999999E-2</v>
      </c>
      <c r="I148" s="44">
        <f t="shared" si="37"/>
        <v>0.13799999999999998</v>
      </c>
      <c r="J148" s="43">
        <f>J9</f>
        <v>0</v>
      </c>
      <c r="K148" s="45">
        <f t="shared" si="38"/>
        <v>0</v>
      </c>
      <c r="L148" s="43">
        <f>L9</f>
        <v>0</v>
      </c>
      <c r="M148" s="45">
        <f t="shared" si="40"/>
        <v>0</v>
      </c>
      <c r="N148" s="43">
        <f>N9</f>
        <v>0</v>
      </c>
      <c r="O148" s="45">
        <f t="shared" si="41"/>
        <v>0</v>
      </c>
    </row>
    <row r="149" spans="1:15" x14ac:dyDescent="0.2">
      <c r="A149" s="42"/>
      <c r="B149" s="42" t="s">
        <v>153</v>
      </c>
      <c r="C149" s="42" t="s">
        <v>34</v>
      </c>
      <c r="D149" s="42">
        <v>1</v>
      </c>
      <c r="E149" s="42">
        <v>148</v>
      </c>
      <c r="F149" s="42">
        <v>210</v>
      </c>
      <c r="G149" s="43">
        <v>0.12</v>
      </c>
      <c r="H149" s="43">
        <f t="shared" si="36"/>
        <v>1.7999999999999999E-2</v>
      </c>
      <c r="I149" s="44">
        <f t="shared" si="37"/>
        <v>0.13799999999999998</v>
      </c>
      <c r="J149" s="43">
        <f>J9</f>
        <v>0</v>
      </c>
      <c r="K149" s="45">
        <f t="shared" si="38"/>
        <v>0</v>
      </c>
      <c r="L149" s="43">
        <f>L9</f>
        <v>0</v>
      </c>
      <c r="M149" s="45">
        <f t="shared" si="40"/>
        <v>0</v>
      </c>
      <c r="N149" s="43">
        <f>N9</f>
        <v>0</v>
      </c>
      <c r="O149" s="45">
        <f t="shared" si="41"/>
        <v>0</v>
      </c>
    </row>
    <row r="150" spans="1:15" x14ac:dyDescent="0.2">
      <c r="A150" s="42"/>
      <c r="B150" s="42" t="s">
        <v>154</v>
      </c>
      <c r="C150" s="42" t="s">
        <v>34</v>
      </c>
      <c r="D150" s="42">
        <v>1</v>
      </c>
      <c r="E150" s="42">
        <v>148</v>
      </c>
      <c r="F150" s="42">
        <v>210</v>
      </c>
      <c r="G150" s="43">
        <v>0.12</v>
      </c>
      <c r="H150" s="43">
        <f t="shared" si="36"/>
        <v>1.7999999999999999E-2</v>
      </c>
      <c r="I150" s="44">
        <f t="shared" si="37"/>
        <v>0.13799999999999998</v>
      </c>
      <c r="J150" s="43">
        <f>J9</f>
        <v>0</v>
      </c>
      <c r="K150" s="45">
        <f t="shared" si="38"/>
        <v>0</v>
      </c>
      <c r="L150" s="43">
        <f>L9</f>
        <v>0</v>
      </c>
      <c r="M150" s="45">
        <f t="shared" si="40"/>
        <v>0</v>
      </c>
      <c r="N150" s="43">
        <f>N9</f>
        <v>0</v>
      </c>
      <c r="O150" s="45">
        <f t="shared" si="41"/>
        <v>0</v>
      </c>
    </row>
    <row r="151" spans="1:15" x14ac:dyDescent="0.2">
      <c r="A151" s="42"/>
      <c r="B151" s="42" t="s">
        <v>155</v>
      </c>
      <c r="C151" s="42" t="s">
        <v>34</v>
      </c>
      <c r="D151" s="42">
        <v>1</v>
      </c>
      <c r="E151" s="42">
        <v>148</v>
      </c>
      <c r="F151" s="42">
        <v>210</v>
      </c>
      <c r="G151" s="43">
        <v>0.12</v>
      </c>
      <c r="H151" s="43">
        <f t="shared" si="36"/>
        <v>1.7999999999999999E-2</v>
      </c>
      <c r="I151" s="44">
        <f t="shared" si="37"/>
        <v>0.13799999999999998</v>
      </c>
      <c r="J151" s="43">
        <f>J9</f>
        <v>0</v>
      </c>
      <c r="K151" s="45">
        <f t="shared" si="38"/>
        <v>0</v>
      </c>
      <c r="L151" s="43">
        <f>L9</f>
        <v>0</v>
      </c>
      <c r="M151" s="45">
        <f t="shared" si="40"/>
        <v>0</v>
      </c>
      <c r="N151" s="43">
        <f>N9</f>
        <v>0</v>
      </c>
      <c r="O151" s="45">
        <f t="shared" si="41"/>
        <v>0</v>
      </c>
    </row>
    <row r="152" spans="1:15" x14ac:dyDescent="0.2">
      <c r="A152" s="42"/>
      <c r="B152" s="42" t="s">
        <v>156</v>
      </c>
      <c r="C152" s="42" t="s">
        <v>87</v>
      </c>
      <c r="D152" s="42">
        <v>4</v>
      </c>
      <c r="E152" s="42">
        <v>1200</v>
      </c>
      <c r="F152" s="42">
        <v>250</v>
      </c>
      <c r="G152" s="43">
        <f t="shared" si="39"/>
        <v>0.3</v>
      </c>
      <c r="H152" s="43">
        <f t="shared" si="36"/>
        <v>4.4999999999999998E-2</v>
      </c>
      <c r="I152" s="44">
        <f t="shared" si="37"/>
        <v>1.38</v>
      </c>
      <c r="J152" s="43">
        <f>J10</f>
        <v>0</v>
      </c>
      <c r="K152" s="45">
        <f t="shared" si="38"/>
        <v>0</v>
      </c>
      <c r="L152" s="43">
        <f>L10</f>
        <v>0</v>
      </c>
      <c r="M152" s="45">
        <f t="shared" si="40"/>
        <v>0</v>
      </c>
      <c r="N152" s="43">
        <f>N10</f>
        <v>0</v>
      </c>
      <c r="O152" s="45">
        <f t="shared" si="41"/>
        <v>0</v>
      </c>
    </row>
    <row r="153" spans="1:15" x14ac:dyDescent="0.2">
      <c r="A153" s="42"/>
      <c r="B153" s="42" t="s">
        <v>157</v>
      </c>
      <c r="C153" s="42" t="s">
        <v>34</v>
      </c>
      <c r="D153" s="42">
        <v>1</v>
      </c>
      <c r="E153" s="42">
        <v>297</v>
      </c>
      <c r="F153" s="42">
        <v>210</v>
      </c>
      <c r="G153" s="43">
        <v>0.12</v>
      </c>
      <c r="H153" s="43">
        <f t="shared" si="36"/>
        <v>1.7999999999999999E-2</v>
      </c>
      <c r="I153" s="44">
        <f t="shared" si="37"/>
        <v>0.13799999999999998</v>
      </c>
      <c r="J153" s="43">
        <f>J9</f>
        <v>0</v>
      </c>
      <c r="K153" s="45">
        <f t="shared" si="38"/>
        <v>0</v>
      </c>
      <c r="L153" s="43">
        <f>L9</f>
        <v>0</v>
      </c>
      <c r="M153" s="45">
        <f t="shared" si="40"/>
        <v>0</v>
      </c>
      <c r="N153" s="43">
        <f>N9</f>
        <v>0</v>
      </c>
      <c r="O153" s="45">
        <f t="shared" si="41"/>
        <v>0</v>
      </c>
    </row>
    <row r="154" spans="1:15" x14ac:dyDescent="0.2">
      <c r="A154" s="42"/>
      <c r="B154" s="42" t="s">
        <v>158</v>
      </c>
      <c r="C154" s="42" t="s">
        <v>34</v>
      </c>
      <c r="D154" s="42">
        <v>1</v>
      </c>
      <c r="E154" s="42">
        <v>420</v>
      </c>
      <c r="F154" s="42">
        <v>594</v>
      </c>
      <c r="G154" s="43">
        <f t="shared" si="39"/>
        <v>0.24948000000000001</v>
      </c>
      <c r="H154" s="43">
        <f t="shared" si="36"/>
        <v>3.7421999999999997E-2</v>
      </c>
      <c r="I154" s="44">
        <f t="shared" si="37"/>
        <v>0.28690199999999999</v>
      </c>
      <c r="J154" s="43">
        <f>J9</f>
        <v>0</v>
      </c>
      <c r="K154" s="45">
        <f t="shared" si="38"/>
        <v>0</v>
      </c>
      <c r="L154" s="43">
        <f>L9</f>
        <v>0</v>
      </c>
      <c r="M154" s="45">
        <f t="shared" si="40"/>
        <v>0</v>
      </c>
      <c r="N154" s="43">
        <f>N9</f>
        <v>0</v>
      </c>
      <c r="O154" s="45">
        <f t="shared" si="41"/>
        <v>0</v>
      </c>
    </row>
    <row r="155" spans="1:15" x14ac:dyDescent="0.2">
      <c r="A155" s="42"/>
      <c r="B155" s="42" t="s">
        <v>159</v>
      </c>
      <c r="C155" s="42" t="s">
        <v>34</v>
      </c>
      <c r="D155" s="42">
        <v>1</v>
      </c>
      <c r="E155" s="42">
        <v>420</v>
      </c>
      <c r="F155" s="42">
        <v>594</v>
      </c>
      <c r="G155" s="43">
        <f t="shared" ref="G155:G217" si="42">SUM(E155*F155)/1000000</f>
        <v>0.24948000000000001</v>
      </c>
      <c r="H155" s="43">
        <f t="shared" ref="H155:H218" si="43">SUM(G155)*15%</f>
        <v>3.7421999999999997E-2</v>
      </c>
      <c r="I155" s="44">
        <f t="shared" ref="I155:I218" si="44">SUM(G155:H155)*D155</f>
        <v>0.28690199999999999</v>
      </c>
      <c r="J155" s="43">
        <f>J9</f>
        <v>0</v>
      </c>
      <c r="K155" s="45">
        <f t="shared" ref="K155:K218" si="45">SUM(I155*J155)</f>
        <v>0</v>
      </c>
      <c r="L155" s="43">
        <f>L9</f>
        <v>0</v>
      </c>
      <c r="M155" s="45">
        <f t="shared" si="40"/>
        <v>0</v>
      </c>
      <c r="N155" s="43">
        <f>N9</f>
        <v>0</v>
      </c>
      <c r="O155" s="45">
        <f t="shared" si="41"/>
        <v>0</v>
      </c>
    </row>
    <row r="156" spans="1:15" x14ac:dyDescent="0.2">
      <c r="A156" s="42"/>
      <c r="B156" s="42" t="s">
        <v>160</v>
      </c>
      <c r="C156" s="42" t="s">
        <v>34</v>
      </c>
      <c r="D156" s="42">
        <v>1</v>
      </c>
      <c r="E156" s="42">
        <v>420</v>
      </c>
      <c r="F156" s="42">
        <v>594</v>
      </c>
      <c r="G156" s="43">
        <f t="shared" si="42"/>
        <v>0.24948000000000001</v>
      </c>
      <c r="H156" s="43">
        <f t="shared" si="43"/>
        <v>3.7421999999999997E-2</v>
      </c>
      <c r="I156" s="44">
        <f t="shared" si="44"/>
        <v>0.28690199999999999</v>
      </c>
      <c r="J156" s="43">
        <f>J9</f>
        <v>0</v>
      </c>
      <c r="K156" s="45">
        <f t="shared" si="45"/>
        <v>0</v>
      </c>
      <c r="L156" s="43">
        <f>L9</f>
        <v>0</v>
      </c>
      <c r="M156" s="45">
        <f t="shared" si="40"/>
        <v>0</v>
      </c>
      <c r="N156" s="43">
        <f>N9</f>
        <v>0</v>
      </c>
      <c r="O156" s="45">
        <f t="shared" si="41"/>
        <v>0</v>
      </c>
    </row>
    <row r="157" spans="1:15" x14ac:dyDescent="0.2">
      <c r="A157" s="42"/>
      <c r="B157" s="42" t="s">
        <v>161</v>
      </c>
      <c r="C157" s="42" t="s">
        <v>34</v>
      </c>
      <c r="D157" s="42">
        <v>1</v>
      </c>
      <c r="E157" s="42">
        <v>420</v>
      </c>
      <c r="F157" s="42">
        <v>594</v>
      </c>
      <c r="G157" s="43">
        <f t="shared" si="42"/>
        <v>0.24948000000000001</v>
      </c>
      <c r="H157" s="43">
        <f t="shared" si="43"/>
        <v>3.7421999999999997E-2</v>
      </c>
      <c r="I157" s="44">
        <f t="shared" si="44"/>
        <v>0.28690199999999999</v>
      </c>
      <c r="J157" s="43">
        <f>J9</f>
        <v>0</v>
      </c>
      <c r="K157" s="45">
        <f t="shared" si="45"/>
        <v>0</v>
      </c>
      <c r="L157" s="43">
        <f>L9</f>
        <v>0</v>
      </c>
      <c r="M157" s="45">
        <f t="shared" si="40"/>
        <v>0</v>
      </c>
      <c r="N157" s="43">
        <f>N9</f>
        <v>0</v>
      </c>
      <c r="O157" s="45">
        <f t="shared" si="41"/>
        <v>0</v>
      </c>
    </row>
    <row r="158" spans="1:15" x14ac:dyDescent="0.2">
      <c r="A158" s="42"/>
      <c r="B158" s="42" t="s">
        <v>162</v>
      </c>
      <c r="C158" s="42" t="s">
        <v>34</v>
      </c>
      <c r="D158" s="42">
        <v>1</v>
      </c>
      <c r="E158" s="42">
        <v>100</v>
      </c>
      <c r="F158" s="42">
        <v>100</v>
      </c>
      <c r="G158" s="43">
        <v>0.12</v>
      </c>
      <c r="H158" s="43">
        <f t="shared" si="43"/>
        <v>1.7999999999999999E-2</v>
      </c>
      <c r="I158" s="44">
        <f t="shared" si="44"/>
        <v>0.13799999999999998</v>
      </c>
      <c r="J158" s="43">
        <f>J9</f>
        <v>0</v>
      </c>
      <c r="K158" s="45">
        <f t="shared" si="45"/>
        <v>0</v>
      </c>
      <c r="L158" s="43">
        <f>L9</f>
        <v>0</v>
      </c>
      <c r="M158" s="45">
        <f t="shared" si="40"/>
        <v>0</v>
      </c>
      <c r="N158" s="43">
        <f>N9</f>
        <v>0</v>
      </c>
      <c r="O158" s="45">
        <f t="shared" si="41"/>
        <v>0</v>
      </c>
    </row>
    <row r="159" spans="1:15" x14ac:dyDescent="0.2">
      <c r="A159" s="42"/>
      <c r="B159" s="42" t="s">
        <v>163</v>
      </c>
      <c r="C159" s="42" t="s">
        <v>34</v>
      </c>
      <c r="D159" s="42">
        <v>1</v>
      </c>
      <c r="E159" s="42">
        <v>297</v>
      </c>
      <c r="F159" s="42">
        <v>210</v>
      </c>
      <c r="G159" s="43">
        <v>0.12</v>
      </c>
      <c r="H159" s="43">
        <f t="shared" si="43"/>
        <v>1.7999999999999999E-2</v>
      </c>
      <c r="I159" s="44">
        <f t="shared" si="44"/>
        <v>0.13799999999999998</v>
      </c>
      <c r="J159" s="43">
        <f>J9</f>
        <v>0</v>
      </c>
      <c r="K159" s="45">
        <f t="shared" si="45"/>
        <v>0</v>
      </c>
      <c r="L159" s="43">
        <f>L9</f>
        <v>0</v>
      </c>
      <c r="M159" s="45">
        <f t="shared" si="40"/>
        <v>0</v>
      </c>
      <c r="N159" s="43">
        <f>N9</f>
        <v>0</v>
      </c>
      <c r="O159" s="45">
        <f t="shared" si="41"/>
        <v>0</v>
      </c>
    </row>
    <row r="160" spans="1:15" x14ac:dyDescent="0.2">
      <c r="A160" s="42"/>
      <c r="B160" s="42" t="s">
        <v>164</v>
      </c>
      <c r="C160" s="42" t="s">
        <v>34</v>
      </c>
      <c r="D160" s="42">
        <v>1</v>
      </c>
      <c r="E160" s="42">
        <v>594</v>
      </c>
      <c r="F160" s="42">
        <v>420</v>
      </c>
      <c r="G160" s="43">
        <f t="shared" si="42"/>
        <v>0.24948000000000001</v>
      </c>
      <c r="H160" s="43">
        <f t="shared" si="43"/>
        <v>3.7421999999999997E-2</v>
      </c>
      <c r="I160" s="44">
        <f t="shared" si="44"/>
        <v>0.28690199999999999</v>
      </c>
      <c r="J160" s="43">
        <f>J9</f>
        <v>0</v>
      </c>
      <c r="K160" s="45">
        <f t="shared" si="45"/>
        <v>0</v>
      </c>
      <c r="L160" s="43">
        <f>L9</f>
        <v>0</v>
      </c>
      <c r="M160" s="45">
        <f t="shared" si="40"/>
        <v>0</v>
      </c>
      <c r="N160" s="43">
        <f>N9</f>
        <v>0</v>
      </c>
      <c r="O160" s="45">
        <f t="shared" si="41"/>
        <v>0</v>
      </c>
    </row>
    <row r="161" spans="1:15" x14ac:dyDescent="0.2">
      <c r="A161" s="42"/>
      <c r="B161" s="42" t="s">
        <v>165</v>
      </c>
      <c r="C161" s="42" t="s">
        <v>34</v>
      </c>
      <c r="D161" s="42">
        <v>1</v>
      </c>
      <c r="E161" s="42">
        <v>60</v>
      </c>
      <c r="F161" s="42">
        <v>60</v>
      </c>
      <c r="G161" s="43">
        <v>0.12</v>
      </c>
      <c r="H161" s="43">
        <f t="shared" si="43"/>
        <v>1.7999999999999999E-2</v>
      </c>
      <c r="I161" s="44">
        <f t="shared" si="44"/>
        <v>0.13799999999999998</v>
      </c>
      <c r="J161" s="43">
        <f>J9</f>
        <v>0</v>
      </c>
      <c r="K161" s="45">
        <f t="shared" si="45"/>
        <v>0</v>
      </c>
      <c r="L161" s="43">
        <f>L9</f>
        <v>0</v>
      </c>
      <c r="M161" s="45">
        <f t="shared" si="40"/>
        <v>0</v>
      </c>
      <c r="N161" s="43">
        <f>N9</f>
        <v>0</v>
      </c>
      <c r="O161" s="45">
        <f t="shared" si="41"/>
        <v>0</v>
      </c>
    </row>
    <row r="162" spans="1:15" x14ac:dyDescent="0.2">
      <c r="A162" s="42"/>
      <c r="B162" s="42" t="s">
        <v>166</v>
      </c>
      <c r="C162" s="42" t="s">
        <v>34</v>
      </c>
      <c r="D162" s="42">
        <v>1</v>
      </c>
      <c r="E162" s="42">
        <v>297</v>
      </c>
      <c r="F162" s="42">
        <v>210</v>
      </c>
      <c r="G162" s="43">
        <v>0.12</v>
      </c>
      <c r="H162" s="43">
        <f t="shared" si="43"/>
        <v>1.7999999999999999E-2</v>
      </c>
      <c r="I162" s="44">
        <f t="shared" si="44"/>
        <v>0.13799999999999998</v>
      </c>
      <c r="J162" s="43">
        <f>J9</f>
        <v>0</v>
      </c>
      <c r="K162" s="45">
        <f t="shared" si="45"/>
        <v>0</v>
      </c>
      <c r="L162" s="43">
        <f>L9</f>
        <v>0</v>
      </c>
      <c r="M162" s="45">
        <f t="shared" si="40"/>
        <v>0</v>
      </c>
      <c r="N162" s="43">
        <f>N9</f>
        <v>0</v>
      </c>
      <c r="O162" s="45">
        <f t="shared" si="41"/>
        <v>0</v>
      </c>
    </row>
    <row r="163" spans="1:15" x14ac:dyDescent="0.2">
      <c r="A163" s="42"/>
      <c r="B163" s="42" t="s">
        <v>167</v>
      </c>
      <c r="C163" s="42" t="s">
        <v>34</v>
      </c>
      <c r="D163" s="42">
        <v>1</v>
      </c>
      <c r="E163" s="42">
        <v>297</v>
      </c>
      <c r="F163" s="42">
        <v>210</v>
      </c>
      <c r="G163" s="43">
        <v>0.12</v>
      </c>
      <c r="H163" s="43">
        <f t="shared" si="43"/>
        <v>1.7999999999999999E-2</v>
      </c>
      <c r="I163" s="44">
        <f t="shared" si="44"/>
        <v>0.13799999999999998</v>
      </c>
      <c r="J163" s="43">
        <f>J9</f>
        <v>0</v>
      </c>
      <c r="K163" s="45">
        <f t="shared" si="45"/>
        <v>0</v>
      </c>
      <c r="L163" s="43">
        <f>L9</f>
        <v>0</v>
      </c>
      <c r="M163" s="45">
        <f t="shared" si="40"/>
        <v>0</v>
      </c>
      <c r="N163" s="43">
        <f>N9</f>
        <v>0</v>
      </c>
      <c r="O163" s="45">
        <f t="shared" si="41"/>
        <v>0</v>
      </c>
    </row>
    <row r="164" spans="1:15" x14ac:dyDescent="0.2">
      <c r="A164" s="53"/>
      <c r="B164" s="42"/>
      <c r="C164" s="42"/>
      <c r="D164" s="42"/>
      <c r="E164" s="42"/>
      <c r="F164" s="42"/>
      <c r="G164" s="43"/>
      <c r="H164" s="43"/>
      <c r="I164" s="44"/>
      <c r="J164" s="43"/>
      <c r="K164" s="45"/>
      <c r="L164" s="43"/>
      <c r="M164" s="45"/>
      <c r="N164" s="43"/>
      <c r="O164" s="45"/>
    </row>
    <row r="165" spans="1:15" x14ac:dyDescent="0.2">
      <c r="A165" s="53"/>
      <c r="B165" s="42" t="s">
        <v>168</v>
      </c>
      <c r="C165" s="42" t="s">
        <v>34</v>
      </c>
      <c r="D165" s="42">
        <v>1</v>
      </c>
      <c r="E165" s="42">
        <v>594</v>
      </c>
      <c r="F165" s="42">
        <v>420</v>
      </c>
      <c r="G165" s="43">
        <f t="shared" si="42"/>
        <v>0.24948000000000001</v>
      </c>
      <c r="H165" s="43">
        <f t="shared" si="43"/>
        <v>3.7421999999999997E-2</v>
      </c>
      <c r="I165" s="44">
        <f t="shared" si="44"/>
        <v>0.28690199999999999</v>
      </c>
      <c r="J165" s="43">
        <f>J9</f>
        <v>0</v>
      </c>
      <c r="K165" s="45">
        <f t="shared" si="45"/>
        <v>0</v>
      </c>
      <c r="L165" s="43">
        <f>L9</f>
        <v>0</v>
      </c>
      <c r="M165" s="45">
        <f t="shared" si="40"/>
        <v>0</v>
      </c>
      <c r="N165" s="43">
        <f>N9</f>
        <v>0</v>
      </c>
      <c r="O165" s="45">
        <f t="shared" si="41"/>
        <v>0</v>
      </c>
    </row>
    <row r="166" spans="1:15" x14ac:dyDescent="0.2">
      <c r="A166" s="53"/>
      <c r="B166" s="42" t="s">
        <v>169</v>
      </c>
      <c r="C166" s="42" t="s">
        <v>37</v>
      </c>
      <c r="D166" s="42">
        <v>1</v>
      </c>
      <c r="E166" s="42">
        <v>1400</v>
      </c>
      <c r="F166" s="42">
        <v>300</v>
      </c>
      <c r="G166" s="43">
        <f t="shared" si="42"/>
        <v>0.42</v>
      </c>
      <c r="H166" s="43">
        <f t="shared" si="43"/>
        <v>6.3E-2</v>
      </c>
      <c r="I166" s="44">
        <f t="shared" si="44"/>
        <v>0.48299999999999998</v>
      </c>
      <c r="J166" s="43">
        <f>J8</f>
        <v>0</v>
      </c>
      <c r="K166" s="45">
        <f t="shared" si="45"/>
        <v>0</v>
      </c>
      <c r="L166" s="43">
        <f>L8</f>
        <v>0</v>
      </c>
      <c r="M166" s="45">
        <f t="shared" si="40"/>
        <v>0</v>
      </c>
      <c r="N166" s="43">
        <f>N8</f>
        <v>0</v>
      </c>
      <c r="O166" s="45">
        <f t="shared" si="41"/>
        <v>0</v>
      </c>
    </row>
    <row r="167" spans="1:15" x14ac:dyDescent="0.2">
      <c r="A167" s="53"/>
      <c r="B167" s="42" t="s">
        <v>170</v>
      </c>
      <c r="C167" s="42" t="s">
        <v>37</v>
      </c>
      <c r="D167" s="42">
        <v>1</v>
      </c>
      <c r="E167" s="42">
        <v>1400</v>
      </c>
      <c r="F167" s="42">
        <v>300</v>
      </c>
      <c r="G167" s="43">
        <f t="shared" si="42"/>
        <v>0.42</v>
      </c>
      <c r="H167" s="43">
        <f t="shared" si="43"/>
        <v>6.3E-2</v>
      </c>
      <c r="I167" s="44">
        <f t="shared" si="44"/>
        <v>0.48299999999999998</v>
      </c>
      <c r="J167" s="43">
        <f>J8</f>
        <v>0</v>
      </c>
      <c r="K167" s="45">
        <f t="shared" si="45"/>
        <v>0</v>
      </c>
      <c r="L167" s="43">
        <f>L8</f>
        <v>0</v>
      </c>
      <c r="M167" s="45">
        <f t="shared" si="40"/>
        <v>0</v>
      </c>
      <c r="N167" s="43">
        <f>N8</f>
        <v>0</v>
      </c>
      <c r="O167" s="45">
        <f t="shared" si="41"/>
        <v>0</v>
      </c>
    </row>
    <row r="168" spans="1:15" x14ac:dyDescent="0.2">
      <c r="A168" s="53"/>
      <c r="B168" s="42" t="s">
        <v>171</v>
      </c>
      <c r="C168" s="42" t="s">
        <v>41</v>
      </c>
      <c r="D168" s="42">
        <v>1</v>
      </c>
      <c r="E168" s="42">
        <v>420</v>
      </c>
      <c r="F168" s="42">
        <v>297</v>
      </c>
      <c r="G168" s="43">
        <f t="shared" si="42"/>
        <v>0.12474</v>
      </c>
      <c r="H168" s="43">
        <f t="shared" si="43"/>
        <v>1.8710999999999998E-2</v>
      </c>
      <c r="I168" s="44">
        <f t="shared" si="44"/>
        <v>0.143451</v>
      </c>
      <c r="J168" s="43">
        <f>J7</f>
        <v>0</v>
      </c>
      <c r="K168" s="45">
        <f t="shared" si="45"/>
        <v>0</v>
      </c>
      <c r="L168" s="43">
        <f>L7</f>
        <v>0</v>
      </c>
      <c r="M168" s="45">
        <f t="shared" si="40"/>
        <v>0</v>
      </c>
      <c r="N168" s="43">
        <f>N7</f>
        <v>0</v>
      </c>
      <c r="O168" s="45">
        <f t="shared" si="41"/>
        <v>0</v>
      </c>
    </row>
    <row r="169" spans="1:15" x14ac:dyDescent="0.2">
      <c r="A169" s="53"/>
      <c r="B169" s="42" t="s">
        <v>172</v>
      </c>
      <c r="C169" s="42" t="s">
        <v>41</v>
      </c>
      <c r="D169" s="42">
        <v>1</v>
      </c>
      <c r="E169" s="42">
        <v>594</v>
      </c>
      <c r="F169" s="42">
        <v>420</v>
      </c>
      <c r="G169" s="43">
        <f t="shared" si="42"/>
        <v>0.24948000000000001</v>
      </c>
      <c r="H169" s="43">
        <f t="shared" si="43"/>
        <v>3.7421999999999997E-2</v>
      </c>
      <c r="I169" s="44">
        <f t="shared" si="44"/>
        <v>0.28690199999999999</v>
      </c>
      <c r="J169" s="43">
        <f>J7</f>
        <v>0</v>
      </c>
      <c r="K169" s="45">
        <f t="shared" si="45"/>
        <v>0</v>
      </c>
      <c r="L169" s="43">
        <f>L7</f>
        <v>0</v>
      </c>
      <c r="M169" s="45">
        <f t="shared" si="40"/>
        <v>0</v>
      </c>
      <c r="N169" s="43">
        <f>N7</f>
        <v>0</v>
      </c>
      <c r="O169" s="45">
        <f t="shared" si="41"/>
        <v>0</v>
      </c>
    </row>
    <row r="170" spans="1:15" x14ac:dyDescent="0.2">
      <c r="A170" s="53"/>
      <c r="B170" s="42"/>
      <c r="C170" s="42"/>
      <c r="D170" s="42"/>
      <c r="E170" s="42"/>
      <c r="F170" s="42"/>
      <c r="G170" s="43"/>
      <c r="H170" s="43"/>
      <c r="I170" s="44"/>
      <c r="J170" s="43"/>
      <c r="K170" s="45"/>
      <c r="L170" s="43"/>
      <c r="M170" s="45"/>
      <c r="N170" s="43"/>
      <c r="O170" s="45"/>
    </row>
    <row r="171" spans="1:15" x14ac:dyDescent="0.2">
      <c r="A171" s="41"/>
      <c r="B171" s="42" t="s">
        <v>173</v>
      </c>
      <c r="C171" s="42" t="s">
        <v>34</v>
      </c>
      <c r="D171" s="42">
        <v>1</v>
      </c>
      <c r="E171" s="42">
        <v>420</v>
      </c>
      <c r="F171" s="42">
        <v>594</v>
      </c>
      <c r="G171" s="43">
        <f t="shared" si="42"/>
        <v>0.24948000000000001</v>
      </c>
      <c r="H171" s="43">
        <f t="shared" si="43"/>
        <v>3.7421999999999997E-2</v>
      </c>
      <c r="I171" s="44">
        <f t="shared" si="44"/>
        <v>0.28690199999999999</v>
      </c>
      <c r="J171" s="43">
        <f>J9</f>
        <v>0</v>
      </c>
      <c r="K171" s="45">
        <f t="shared" si="45"/>
        <v>0</v>
      </c>
      <c r="L171" s="43">
        <f>L9</f>
        <v>0</v>
      </c>
      <c r="M171" s="45">
        <f t="shared" si="40"/>
        <v>0</v>
      </c>
      <c r="N171" s="43">
        <f>N9</f>
        <v>0</v>
      </c>
      <c r="O171" s="45">
        <f t="shared" si="41"/>
        <v>0</v>
      </c>
    </row>
    <row r="172" spans="1:15" x14ac:dyDescent="0.2">
      <c r="A172" s="53"/>
      <c r="B172" s="42" t="s">
        <v>174</v>
      </c>
      <c r="C172" s="42" t="s">
        <v>37</v>
      </c>
      <c r="D172" s="42">
        <v>1</v>
      </c>
      <c r="E172" s="42">
        <v>594</v>
      </c>
      <c r="F172" s="42">
        <v>841</v>
      </c>
      <c r="G172" s="43">
        <f t="shared" si="42"/>
        <v>0.499554</v>
      </c>
      <c r="H172" s="43">
        <f t="shared" si="43"/>
        <v>7.4933100000000002E-2</v>
      </c>
      <c r="I172" s="44">
        <f t="shared" si="44"/>
        <v>0.57448710000000003</v>
      </c>
      <c r="J172" s="43">
        <f>J8</f>
        <v>0</v>
      </c>
      <c r="K172" s="45">
        <f t="shared" si="45"/>
        <v>0</v>
      </c>
      <c r="L172" s="43">
        <f>L8</f>
        <v>0</v>
      </c>
      <c r="M172" s="45">
        <f t="shared" si="40"/>
        <v>0</v>
      </c>
      <c r="N172" s="43">
        <f>N8</f>
        <v>0</v>
      </c>
      <c r="O172" s="45">
        <f t="shared" si="41"/>
        <v>0</v>
      </c>
    </row>
    <row r="173" spans="1:15" x14ac:dyDescent="0.2">
      <c r="A173" s="53"/>
      <c r="B173" s="42"/>
      <c r="C173" s="42"/>
      <c r="D173" s="42"/>
      <c r="E173" s="42"/>
      <c r="F173" s="42"/>
      <c r="G173" s="43"/>
      <c r="H173" s="43"/>
      <c r="I173" s="44"/>
      <c r="J173" s="43"/>
      <c r="K173" s="45"/>
      <c r="L173" s="43"/>
      <c r="M173" s="45"/>
      <c r="N173" s="43"/>
      <c r="O173" s="45"/>
    </row>
    <row r="174" spans="1:15" x14ac:dyDescent="0.2">
      <c r="A174" s="41"/>
      <c r="B174" s="42" t="s">
        <v>175</v>
      </c>
      <c r="C174" s="42" t="s">
        <v>37</v>
      </c>
      <c r="D174" s="42">
        <v>1</v>
      </c>
      <c r="E174" s="42">
        <v>594</v>
      </c>
      <c r="F174" s="42">
        <v>420</v>
      </c>
      <c r="G174" s="43">
        <f t="shared" si="42"/>
        <v>0.24948000000000001</v>
      </c>
      <c r="H174" s="43">
        <f t="shared" si="43"/>
        <v>3.7421999999999997E-2</v>
      </c>
      <c r="I174" s="44">
        <f t="shared" si="44"/>
        <v>0.28690199999999999</v>
      </c>
      <c r="J174" s="43">
        <f>J8</f>
        <v>0</v>
      </c>
      <c r="K174" s="45">
        <f t="shared" si="45"/>
        <v>0</v>
      </c>
      <c r="L174" s="43">
        <f>L8</f>
        <v>0</v>
      </c>
      <c r="M174" s="45">
        <f t="shared" si="40"/>
        <v>0</v>
      </c>
      <c r="N174" s="43">
        <f>N8</f>
        <v>0</v>
      </c>
      <c r="O174" s="45">
        <f t="shared" si="41"/>
        <v>0</v>
      </c>
    </row>
    <row r="175" spans="1:15" x14ac:dyDescent="0.2">
      <c r="A175" s="53"/>
      <c r="B175" s="42" t="s">
        <v>176</v>
      </c>
      <c r="C175" s="42" t="s">
        <v>34</v>
      </c>
      <c r="D175" s="42">
        <v>1</v>
      </c>
      <c r="E175" s="42">
        <v>420</v>
      </c>
      <c r="F175" s="42">
        <v>297</v>
      </c>
      <c r="G175" s="43">
        <f t="shared" si="42"/>
        <v>0.12474</v>
      </c>
      <c r="H175" s="43">
        <f t="shared" si="43"/>
        <v>1.8710999999999998E-2</v>
      </c>
      <c r="I175" s="44">
        <f t="shared" si="44"/>
        <v>0.143451</v>
      </c>
      <c r="J175" s="43">
        <f>J9</f>
        <v>0</v>
      </c>
      <c r="K175" s="45">
        <f t="shared" si="45"/>
        <v>0</v>
      </c>
      <c r="L175" s="43">
        <f>L9</f>
        <v>0</v>
      </c>
      <c r="M175" s="45">
        <f t="shared" si="40"/>
        <v>0</v>
      </c>
      <c r="N175" s="43">
        <f>N9</f>
        <v>0</v>
      </c>
      <c r="O175" s="45">
        <f t="shared" si="41"/>
        <v>0</v>
      </c>
    </row>
    <row r="176" spans="1:15" x14ac:dyDescent="0.2">
      <c r="A176" s="53"/>
      <c r="B176" s="42" t="s">
        <v>177</v>
      </c>
      <c r="C176" s="42" t="s">
        <v>37</v>
      </c>
      <c r="D176" s="42">
        <v>1</v>
      </c>
      <c r="E176" s="42">
        <v>420</v>
      </c>
      <c r="F176" s="42">
        <v>297</v>
      </c>
      <c r="G176" s="43">
        <f t="shared" si="42"/>
        <v>0.12474</v>
      </c>
      <c r="H176" s="43">
        <f t="shared" si="43"/>
        <v>1.8710999999999998E-2</v>
      </c>
      <c r="I176" s="44">
        <f t="shared" si="44"/>
        <v>0.143451</v>
      </c>
      <c r="J176" s="43">
        <f>J8</f>
        <v>0</v>
      </c>
      <c r="K176" s="45">
        <f t="shared" si="45"/>
        <v>0</v>
      </c>
      <c r="L176" s="43">
        <f>L8</f>
        <v>0</v>
      </c>
      <c r="M176" s="45">
        <f t="shared" si="40"/>
        <v>0</v>
      </c>
      <c r="N176" s="43">
        <f>N8</f>
        <v>0</v>
      </c>
      <c r="O176" s="45">
        <f t="shared" si="41"/>
        <v>0</v>
      </c>
    </row>
    <row r="177" spans="1:15" x14ac:dyDescent="0.2">
      <c r="A177" s="53"/>
      <c r="B177" s="42"/>
      <c r="C177" s="42"/>
      <c r="D177" s="42"/>
      <c r="E177" s="42"/>
      <c r="F177" s="42"/>
      <c r="G177" s="43"/>
      <c r="H177" s="43"/>
      <c r="I177" s="44"/>
      <c r="J177" s="43"/>
      <c r="K177" s="45"/>
      <c r="L177" s="43"/>
      <c r="M177" s="45"/>
      <c r="N177" s="43"/>
      <c r="O177" s="45"/>
    </row>
    <row r="178" spans="1:15" x14ac:dyDescent="0.2">
      <c r="A178" s="53"/>
      <c r="B178" s="42" t="s">
        <v>178</v>
      </c>
      <c r="C178" s="42" t="s">
        <v>37</v>
      </c>
      <c r="D178" s="42">
        <v>4</v>
      </c>
      <c r="E178" s="42">
        <v>297</v>
      </c>
      <c r="F178" s="42">
        <v>210</v>
      </c>
      <c r="G178" s="43">
        <v>0.12</v>
      </c>
      <c r="H178" s="43">
        <f t="shared" si="43"/>
        <v>1.7999999999999999E-2</v>
      </c>
      <c r="I178" s="44">
        <f t="shared" si="44"/>
        <v>0.55199999999999994</v>
      </c>
      <c r="J178" s="43">
        <f>J8</f>
        <v>0</v>
      </c>
      <c r="K178" s="45">
        <f t="shared" si="45"/>
        <v>0</v>
      </c>
      <c r="L178" s="43">
        <f>L8</f>
        <v>0</v>
      </c>
      <c r="M178" s="45">
        <f t="shared" si="40"/>
        <v>0</v>
      </c>
      <c r="N178" s="43">
        <f>N8</f>
        <v>0</v>
      </c>
      <c r="O178" s="45">
        <f t="shared" si="41"/>
        <v>0</v>
      </c>
    </row>
    <row r="179" spans="1:15" x14ac:dyDescent="0.2">
      <c r="A179" s="53"/>
      <c r="B179" s="42" t="s">
        <v>179</v>
      </c>
      <c r="C179" s="42" t="s">
        <v>37</v>
      </c>
      <c r="D179" s="42">
        <v>1</v>
      </c>
      <c r="E179" s="42">
        <v>594</v>
      </c>
      <c r="F179" s="42">
        <v>841</v>
      </c>
      <c r="G179" s="43">
        <f t="shared" si="42"/>
        <v>0.499554</v>
      </c>
      <c r="H179" s="43">
        <f t="shared" si="43"/>
        <v>7.4933100000000002E-2</v>
      </c>
      <c r="I179" s="44">
        <f t="shared" si="44"/>
        <v>0.57448710000000003</v>
      </c>
      <c r="J179" s="43">
        <f>J8</f>
        <v>0</v>
      </c>
      <c r="K179" s="45">
        <f t="shared" si="45"/>
        <v>0</v>
      </c>
      <c r="L179" s="43">
        <f>L8</f>
        <v>0</v>
      </c>
      <c r="M179" s="45">
        <f t="shared" si="40"/>
        <v>0</v>
      </c>
      <c r="N179" s="43">
        <f>N8</f>
        <v>0</v>
      </c>
      <c r="O179" s="45">
        <f t="shared" si="41"/>
        <v>0</v>
      </c>
    </row>
    <row r="180" spans="1:15" x14ac:dyDescent="0.2">
      <c r="A180" s="53"/>
      <c r="B180" s="42" t="s">
        <v>180</v>
      </c>
      <c r="C180" s="42" t="s">
        <v>37</v>
      </c>
      <c r="D180" s="42">
        <v>1</v>
      </c>
      <c r="E180" s="42">
        <v>841</v>
      </c>
      <c r="F180" s="42">
        <v>594</v>
      </c>
      <c r="G180" s="43">
        <f t="shared" si="42"/>
        <v>0.499554</v>
      </c>
      <c r="H180" s="43">
        <f t="shared" si="43"/>
        <v>7.4933100000000002E-2</v>
      </c>
      <c r="I180" s="44">
        <f t="shared" si="44"/>
        <v>0.57448710000000003</v>
      </c>
      <c r="J180" s="43">
        <f>J8</f>
        <v>0</v>
      </c>
      <c r="K180" s="45">
        <f t="shared" si="45"/>
        <v>0</v>
      </c>
      <c r="L180" s="43">
        <f>L8</f>
        <v>0</v>
      </c>
      <c r="M180" s="45">
        <f t="shared" si="40"/>
        <v>0</v>
      </c>
      <c r="N180" s="43">
        <f>N8</f>
        <v>0</v>
      </c>
      <c r="O180" s="45">
        <f t="shared" si="41"/>
        <v>0</v>
      </c>
    </row>
    <row r="181" spans="1:15" x14ac:dyDescent="0.2">
      <c r="A181" s="53"/>
      <c r="B181" s="42" t="s">
        <v>181</v>
      </c>
      <c r="C181" s="42" t="s">
        <v>37</v>
      </c>
      <c r="D181" s="42">
        <v>1</v>
      </c>
      <c r="E181" s="42">
        <v>594</v>
      </c>
      <c r="F181" s="42">
        <v>841</v>
      </c>
      <c r="G181" s="43">
        <f t="shared" si="42"/>
        <v>0.499554</v>
      </c>
      <c r="H181" s="43">
        <f t="shared" si="43"/>
        <v>7.4933100000000002E-2</v>
      </c>
      <c r="I181" s="44">
        <f t="shared" si="44"/>
        <v>0.57448710000000003</v>
      </c>
      <c r="J181" s="43">
        <f>J8</f>
        <v>0</v>
      </c>
      <c r="K181" s="45">
        <f t="shared" si="45"/>
        <v>0</v>
      </c>
      <c r="L181" s="43">
        <f>L8</f>
        <v>0</v>
      </c>
      <c r="M181" s="45">
        <f t="shared" si="40"/>
        <v>0</v>
      </c>
      <c r="N181" s="43">
        <f>N8</f>
        <v>0</v>
      </c>
      <c r="O181" s="45">
        <f t="shared" si="41"/>
        <v>0</v>
      </c>
    </row>
    <row r="182" spans="1:15" x14ac:dyDescent="0.2">
      <c r="A182" s="53"/>
      <c r="B182" s="42" t="s">
        <v>182</v>
      </c>
      <c r="C182" s="42" t="s">
        <v>37</v>
      </c>
      <c r="D182" s="42">
        <v>1</v>
      </c>
      <c r="E182" s="42">
        <v>594</v>
      </c>
      <c r="F182" s="42">
        <v>841</v>
      </c>
      <c r="G182" s="43">
        <f t="shared" si="42"/>
        <v>0.499554</v>
      </c>
      <c r="H182" s="43">
        <f t="shared" si="43"/>
        <v>7.4933100000000002E-2</v>
      </c>
      <c r="I182" s="44">
        <f t="shared" si="44"/>
        <v>0.57448710000000003</v>
      </c>
      <c r="J182" s="43">
        <f>J8</f>
        <v>0</v>
      </c>
      <c r="K182" s="45">
        <f t="shared" si="45"/>
        <v>0</v>
      </c>
      <c r="L182" s="43">
        <f>L8</f>
        <v>0</v>
      </c>
      <c r="M182" s="45">
        <f t="shared" si="40"/>
        <v>0</v>
      </c>
      <c r="N182" s="43">
        <f>N8</f>
        <v>0</v>
      </c>
      <c r="O182" s="45">
        <f t="shared" si="41"/>
        <v>0</v>
      </c>
    </row>
    <row r="183" spans="1:15" x14ac:dyDescent="0.2">
      <c r="A183" s="53"/>
      <c r="B183" s="42"/>
      <c r="C183" s="42"/>
      <c r="D183" s="42"/>
      <c r="E183" s="42"/>
      <c r="F183" s="42"/>
      <c r="G183" s="43"/>
      <c r="H183" s="43"/>
      <c r="I183" s="44"/>
      <c r="J183" s="43"/>
      <c r="K183" s="45"/>
      <c r="L183" s="43"/>
      <c r="M183" s="45"/>
      <c r="N183" s="43"/>
      <c r="O183" s="45"/>
    </row>
    <row r="184" spans="1:15" x14ac:dyDescent="0.2">
      <c r="A184" s="53"/>
      <c r="B184" s="42" t="s">
        <v>183</v>
      </c>
      <c r="C184" s="42" t="s">
        <v>87</v>
      </c>
      <c r="D184" s="42">
        <v>1</v>
      </c>
      <c r="E184" s="42">
        <v>1680</v>
      </c>
      <c r="F184" s="42">
        <v>340</v>
      </c>
      <c r="G184" s="43">
        <f t="shared" si="42"/>
        <v>0.57120000000000004</v>
      </c>
      <c r="H184" s="43">
        <f t="shared" si="43"/>
        <v>8.5680000000000006E-2</v>
      </c>
      <c r="I184" s="44">
        <f t="shared" si="44"/>
        <v>0.65688000000000002</v>
      </c>
      <c r="J184" s="43">
        <f>J10</f>
        <v>0</v>
      </c>
      <c r="K184" s="45">
        <f t="shared" si="45"/>
        <v>0</v>
      </c>
      <c r="L184" s="43">
        <f>L10</f>
        <v>0</v>
      </c>
      <c r="M184" s="45">
        <f t="shared" si="40"/>
        <v>0</v>
      </c>
      <c r="N184" s="43">
        <f>N10</f>
        <v>0</v>
      </c>
      <c r="O184" s="45">
        <f t="shared" si="41"/>
        <v>0</v>
      </c>
    </row>
    <row r="185" spans="1:15" x14ac:dyDescent="0.2">
      <c r="A185" s="53"/>
      <c r="B185" s="42" t="s">
        <v>184</v>
      </c>
      <c r="C185" s="42" t="s">
        <v>34</v>
      </c>
      <c r="D185" s="42">
        <v>1</v>
      </c>
      <c r="E185" s="42">
        <v>200</v>
      </c>
      <c r="F185" s="42">
        <v>300</v>
      </c>
      <c r="G185" s="43">
        <v>0.12</v>
      </c>
      <c r="H185" s="43">
        <f t="shared" si="43"/>
        <v>1.7999999999999999E-2</v>
      </c>
      <c r="I185" s="44">
        <f t="shared" si="44"/>
        <v>0.13799999999999998</v>
      </c>
      <c r="J185" s="43">
        <f>J9</f>
        <v>0</v>
      </c>
      <c r="K185" s="45">
        <f t="shared" si="45"/>
        <v>0</v>
      </c>
      <c r="L185" s="43">
        <f>L9</f>
        <v>0</v>
      </c>
      <c r="M185" s="45">
        <f t="shared" si="40"/>
        <v>0</v>
      </c>
      <c r="N185" s="43">
        <f>N9</f>
        <v>0</v>
      </c>
      <c r="O185" s="45">
        <f t="shared" si="41"/>
        <v>0</v>
      </c>
    </row>
    <row r="186" spans="1:15" x14ac:dyDescent="0.2">
      <c r="A186" s="53"/>
      <c r="B186" s="42" t="s">
        <v>185</v>
      </c>
      <c r="C186" s="42" t="s">
        <v>34</v>
      </c>
      <c r="D186" s="42">
        <v>1</v>
      </c>
      <c r="E186" s="42">
        <v>90</v>
      </c>
      <c r="F186" s="42">
        <v>23</v>
      </c>
      <c r="G186" s="43">
        <v>0.12</v>
      </c>
      <c r="H186" s="43">
        <f t="shared" si="43"/>
        <v>1.7999999999999999E-2</v>
      </c>
      <c r="I186" s="44">
        <f t="shared" si="44"/>
        <v>0.13799999999999998</v>
      </c>
      <c r="J186" s="43">
        <f>J9</f>
        <v>0</v>
      </c>
      <c r="K186" s="45">
        <f t="shared" si="45"/>
        <v>0</v>
      </c>
      <c r="L186" s="43">
        <f>L9</f>
        <v>0</v>
      </c>
      <c r="M186" s="45">
        <f t="shared" si="40"/>
        <v>0</v>
      </c>
      <c r="N186" s="43">
        <f>N9</f>
        <v>0</v>
      </c>
      <c r="O186" s="45">
        <f t="shared" si="41"/>
        <v>0</v>
      </c>
    </row>
    <row r="187" spans="1:15" x14ac:dyDescent="0.2">
      <c r="A187" s="53"/>
      <c r="B187" s="42" t="s">
        <v>186</v>
      </c>
      <c r="C187" s="42" t="s">
        <v>37</v>
      </c>
      <c r="D187" s="42">
        <v>1</v>
      </c>
      <c r="E187" s="42">
        <v>594</v>
      </c>
      <c r="F187" s="42">
        <v>841</v>
      </c>
      <c r="G187" s="43">
        <f t="shared" si="42"/>
        <v>0.499554</v>
      </c>
      <c r="H187" s="43">
        <f t="shared" si="43"/>
        <v>7.4933100000000002E-2</v>
      </c>
      <c r="I187" s="44">
        <f t="shared" si="44"/>
        <v>0.57448710000000003</v>
      </c>
      <c r="J187" s="43">
        <f>J8</f>
        <v>0</v>
      </c>
      <c r="K187" s="45">
        <f t="shared" si="45"/>
        <v>0</v>
      </c>
      <c r="L187" s="43">
        <f>L8</f>
        <v>0</v>
      </c>
      <c r="M187" s="45">
        <f t="shared" si="40"/>
        <v>0</v>
      </c>
      <c r="N187" s="43">
        <f>N8</f>
        <v>0</v>
      </c>
      <c r="O187" s="45">
        <f t="shared" si="41"/>
        <v>0</v>
      </c>
    </row>
    <row r="188" spans="1:15" x14ac:dyDescent="0.2">
      <c r="A188" s="53"/>
      <c r="B188" s="42" t="s">
        <v>187</v>
      </c>
      <c r="C188" s="42" t="s">
        <v>37</v>
      </c>
      <c r="D188" s="42">
        <v>1</v>
      </c>
      <c r="E188" s="42">
        <v>297</v>
      </c>
      <c r="F188" s="42">
        <v>420</v>
      </c>
      <c r="G188" s="43">
        <f t="shared" si="42"/>
        <v>0.12474</v>
      </c>
      <c r="H188" s="43">
        <f t="shared" si="43"/>
        <v>1.8710999999999998E-2</v>
      </c>
      <c r="I188" s="44">
        <f t="shared" si="44"/>
        <v>0.143451</v>
      </c>
      <c r="J188" s="43">
        <f>J8</f>
        <v>0</v>
      </c>
      <c r="K188" s="45">
        <f t="shared" si="45"/>
        <v>0</v>
      </c>
      <c r="L188" s="43">
        <f>L8</f>
        <v>0</v>
      </c>
      <c r="M188" s="45">
        <f t="shared" si="40"/>
        <v>0</v>
      </c>
      <c r="N188" s="43">
        <f>N8</f>
        <v>0</v>
      </c>
      <c r="O188" s="45">
        <f t="shared" si="41"/>
        <v>0</v>
      </c>
    </row>
    <row r="189" spans="1:15" x14ac:dyDescent="0.2">
      <c r="A189" s="53"/>
      <c r="B189" s="42" t="s">
        <v>188</v>
      </c>
      <c r="C189" s="42" t="s">
        <v>37</v>
      </c>
      <c r="D189" s="42">
        <v>4</v>
      </c>
      <c r="E189" s="42">
        <v>297</v>
      </c>
      <c r="F189" s="42">
        <v>420</v>
      </c>
      <c r="G189" s="43">
        <f t="shared" si="42"/>
        <v>0.12474</v>
      </c>
      <c r="H189" s="43">
        <f t="shared" si="43"/>
        <v>1.8710999999999998E-2</v>
      </c>
      <c r="I189" s="44">
        <f t="shared" si="44"/>
        <v>0.57380399999999998</v>
      </c>
      <c r="J189" s="43">
        <f>J8</f>
        <v>0</v>
      </c>
      <c r="K189" s="45">
        <f t="shared" si="45"/>
        <v>0</v>
      </c>
      <c r="L189" s="43">
        <f>L8</f>
        <v>0</v>
      </c>
      <c r="M189" s="45">
        <f t="shared" si="40"/>
        <v>0</v>
      </c>
      <c r="N189" s="43">
        <f>N8</f>
        <v>0</v>
      </c>
      <c r="O189" s="45">
        <f t="shared" si="41"/>
        <v>0</v>
      </c>
    </row>
    <row r="190" spans="1:15" x14ac:dyDescent="0.2">
      <c r="A190" s="53"/>
      <c r="B190" s="42" t="s">
        <v>189</v>
      </c>
      <c r="C190" s="42" t="s">
        <v>34</v>
      </c>
      <c r="D190" s="42">
        <v>1</v>
      </c>
      <c r="E190" s="42">
        <v>210</v>
      </c>
      <c r="F190" s="42">
        <v>600</v>
      </c>
      <c r="G190" s="43">
        <f t="shared" si="42"/>
        <v>0.126</v>
      </c>
      <c r="H190" s="43">
        <f t="shared" si="43"/>
        <v>1.89E-2</v>
      </c>
      <c r="I190" s="44">
        <f t="shared" si="44"/>
        <v>0.1449</v>
      </c>
      <c r="J190" s="43">
        <f>J9</f>
        <v>0</v>
      </c>
      <c r="K190" s="45">
        <f t="shared" si="45"/>
        <v>0</v>
      </c>
      <c r="L190" s="43">
        <f>L9</f>
        <v>0</v>
      </c>
      <c r="M190" s="45">
        <f t="shared" si="40"/>
        <v>0</v>
      </c>
      <c r="N190" s="43">
        <f>N9</f>
        <v>0</v>
      </c>
      <c r="O190" s="45">
        <f t="shared" si="41"/>
        <v>0</v>
      </c>
    </row>
    <row r="191" spans="1:15" x14ac:dyDescent="0.2">
      <c r="A191" s="53"/>
      <c r="B191" s="42" t="s">
        <v>190</v>
      </c>
      <c r="C191" s="42" t="s">
        <v>37</v>
      </c>
      <c r="D191" s="42">
        <v>1</v>
      </c>
      <c r="E191" s="42">
        <v>297</v>
      </c>
      <c r="F191" s="42">
        <v>420</v>
      </c>
      <c r="G191" s="43">
        <f t="shared" si="42"/>
        <v>0.12474</v>
      </c>
      <c r="H191" s="43">
        <f t="shared" si="43"/>
        <v>1.8710999999999998E-2</v>
      </c>
      <c r="I191" s="44">
        <f t="shared" si="44"/>
        <v>0.143451</v>
      </c>
      <c r="J191" s="43">
        <f>J8</f>
        <v>0</v>
      </c>
      <c r="K191" s="45">
        <f t="shared" si="45"/>
        <v>0</v>
      </c>
      <c r="L191" s="43">
        <f>L8</f>
        <v>0</v>
      </c>
      <c r="M191" s="45">
        <f t="shared" si="40"/>
        <v>0</v>
      </c>
      <c r="N191" s="43">
        <f>N8</f>
        <v>0</v>
      </c>
      <c r="O191" s="45">
        <f t="shared" si="41"/>
        <v>0</v>
      </c>
    </row>
    <row r="192" spans="1:15" x14ac:dyDescent="0.2">
      <c r="A192" s="41"/>
      <c r="B192" s="42" t="s">
        <v>191</v>
      </c>
      <c r="C192" s="42" t="s">
        <v>37</v>
      </c>
      <c r="D192" s="42">
        <v>2</v>
      </c>
      <c r="E192" s="42">
        <v>297</v>
      </c>
      <c r="F192" s="42">
        <v>420</v>
      </c>
      <c r="G192" s="43">
        <f t="shared" si="42"/>
        <v>0.12474</v>
      </c>
      <c r="H192" s="43">
        <f t="shared" si="43"/>
        <v>1.8710999999999998E-2</v>
      </c>
      <c r="I192" s="44">
        <f t="shared" si="44"/>
        <v>0.28690199999999999</v>
      </c>
      <c r="J192" s="43">
        <f>J8</f>
        <v>0</v>
      </c>
      <c r="K192" s="45">
        <f t="shared" si="45"/>
        <v>0</v>
      </c>
      <c r="L192" s="43">
        <f>L8</f>
        <v>0</v>
      </c>
      <c r="M192" s="45">
        <f t="shared" si="40"/>
        <v>0</v>
      </c>
      <c r="N192" s="43">
        <f>N8</f>
        <v>0</v>
      </c>
      <c r="O192" s="45">
        <f t="shared" si="41"/>
        <v>0</v>
      </c>
    </row>
    <row r="193" spans="1:15" x14ac:dyDescent="0.2">
      <c r="A193" s="53"/>
      <c r="B193" s="42" t="s">
        <v>192</v>
      </c>
      <c r="C193" s="42" t="s">
        <v>37</v>
      </c>
      <c r="D193" s="42">
        <v>1</v>
      </c>
      <c r="E193" s="42">
        <v>297</v>
      </c>
      <c r="F193" s="42">
        <v>420</v>
      </c>
      <c r="G193" s="43">
        <f t="shared" si="42"/>
        <v>0.12474</v>
      </c>
      <c r="H193" s="43">
        <f t="shared" si="43"/>
        <v>1.8710999999999998E-2</v>
      </c>
      <c r="I193" s="44">
        <f t="shared" si="44"/>
        <v>0.143451</v>
      </c>
      <c r="J193" s="43">
        <f>J8</f>
        <v>0</v>
      </c>
      <c r="K193" s="45">
        <f t="shared" si="45"/>
        <v>0</v>
      </c>
      <c r="L193" s="43">
        <f>L8</f>
        <v>0</v>
      </c>
      <c r="M193" s="45">
        <f t="shared" si="40"/>
        <v>0</v>
      </c>
      <c r="N193" s="43">
        <f>N8</f>
        <v>0</v>
      </c>
      <c r="O193" s="45">
        <f t="shared" si="41"/>
        <v>0</v>
      </c>
    </row>
    <row r="194" spans="1:15" x14ac:dyDescent="0.2">
      <c r="A194" s="53"/>
      <c r="B194" s="42" t="s">
        <v>193</v>
      </c>
      <c r="C194" s="42" t="s">
        <v>37</v>
      </c>
      <c r="D194" s="42">
        <v>1</v>
      </c>
      <c r="E194" s="42">
        <v>850</v>
      </c>
      <c r="F194" s="42">
        <v>2000</v>
      </c>
      <c r="G194" s="43">
        <f t="shared" si="42"/>
        <v>1.7</v>
      </c>
      <c r="H194" s="43">
        <f t="shared" si="43"/>
        <v>0.255</v>
      </c>
      <c r="I194" s="44">
        <f t="shared" si="44"/>
        <v>1.9550000000000001</v>
      </c>
      <c r="J194" s="43">
        <f>J8</f>
        <v>0</v>
      </c>
      <c r="K194" s="45">
        <f t="shared" si="45"/>
        <v>0</v>
      </c>
      <c r="L194" s="43">
        <f>L8</f>
        <v>0</v>
      </c>
      <c r="M194" s="45">
        <f t="shared" si="40"/>
        <v>0</v>
      </c>
      <c r="N194" s="43">
        <f>N8</f>
        <v>0</v>
      </c>
      <c r="O194" s="45">
        <f t="shared" si="41"/>
        <v>0</v>
      </c>
    </row>
    <row r="195" spans="1:15" x14ac:dyDescent="0.2">
      <c r="A195" s="41"/>
      <c r="B195" s="42"/>
      <c r="C195" s="42"/>
      <c r="D195" s="42"/>
      <c r="E195" s="42"/>
      <c r="F195" s="42"/>
      <c r="G195" s="43"/>
      <c r="H195" s="43"/>
      <c r="I195" s="44"/>
      <c r="J195" s="43"/>
      <c r="K195" s="45"/>
      <c r="L195" s="43"/>
      <c r="M195" s="45"/>
      <c r="N195" s="43"/>
      <c r="O195" s="45"/>
    </row>
    <row r="196" spans="1:15" x14ac:dyDescent="0.2">
      <c r="A196" s="53"/>
      <c r="B196" s="42" t="s">
        <v>194</v>
      </c>
      <c r="C196" s="42" t="s">
        <v>37</v>
      </c>
      <c r="D196" s="42">
        <v>1</v>
      </c>
      <c r="E196" s="42">
        <v>1650</v>
      </c>
      <c r="F196" s="42">
        <v>350</v>
      </c>
      <c r="G196" s="43">
        <f t="shared" si="42"/>
        <v>0.57750000000000001</v>
      </c>
      <c r="H196" s="43">
        <f t="shared" si="43"/>
        <v>8.6624999999999994E-2</v>
      </c>
      <c r="I196" s="44">
        <f t="shared" si="44"/>
        <v>0.66412499999999997</v>
      </c>
      <c r="J196" s="43">
        <f>J8</f>
        <v>0</v>
      </c>
      <c r="K196" s="45">
        <f t="shared" si="45"/>
        <v>0</v>
      </c>
      <c r="L196" s="43">
        <f>L8</f>
        <v>0</v>
      </c>
      <c r="M196" s="45">
        <f t="shared" si="40"/>
        <v>0</v>
      </c>
      <c r="N196" s="43">
        <f>N8</f>
        <v>0</v>
      </c>
      <c r="O196" s="45">
        <f t="shared" si="41"/>
        <v>0</v>
      </c>
    </row>
    <row r="197" spans="1:15" x14ac:dyDescent="0.2">
      <c r="A197" s="53"/>
      <c r="B197" s="42" t="s">
        <v>195</v>
      </c>
      <c r="C197" s="42" t="s">
        <v>34</v>
      </c>
      <c r="D197" s="42">
        <v>1</v>
      </c>
      <c r="E197" s="42">
        <v>420</v>
      </c>
      <c r="F197" s="42">
        <v>148</v>
      </c>
      <c r="G197" s="43">
        <v>0.12</v>
      </c>
      <c r="H197" s="43">
        <f t="shared" si="43"/>
        <v>1.7999999999999999E-2</v>
      </c>
      <c r="I197" s="44">
        <f t="shared" si="44"/>
        <v>0.13799999999999998</v>
      </c>
      <c r="J197" s="43">
        <f>J9</f>
        <v>0</v>
      </c>
      <c r="K197" s="45">
        <f t="shared" si="45"/>
        <v>0</v>
      </c>
      <c r="L197" s="43">
        <f>L9</f>
        <v>0</v>
      </c>
      <c r="M197" s="45">
        <f t="shared" si="40"/>
        <v>0</v>
      </c>
      <c r="N197" s="43">
        <f>N9</f>
        <v>0</v>
      </c>
      <c r="O197" s="45">
        <f t="shared" si="41"/>
        <v>0</v>
      </c>
    </row>
    <row r="198" spans="1:15" x14ac:dyDescent="0.2">
      <c r="A198" s="53"/>
      <c r="B198" s="42" t="s">
        <v>196</v>
      </c>
      <c r="C198" s="42" t="s">
        <v>37</v>
      </c>
      <c r="D198" s="42">
        <v>2</v>
      </c>
      <c r="E198" s="42">
        <v>210</v>
      </c>
      <c r="F198" s="42">
        <v>297</v>
      </c>
      <c r="G198" s="43">
        <v>0.12</v>
      </c>
      <c r="H198" s="43">
        <f t="shared" si="43"/>
        <v>1.7999999999999999E-2</v>
      </c>
      <c r="I198" s="44">
        <f t="shared" si="44"/>
        <v>0.27599999999999997</v>
      </c>
      <c r="J198" s="43">
        <f>J8</f>
        <v>0</v>
      </c>
      <c r="K198" s="45">
        <f t="shared" si="45"/>
        <v>0</v>
      </c>
      <c r="L198" s="43">
        <f>L8</f>
        <v>0</v>
      </c>
      <c r="M198" s="45">
        <f t="shared" si="40"/>
        <v>0</v>
      </c>
      <c r="N198" s="43">
        <f>N8</f>
        <v>0</v>
      </c>
      <c r="O198" s="45">
        <f t="shared" si="41"/>
        <v>0</v>
      </c>
    </row>
    <row r="199" spans="1:15" x14ac:dyDescent="0.2">
      <c r="K199" s="33"/>
      <c r="M199" s="33"/>
      <c r="O199" s="33"/>
    </row>
    <row r="200" spans="1:15" x14ac:dyDescent="0.2">
      <c r="A200" s="46">
        <v>46420</v>
      </c>
      <c r="B200" s="47" t="s">
        <v>197</v>
      </c>
      <c r="C200" s="47" t="s">
        <v>37</v>
      </c>
      <c r="D200" s="47">
        <v>30</v>
      </c>
      <c r="E200" s="47">
        <v>210</v>
      </c>
      <c r="F200" s="47">
        <v>297</v>
      </c>
      <c r="G200" s="48">
        <v>0.12</v>
      </c>
      <c r="H200" s="48">
        <f t="shared" si="43"/>
        <v>1.7999999999999999E-2</v>
      </c>
      <c r="I200" s="49">
        <f t="shared" si="44"/>
        <v>4.1399999999999997</v>
      </c>
      <c r="J200" s="48">
        <f>J8</f>
        <v>0</v>
      </c>
      <c r="K200" s="50">
        <f t="shared" si="45"/>
        <v>0</v>
      </c>
      <c r="L200" s="48">
        <f>L8</f>
        <v>0</v>
      </c>
      <c r="M200" s="50">
        <f>SUM(I200*L200)</f>
        <v>0</v>
      </c>
      <c r="N200" s="48">
        <f>N8</f>
        <v>0</v>
      </c>
      <c r="O200" s="50">
        <f>SUM(I200*N200)</f>
        <v>0</v>
      </c>
    </row>
    <row r="201" spans="1:15" x14ac:dyDescent="0.2">
      <c r="A201" s="51"/>
      <c r="B201" s="47" t="s">
        <v>198</v>
      </c>
      <c r="C201" s="47" t="s">
        <v>37</v>
      </c>
      <c r="D201" s="47">
        <v>30</v>
      </c>
      <c r="E201" s="47">
        <v>210</v>
      </c>
      <c r="F201" s="47">
        <v>297</v>
      </c>
      <c r="G201" s="48">
        <v>0.12</v>
      </c>
      <c r="H201" s="48">
        <f t="shared" si="43"/>
        <v>1.7999999999999999E-2</v>
      </c>
      <c r="I201" s="49">
        <f t="shared" si="44"/>
        <v>4.1399999999999997</v>
      </c>
      <c r="J201" s="48">
        <f>J8</f>
        <v>0</v>
      </c>
      <c r="K201" s="50">
        <f t="shared" si="45"/>
        <v>0</v>
      </c>
      <c r="L201" s="48">
        <f>L8</f>
        <v>0</v>
      </c>
      <c r="M201" s="50">
        <f t="shared" ref="M201:M264" si="46">SUM(I201*L201)</f>
        <v>0</v>
      </c>
      <c r="N201" s="48">
        <f>N8</f>
        <v>0</v>
      </c>
      <c r="O201" s="50">
        <f t="shared" ref="O201:O243" si="47">SUM(I201*N201)</f>
        <v>0</v>
      </c>
    </row>
    <row r="202" spans="1:15" x14ac:dyDescent="0.2">
      <c r="A202" s="51"/>
      <c r="B202" s="47" t="s">
        <v>199</v>
      </c>
      <c r="C202" s="47" t="s">
        <v>37</v>
      </c>
      <c r="D202" s="47">
        <v>18</v>
      </c>
      <c r="E202" s="47">
        <v>420</v>
      </c>
      <c r="F202" s="47">
        <v>297</v>
      </c>
      <c r="G202" s="48">
        <f t="shared" si="42"/>
        <v>0.12474</v>
      </c>
      <c r="H202" s="48">
        <f t="shared" si="43"/>
        <v>1.8710999999999998E-2</v>
      </c>
      <c r="I202" s="49">
        <f t="shared" si="44"/>
        <v>2.5821179999999999</v>
      </c>
      <c r="J202" s="48">
        <f>J8</f>
        <v>0</v>
      </c>
      <c r="K202" s="50">
        <f t="shared" si="45"/>
        <v>0</v>
      </c>
      <c r="L202" s="48">
        <f>L8</f>
        <v>0</v>
      </c>
      <c r="M202" s="50">
        <f t="shared" si="46"/>
        <v>0</v>
      </c>
      <c r="N202" s="48">
        <f>N8</f>
        <v>0</v>
      </c>
      <c r="O202" s="50">
        <f t="shared" si="47"/>
        <v>0</v>
      </c>
    </row>
    <row r="203" spans="1:15" x14ac:dyDescent="0.2">
      <c r="A203" s="51"/>
      <c r="B203" s="47" t="s">
        <v>200</v>
      </c>
      <c r="C203" s="47" t="s">
        <v>37</v>
      </c>
      <c r="D203" s="47">
        <v>2</v>
      </c>
      <c r="E203" s="47">
        <v>594</v>
      </c>
      <c r="F203" s="47">
        <v>841</v>
      </c>
      <c r="G203" s="48">
        <f t="shared" si="42"/>
        <v>0.499554</v>
      </c>
      <c r="H203" s="48">
        <f t="shared" si="43"/>
        <v>7.4933100000000002E-2</v>
      </c>
      <c r="I203" s="49">
        <f t="shared" si="44"/>
        <v>1.1489742000000001</v>
      </c>
      <c r="J203" s="48">
        <f>J8</f>
        <v>0</v>
      </c>
      <c r="K203" s="50">
        <f t="shared" si="45"/>
        <v>0</v>
      </c>
      <c r="L203" s="48">
        <f>L8</f>
        <v>0</v>
      </c>
      <c r="M203" s="50">
        <f t="shared" si="46"/>
        <v>0</v>
      </c>
      <c r="N203" s="48">
        <f>N8</f>
        <v>0</v>
      </c>
      <c r="O203" s="50">
        <f t="shared" si="47"/>
        <v>0</v>
      </c>
    </row>
    <row r="204" spans="1:15" x14ac:dyDescent="0.2">
      <c r="A204" s="46"/>
      <c r="B204" s="47" t="s">
        <v>201</v>
      </c>
      <c r="C204" s="47" t="s">
        <v>37</v>
      </c>
      <c r="D204" s="47">
        <v>1</v>
      </c>
      <c r="E204" s="47">
        <v>420</v>
      </c>
      <c r="F204" s="47">
        <v>297</v>
      </c>
      <c r="G204" s="48">
        <f t="shared" si="42"/>
        <v>0.12474</v>
      </c>
      <c r="H204" s="48">
        <f t="shared" si="43"/>
        <v>1.8710999999999998E-2</v>
      </c>
      <c r="I204" s="49">
        <f t="shared" si="44"/>
        <v>0.143451</v>
      </c>
      <c r="J204" s="48">
        <f>J8</f>
        <v>0</v>
      </c>
      <c r="K204" s="50">
        <f t="shared" si="45"/>
        <v>0</v>
      </c>
      <c r="L204" s="48">
        <f>L8</f>
        <v>0</v>
      </c>
      <c r="M204" s="50">
        <f t="shared" si="46"/>
        <v>0</v>
      </c>
      <c r="N204" s="48">
        <f>N8</f>
        <v>0</v>
      </c>
      <c r="O204" s="50">
        <f t="shared" si="47"/>
        <v>0</v>
      </c>
    </row>
    <row r="205" spans="1:15" x14ac:dyDescent="0.2">
      <c r="A205" s="51"/>
      <c r="B205" s="47" t="s">
        <v>202</v>
      </c>
      <c r="C205" s="47" t="s">
        <v>37</v>
      </c>
      <c r="D205" s="47">
        <v>2</v>
      </c>
      <c r="E205" s="47">
        <v>594</v>
      </c>
      <c r="F205" s="47">
        <v>841</v>
      </c>
      <c r="G205" s="48">
        <f t="shared" si="42"/>
        <v>0.499554</v>
      </c>
      <c r="H205" s="48">
        <f t="shared" si="43"/>
        <v>7.4933100000000002E-2</v>
      </c>
      <c r="I205" s="49">
        <f t="shared" si="44"/>
        <v>1.1489742000000001</v>
      </c>
      <c r="J205" s="48">
        <f>J8</f>
        <v>0</v>
      </c>
      <c r="K205" s="50">
        <f t="shared" si="45"/>
        <v>0</v>
      </c>
      <c r="L205" s="48">
        <f>L8</f>
        <v>0</v>
      </c>
      <c r="M205" s="50">
        <f t="shared" si="46"/>
        <v>0</v>
      </c>
      <c r="N205" s="48">
        <f>N8</f>
        <v>0</v>
      </c>
      <c r="O205" s="50">
        <f t="shared" si="47"/>
        <v>0</v>
      </c>
    </row>
    <row r="206" spans="1:15" x14ac:dyDescent="0.2">
      <c r="A206" s="51"/>
      <c r="B206" s="47" t="s">
        <v>203</v>
      </c>
      <c r="C206" s="47" t="s">
        <v>37</v>
      </c>
      <c r="D206" s="47">
        <v>25</v>
      </c>
      <c r="E206" s="47">
        <v>210</v>
      </c>
      <c r="F206" s="47">
        <v>600</v>
      </c>
      <c r="G206" s="48">
        <f t="shared" si="42"/>
        <v>0.126</v>
      </c>
      <c r="H206" s="48">
        <f t="shared" si="43"/>
        <v>1.89E-2</v>
      </c>
      <c r="I206" s="49">
        <f t="shared" si="44"/>
        <v>3.6225000000000001</v>
      </c>
      <c r="J206" s="48">
        <f>J8</f>
        <v>0</v>
      </c>
      <c r="K206" s="50">
        <f t="shared" si="45"/>
        <v>0</v>
      </c>
      <c r="L206" s="48">
        <f>L8</f>
        <v>0</v>
      </c>
      <c r="M206" s="50">
        <f t="shared" si="46"/>
        <v>0</v>
      </c>
      <c r="N206" s="48">
        <f>N8</f>
        <v>0</v>
      </c>
      <c r="O206" s="50">
        <f t="shared" si="47"/>
        <v>0</v>
      </c>
    </row>
    <row r="207" spans="1:15" x14ac:dyDescent="0.2">
      <c r="A207" s="51"/>
      <c r="B207" s="47" t="s">
        <v>204</v>
      </c>
      <c r="C207" s="47" t="s">
        <v>37</v>
      </c>
      <c r="D207" s="47">
        <v>3</v>
      </c>
      <c r="E207" s="47">
        <v>297</v>
      </c>
      <c r="F207" s="47">
        <v>420</v>
      </c>
      <c r="G207" s="48">
        <f t="shared" si="42"/>
        <v>0.12474</v>
      </c>
      <c r="H207" s="48">
        <f t="shared" si="43"/>
        <v>1.8710999999999998E-2</v>
      </c>
      <c r="I207" s="49">
        <f t="shared" si="44"/>
        <v>0.43035299999999999</v>
      </c>
      <c r="J207" s="48">
        <f>J8</f>
        <v>0</v>
      </c>
      <c r="K207" s="50">
        <f t="shared" si="45"/>
        <v>0</v>
      </c>
      <c r="L207" s="48">
        <f>L8</f>
        <v>0</v>
      </c>
      <c r="M207" s="50">
        <f t="shared" si="46"/>
        <v>0</v>
      </c>
      <c r="N207" s="48">
        <f>N8</f>
        <v>0</v>
      </c>
      <c r="O207" s="50">
        <f t="shared" si="47"/>
        <v>0</v>
      </c>
    </row>
    <row r="208" spans="1:15" x14ac:dyDescent="0.2">
      <c r="A208" s="51"/>
      <c r="B208" s="47" t="s">
        <v>205</v>
      </c>
      <c r="C208" s="47" t="s">
        <v>37</v>
      </c>
      <c r="D208" s="47">
        <v>19</v>
      </c>
      <c r="E208" s="47">
        <v>210</v>
      </c>
      <c r="F208" s="47">
        <v>297</v>
      </c>
      <c r="G208" s="48">
        <v>0.12</v>
      </c>
      <c r="H208" s="48">
        <f t="shared" si="43"/>
        <v>1.7999999999999999E-2</v>
      </c>
      <c r="I208" s="49">
        <f t="shared" si="44"/>
        <v>2.6219999999999999</v>
      </c>
      <c r="J208" s="48">
        <f>J8</f>
        <v>0</v>
      </c>
      <c r="K208" s="50">
        <f t="shared" si="45"/>
        <v>0</v>
      </c>
      <c r="L208" s="48">
        <f>L8</f>
        <v>0</v>
      </c>
      <c r="M208" s="50">
        <f t="shared" si="46"/>
        <v>0</v>
      </c>
      <c r="N208" s="48">
        <f>N8</f>
        <v>0</v>
      </c>
      <c r="O208" s="50">
        <f t="shared" si="47"/>
        <v>0</v>
      </c>
    </row>
    <row r="209" spans="1:15" x14ac:dyDescent="0.2">
      <c r="A209" s="51"/>
      <c r="B209" s="47" t="s">
        <v>202</v>
      </c>
      <c r="C209" s="47" t="s">
        <v>37</v>
      </c>
      <c r="D209" s="47">
        <v>2</v>
      </c>
      <c r="E209" s="47">
        <v>210</v>
      </c>
      <c r="F209" s="47">
        <v>297</v>
      </c>
      <c r="G209" s="48">
        <v>0.12</v>
      </c>
      <c r="H209" s="48">
        <f t="shared" si="43"/>
        <v>1.7999999999999999E-2</v>
      </c>
      <c r="I209" s="49">
        <f t="shared" ref="I209" si="48">SUM(G209:H209)*D209</f>
        <v>0.27599999999999997</v>
      </c>
      <c r="J209" s="48">
        <f>J8</f>
        <v>0</v>
      </c>
      <c r="K209" s="50">
        <f t="shared" ref="K209" si="49">SUM(I209*J209)</f>
        <v>0</v>
      </c>
      <c r="L209" s="48">
        <f>L8</f>
        <v>0</v>
      </c>
      <c r="M209" s="50">
        <f t="shared" si="46"/>
        <v>0</v>
      </c>
      <c r="N209" s="48">
        <f>N8</f>
        <v>0</v>
      </c>
      <c r="O209" s="50">
        <f t="shared" si="47"/>
        <v>0</v>
      </c>
    </row>
    <row r="210" spans="1:15" x14ac:dyDescent="0.2">
      <c r="A210" s="51"/>
      <c r="B210" s="47"/>
      <c r="C210" s="47"/>
      <c r="D210" s="47"/>
      <c r="E210" s="47"/>
      <c r="F210" s="47"/>
      <c r="G210" s="48"/>
      <c r="H210" s="48"/>
      <c r="I210" s="49"/>
      <c r="J210" s="48"/>
      <c r="K210" s="50"/>
      <c r="L210" s="48"/>
      <c r="M210" s="50"/>
      <c r="N210" s="48"/>
      <c r="O210" s="50"/>
    </row>
    <row r="211" spans="1:15" x14ac:dyDescent="0.2">
      <c r="A211" s="51"/>
      <c r="B211" s="47" t="s">
        <v>206</v>
      </c>
      <c r="C211" s="47" t="s">
        <v>207</v>
      </c>
      <c r="D211" s="47">
        <v>2</v>
      </c>
      <c r="E211" s="47">
        <v>407</v>
      </c>
      <c r="F211" s="47">
        <v>124</v>
      </c>
      <c r="G211" s="48">
        <v>0.12</v>
      </c>
      <c r="H211" s="48">
        <f t="shared" si="43"/>
        <v>1.7999999999999999E-2</v>
      </c>
      <c r="I211" s="49">
        <f t="shared" si="44"/>
        <v>0.27599999999999997</v>
      </c>
      <c r="J211" s="48">
        <f>J6</f>
        <v>0</v>
      </c>
      <c r="K211" s="50">
        <f t="shared" si="45"/>
        <v>0</v>
      </c>
      <c r="L211" s="48">
        <f>L6</f>
        <v>0</v>
      </c>
      <c r="M211" s="50">
        <f t="shared" si="46"/>
        <v>0</v>
      </c>
      <c r="N211" s="48">
        <f>N6</f>
        <v>0</v>
      </c>
      <c r="O211" s="50">
        <f t="shared" si="47"/>
        <v>0</v>
      </c>
    </row>
    <row r="212" spans="1:15" x14ac:dyDescent="0.2">
      <c r="A212" s="51"/>
      <c r="B212" s="47" t="s">
        <v>208</v>
      </c>
      <c r="C212" s="47" t="s">
        <v>207</v>
      </c>
      <c r="D212" s="47">
        <v>2</v>
      </c>
      <c r="E212" s="47">
        <v>407</v>
      </c>
      <c r="F212" s="47">
        <v>124</v>
      </c>
      <c r="G212" s="48">
        <v>0.12</v>
      </c>
      <c r="H212" s="48">
        <f t="shared" si="43"/>
        <v>1.7999999999999999E-2</v>
      </c>
      <c r="I212" s="49">
        <f t="shared" si="44"/>
        <v>0.27599999999999997</v>
      </c>
      <c r="J212" s="48">
        <f>J6</f>
        <v>0</v>
      </c>
      <c r="K212" s="50">
        <f t="shared" si="45"/>
        <v>0</v>
      </c>
      <c r="L212" s="48">
        <f>L6</f>
        <v>0</v>
      </c>
      <c r="M212" s="50">
        <f t="shared" si="46"/>
        <v>0</v>
      </c>
      <c r="N212" s="48">
        <f>N6</f>
        <v>0</v>
      </c>
      <c r="O212" s="50">
        <f t="shared" si="47"/>
        <v>0</v>
      </c>
    </row>
    <row r="213" spans="1:15" x14ac:dyDescent="0.2">
      <c r="A213" s="47"/>
      <c r="B213" s="47" t="s">
        <v>209</v>
      </c>
      <c r="C213" s="47" t="s">
        <v>34</v>
      </c>
      <c r="D213" s="47">
        <v>2</v>
      </c>
      <c r="E213" s="47">
        <v>594</v>
      </c>
      <c r="F213" s="47">
        <v>420</v>
      </c>
      <c r="G213" s="48">
        <f t="shared" si="42"/>
        <v>0.24948000000000001</v>
      </c>
      <c r="H213" s="48">
        <f t="shared" si="43"/>
        <v>3.7421999999999997E-2</v>
      </c>
      <c r="I213" s="49">
        <f t="shared" si="44"/>
        <v>0.57380399999999998</v>
      </c>
      <c r="J213" s="48">
        <f>J9</f>
        <v>0</v>
      </c>
      <c r="K213" s="50">
        <f t="shared" si="45"/>
        <v>0</v>
      </c>
      <c r="L213" s="48">
        <f>L9</f>
        <v>0</v>
      </c>
      <c r="M213" s="50">
        <f t="shared" si="46"/>
        <v>0</v>
      </c>
      <c r="N213" s="48">
        <f>N9</f>
        <v>0</v>
      </c>
      <c r="O213" s="50">
        <f t="shared" si="47"/>
        <v>0</v>
      </c>
    </row>
    <row r="214" spans="1:15" x14ac:dyDescent="0.2">
      <c r="A214" s="51"/>
      <c r="B214" s="47"/>
      <c r="C214" s="47"/>
      <c r="D214" s="47"/>
      <c r="E214" s="47"/>
      <c r="F214" s="47"/>
      <c r="G214" s="48"/>
      <c r="H214" s="48"/>
      <c r="I214" s="49"/>
      <c r="J214" s="48"/>
      <c r="K214" s="50"/>
      <c r="L214" s="48"/>
      <c r="M214" s="50"/>
      <c r="N214" s="48"/>
      <c r="O214" s="50"/>
    </row>
    <row r="215" spans="1:15" x14ac:dyDescent="0.2">
      <c r="A215" s="47"/>
      <c r="B215" s="47" t="s">
        <v>210</v>
      </c>
      <c r="C215" s="47" t="s">
        <v>34</v>
      </c>
      <c r="D215" s="47">
        <v>1</v>
      </c>
      <c r="E215" s="47">
        <v>594</v>
      </c>
      <c r="F215" s="47">
        <v>841</v>
      </c>
      <c r="G215" s="48">
        <f t="shared" si="42"/>
        <v>0.499554</v>
      </c>
      <c r="H215" s="48">
        <f t="shared" si="43"/>
        <v>7.4933100000000002E-2</v>
      </c>
      <c r="I215" s="49">
        <f t="shared" si="44"/>
        <v>0.57448710000000003</v>
      </c>
      <c r="J215" s="48">
        <f>J9</f>
        <v>0</v>
      </c>
      <c r="K215" s="50">
        <f t="shared" si="45"/>
        <v>0</v>
      </c>
      <c r="L215" s="48">
        <f>L9</f>
        <v>0</v>
      </c>
      <c r="M215" s="50">
        <f t="shared" si="46"/>
        <v>0</v>
      </c>
      <c r="N215" s="48">
        <f>N9</f>
        <v>0</v>
      </c>
      <c r="O215" s="50">
        <f t="shared" si="47"/>
        <v>0</v>
      </c>
    </row>
    <row r="216" spans="1:15" x14ac:dyDescent="0.2">
      <c r="A216" s="47"/>
      <c r="B216" s="47" t="s">
        <v>211</v>
      </c>
      <c r="C216" s="47" t="s">
        <v>34</v>
      </c>
      <c r="D216" s="47">
        <v>1</v>
      </c>
      <c r="E216" s="47">
        <v>594</v>
      </c>
      <c r="F216" s="47">
        <v>841</v>
      </c>
      <c r="G216" s="48">
        <f t="shared" si="42"/>
        <v>0.499554</v>
      </c>
      <c r="H216" s="48">
        <f t="shared" si="43"/>
        <v>7.4933100000000002E-2</v>
      </c>
      <c r="I216" s="49">
        <f t="shared" si="44"/>
        <v>0.57448710000000003</v>
      </c>
      <c r="J216" s="48">
        <f>J9</f>
        <v>0</v>
      </c>
      <c r="K216" s="50">
        <f t="shared" si="45"/>
        <v>0</v>
      </c>
      <c r="L216" s="48">
        <f>L9</f>
        <v>0</v>
      </c>
      <c r="M216" s="50">
        <f t="shared" si="46"/>
        <v>0</v>
      </c>
      <c r="N216" s="48">
        <f>N9</f>
        <v>0</v>
      </c>
      <c r="O216" s="50">
        <f t="shared" si="47"/>
        <v>0</v>
      </c>
    </row>
    <row r="217" spans="1:15" x14ac:dyDescent="0.2">
      <c r="A217" s="47"/>
      <c r="B217" s="47" t="s">
        <v>212</v>
      </c>
      <c r="C217" s="47" t="s">
        <v>37</v>
      </c>
      <c r="D217" s="47">
        <v>4</v>
      </c>
      <c r="E217" s="47">
        <v>420</v>
      </c>
      <c r="F217" s="47">
        <v>297</v>
      </c>
      <c r="G217" s="48">
        <f t="shared" si="42"/>
        <v>0.12474</v>
      </c>
      <c r="H217" s="48">
        <f t="shared" si="43"/>
        <v>1.8710999999999998E-2</v>
      </c>
      <c r="I217" s="49">
        <f t="shared" si="44"/>
        <v>0.57380399999999998</v>
      </c>
      <c r="J217" s="48">
        <f>J8</f>
        <v>0</v>
      </c>
      <c r="K217" s="50">
        <f t="shared" si="45"/>
        <v>0</v>
      </c>
      <c r="L217" s="48">
        <f>L8</f>
        <v>0</v>
      </c>
      <c r="M217" s="50">
        <f t="shared" si="46"/>
        <v>0</v>
      </c>
      <c r="N217" s="48">
        <f>N8</f>
        <v>0</v>
      </c>
      <c r="O217" s="50">
        <f t="shared" si="47"/>
        <v>0</v>
      </c>
    </row>
    <row r="218" spans="1:15" x14ac:dyDescent="0.2">
      <c r="A218" s="47"/>
      <c r="B218" s="47" t="s">
        <v>213</v>
      </c>
      <c r="C218" s="47" t="s">
        <v>37</v>
      </c>
      <c r="D218" s="47">
        <v>2</v>
      </c>
      <c r="E218" s="47">
        <v>210</v>
      </c>
      <c r="F218" s="47">
        <v>148</v>
      </c>
      <c r="G218" s="48">
        <v>0.12</v>
      </c>
      <c r="H218" s="48">
        <f t="shared" si="43"/>
        <v>1.7999999999999999E-2</v>
      </c>
      <c r="I218" s="49">
        <f t="shared" si="44"/>
        <v>0.27599999999999997</v>
      </c>
      <c r="J218" s="48">
        <f>J8</f>
        <v>0</v>
      </c>
      <c r="K218" s="50">
        <f t="shared" si="45"/>
        <v>0</v>
      </c>
      <c r="L218" s="48">
        <f>L8</f>
        <v>0</v>
      </c>
      <c r="M218" s="50">
        <f t="shared" si="46"/>
        <v>0</v>
      </c>
      <c r="N218" s="48">
        <f>N8</f>
        <v>0</v>
      </c>
      <c r="O218" s="50">
        <f t="shared" si="47"/>
        <v>0</v>
      </c>
    </row>
    <row r="219" spans="1:15" x14ac:dyDescent="0.2">
      <c r="A219" s="47"/>
      <c r="B219" s="47" t="s">
        <v>214</v>
      </c>
      <c r="C219" s="47" t="s">
        <v>37</v>
      </c>
      <c r="D219" s="47">
        <v>1</v>
      </c>
      <c r="E219" s="47">
        <v>297</v>
      </c>
      <c r="F219" s="47">
        <v>420</v>
      </c>
      <c r="G219" s="48">
        <f t="shared" ref="G219:G283" si="50">SUM(E219*F219)/1000000</f>
        <v>0.12474</v>
      </c>
      <c r="H219" s="48">
        <f t="shared" ref="H219:H283" si="51">SUM(G219)*15%</f>
        <v>1.8710999999999998E-2</v>
      </c>
      <c r="I219" s="49">
        <f t="shared" ref="I219:I283" si="52">SUM(G219:H219)*D219</f>
        <v>0.143451</v>
      </c>
      <c r="J219" s="48">
        <f>J8</f>
        <v>0</v>
      </c>
      <c r="K219" s="50">
        <f t="shared" ref="K219:K283" si="53">SUM(I219*J219)</f>
        <v>0</v>
      </c>
      <c r="L219" s="48">
        <f>L8</f>
        <v>0</v>
      </c>
      <c r="M219" s="50">
        <f t="shared" si="46"/>
        <v>0</v>
      </c>
      <c r="N219" s="48">
        <f>N8</f>
        <v>0</v>
      </c>
      <c r="O219" s="50">
        <f t="shared" si="47"/>
        <v>0</v>
      </c>
    </row>
    <row r="220" spans="1:15" x14ac:dyDescent="0.2">
      <c r="A220" s="47"/>
      <c r="B220" s="47" t="s">
        <v>215</v>
      </c>
      <c r="C220" s="47" t="s">
        <v>37</v>
      </c>
      <c r="D220" s="47">
        <v>1</v>
      </c>
      <c r="E220" s="47">
        <v>297</v>
      </c>
      <c r="F220" s="47">
        <v>420</v>
      </c>
      <c r="G220" s="48">
        <f t="shared" si="50"/>
        <v>0.12474</v>
      </c>
      <c r="H220" s="48">
        <f t="shared" si="51"/>
        <v>1.8710999999999998E-2</v>
      </c>
      <c r="I220" s="49">
        <f t="shared" si="52"/>
        <v>0.143451</v>
      </c>
      <c r="J220" s="48">
        <f>J8</f>
        <v>0</v>
      </c>
      <c r="K220" s="50">
        <f t="shared" si="53"/>
        <v>0</v>
      </c>
      <c r="L220" s="48">
        <f>L8</f>
        <v>0</v>
      </c>
      <c r="M220" s="50">
        <f t="shared" si="46"/>
        <v>0</v>
      </c>
      <c r="N220" s="48">
        <f>N8</f>
        <v>0</v>
      </c>
      <c r="O220" s="50">
        <f t="shared" si="47"/>
        <v>0</v>
      </c>
    </row>
    <row r="221" spans="1:15" x14ac:dyDescent="0.2">
      <c r="A221" s="47"/>
      <c r="B221" s="47" t="s">
        <v>216</v>
      </c>
      <c r="C221" s="47" t="s">
        <v>37</v>
      </c>
      <c r="D221" s="47">
        <v>2</v>
      </c>
      <c r="E221" s="47">
        <v>297</v>
      </c>
      <c r="F221" s="47">
        <v>420</v>
      </c>
      <c r="G221" s="48">
        <f t="shared" si="50"/>
        <v>0.12474</v>
      </c>
      <c r="H221" s="48">
        <f t="shared" si="51"/>
        <v>1.8710999999999998E-2</v>
      </c>
      <c r="I221" s="49">
        <f t="shared" si="52"/>
        <v>0.28690199999999999</v>
      </c>
      <c r="J221" s="48">
        <f>J8</f>
        <v>0</v>
      </c>
      <c r="K221" s="50">
        <f t="shared" si="53"/>
        <v>0</v>
      </c>
      <c r="L221" s="48">
        <f>L8</f>
        <v>0</v>
      </c>
      <c r="M221" s="50">
        <f t="shared" si="46"/>
        <v>0</v>
      </c>
      <c r="N221" s="48">
        <f>N8</f>
        <v>0</v>
      </c>
      <c r="O221" s="50">
        <f t="shared" si="47"/>
        <v>0</v>
      </c>
    </row>
    <row r="222" spans="1:15" x14ac:dyDescent="0.2">
      <c r="A222" s="47"/>
      <c r="B222" s="47" t="s">
        <v>217</v>
      </c>
      <c r="C222" s="47" t="s">
        <v>34</v>
      </c>
      <c r="D222" s="47">
        <v>1</v>
      </c>
      <c r="E222" s="47">
        <v>594</v>
      </c>
      <c r="F222" s="47">
        <v>841</v>
      </c>
      <c r="G222" s="48">
        <f t="shared" si="50"/>
        <v>0.499554</v>
      </c>
      <c r="H222" s="48">
        <f t="shared" si="51"/>
        <v>7.4933100000000002E-2</v>
      </c>
      <c r="I222" s="49">
        <f t="shared" si="52"/>
        <v>0.57448710000000003</v>
      </c>
      <c r="J222" s="48">
        <f>J9</f>
        <v>0</v>
      </c>
      <c r="K222" s="50">
        <f t="shared" si="53"/>
        <v>0</v>
      </c>
      <c r="L222" s="48">
        <f>L9</f>
        <v>0</v>
      </c>
      <c r="M222" s="50">
        <f t="shared" si="46"/>
        <v>0</v>
      </c>
      <c r="N222" s="48">
        <f>N9</f>
        <v>0</v>
      </c>
      <c r="O222" s="50">
        <f t="shared" si="47"/>
        <v>0</v>
      </c>
    </row>
    <row r="223" spans="1:15" x14ac:dyDescent="0.2">
      <c r="A223" s="47"/>
      <c r="B223" s="47" t="s">
        <v>218</v>
      </c>
      <c r="C223" s="47" t="s">
        <v>37</v>
      </c>
      <c r="D223" s="47">
        <v>4</v>
      </c>
      <c r="E223" s="47">
        <v>210</v>
      </c>
      <c r="F223" s="47">
        <v>297</v>
      </c>
      <c r="G223" s="48">
        <v>0.12</v>
      </c>
      <c r="H223" s="48">
        <f t="shared" si="51"/>
        <v>1.7999999999999999E-2</v>
      </c>
      <c r="I223" s="49">
        <f t="shared" si="52"/>
        <v>0.55199999999999994</v>
      </c>
      <c r="J223" s="48">
        <f>J8</f>
        <v>0</v>
      </c>
      <c r="K223" s="50">
        <f t="shared" si="53"/>
        <v>0</v>
      </c>
      <c r="L223" s="48">
        <f>L8</f>
        <v>0</v>
      </c>
      <c r="M223" s="50">
        <f t="shared" si="46"/>
        <v>0</v>
      </c>
      <c r="N223" s="48">
        <f>N8</f>
        <v>0</v>
      </c>
      <c r="O223" s="50">
        <f t="shared" si="47"/>
        <v>0</v>
      </c>
    </row>
    <row r="224" spans="1:15" x14ac:dyDescent="0.2">
      <c r="A224" s="47"/>
      <c r="B224" s="47" t="s">
        <v>219</v>
      </c>
      <c r="C224" s="47" t="s">
        <v>34</v>
      </c>
      <c r="D224" s="47">
        <v>2</v>
      </c>
      <c r="E224" s="47">
        <v>420</v>
      </c>
      <c r="F224" s="47">
        <v>297</v>
      </c>
      <c r="G224" s="48">
        <f t="shared" si="50"/>
        <v>0.12474</v>
      </c>
      <c r="H224" s="48">
        <f t="shared" si="51"/>
        <v>1.8710999999999998E-2</v>
      </c>
      <c r="I224" s="49">
        <f t="shared" si="52"/>
        <v>0.28690199999999999</v>
      </c>
      <c r="J224" s="48">
        <f>J9</f>
        <v>0</v>
      </c>
      <c r="K224" s="50">
        <f t="shared" si="53"/>
        <v>0</v>
      </c>
      <c r="L224" s="48">
        <f>L9</f>
        <v>0</v>
      </c>
      <c r="M224" s="50">
        <f t="shared" si="46"/>
        <v>0</v>
      </c>
      <c r="N224" s="48">
        <f>N9</f>
        <v>0</v>
      </c>
      <c r="O224" s="50">
        <f t="shared" si="47"/>
        <v>0</v>
      </c>
    </row>
    <row r="225" spans="1:15" x14ac:dyDescent="0.2">
      <c r="A225" s="47"/>
      <c r="B225" s="47" t="s">
        <v>220</v>
      </c>
      <c r="C225" s="47" t="s">
        <v>34</v>
      </c>
      <c r="D225" s="47">
        <v>2</v>
      </c>
      <c r="E225" s="47">
        <v>420</v>
      </c>
      <c r="F225" s="47">
        <v>297</v>
      </c>
      <c r="G225" s="48">
        <f t="shared" si="50"/>
        <v>0.12474</v>
      </c>
      <c r="H225" s="48">
        <f t="shared" si="51"/>
        <v>1.8710999999999998E-2</v>
      </c>
      <c r="I225" s="49">
        <f t="shared" si="52"/>
        <v>0.28690199999999999</v>
      </c>
      <c r="J225" s="48">
        <f>J9</f>
        <v>0</v>
      </c>
      <c r="K225" s="50">
        <f t="shared" si="53"/>
        <v>0</v>
      </c>
      <c r="L225" s="48">
        <f>L9</f>
        <v>0</v>
      </c>
      <c r="M225" s="50">
        <f t="shared" si="46"/>
        <v>0</v>
      </c>
      <c r="N225" s="48">
        <f>N9</f>
        <v>0</v>
      </c>
      <c r="O225" s="50">
        <f t="shared" si="47"/>
        <v>0</v>
      </c>
    </row>
    <row r="226" spans="1:15" x14ac:dyDescent="0.2">
      <c r="A226" s="47"/>
      <c r="B226" s="47" t="s">
        <v>221</v>
      </c>
      <c r="C226" s="47" t="s">
        <v>34</v>
      </c>
      <c r="D226" s="47">
        <v>1</v>
      </c>
      <c r="E226" s="47">
        <v>420</v>
      </c>
      <c r="F226" s="47">
        <v>297</v>
      </c>
      <c r="G226" s="48">
        <f t="shared" si="50"/>
        <v>0.12474</v>
      </c>
      <c r="H226" s="48">
        <f t="shared" si="51"/>
        <v>1.8710999999999998E-2</v>
      </c>
      <c r="I226" s="49">
        <f t="shared" si="52"/>
        <v>0.143451</v>
      </c>
      <c r="J226" s="48">
        <f>J9</f>
        <v>0</v>
      </c>
      <c r="K226" s="50">
        <f t="shared" si="53"/>
        <v>0</v>
      </c>
      <c r="L226" s="48">
        <f>L9</f>
        <v>0</v>
      </c>
      <c r="M226" s="50">
        <f t="shared" si="46"/>
        <v>0</v>
      </c>
      <c r="N226" s="48">
        <f>N9</f>
        <v>0</v>
      </c>
      <c r="O226" s="50">
        <f t="shared" si="47"/>
        <v>0</v>
      </c>
    </row>
    <row r="227" spans="1:15" x14ac:dyDescent="0.2">
      <c r="A227" s="47"/>
      <c r="B227" s="47" t="s">
        <v>222</v>
      </c>
      <c r="C227" s="47" t="s">
        <v>34</v>
      </c>
      <c r="D227" s="47">
        <v>2</v>
      </c>
      <c r="E227" s="47">
        <v>420</v>
      </c>
      <c r="F227" s="47">
        <v>297</v>
      </c>
      <c r="G227" s="48">
        <f t="shared" si="50"/>
        <v>0.12474</v>
      </c>
      <c r="H227" s="48">
        <f t="shared" si="51"/>
        <v>1.8710999999999998E-2</v>
      </c>
      <c r="I227" s="49">
        <f t="shared" si="52"/>
        <v>0.28690199999999999</v>
      </c>
      <c r="J227" s="48">
        <f>J9</f>
        <v>0</v>
      </c>
      <c r="K227" s="50">
        <f t="shared" si="53"/>
        <v>0</v>
      </c>
      <c r="L227" s="48">
        <f>L9</f>
        <v>0</v>
      </c>
      <c r="M227" s="50">
        <f t="shared" si="46"/>
        <v>0</v>
      </c>
      <c r="N227" s="48">
        <f>N9</f>
        <v>0</v>
      </c>
      <c r="O227" s="50">
        <f t="shared" si="47"/>
        <v>0</v>
      </c>
    </row>
    <row r="228" spans="1:15" x14ac:dyDescent="0.2">
      <c r="A228" s="47"/>
      <c r="B228" s="47" t="s">
        <v>223</v>
      </c>
      <c r="C228" s="47" t="s">
        <v>34</v>
      </c>
      <c r="D228" s="47">
        <v>1</v>
      </c>
      <c r="E228" s="47">
        <v>297</v>
      </c>
      <c r="F228" s="47">
        <v>420</v>
      </c>
      <c r="G228" s="48">
        <f t="shared" si="50"/>
        <v>0.12474</v>
      </c>
      <c r="H228" s="48">
        <f t="shared" si="51"/>
        <v>1.8710999999999998E-2</v>
      </c>
      <c r="I228" s="49">
        <f t="shared" si="52"/>
        <v>0.143451</v>
      </c>
      <c r="J228" s="48">
        <f>J9</f>
        <v>0</v>
      </c>
      <c r="K228" s="50">
        <f t="shared" si="53"/>
        <v>0</v>
      </c>
      <c r="L228" s="48">
        <f>L9</f>
        <v>0</v>
      </c>
      <c r="M228" s="50">
        <f t="shared" si="46"/>
        <v>0</v>
      </c>
      <c r="N228" s="48">
        <f>N9</f>
        <v>0</v>
      </c>
      <c r="O228" s="50">
        <f t="shared" si="47"/>
        <v>0</v>
      </c>
    </row>
    <row r="229" spans="1:15" x14ac:dyDescent="0.2">
      <c r="A229" s="51"/>
      <c r="B229" s="47" t="s">
        <v>224</v>
      </c>
      <c r="C229" s="47" t="s">
        <v>34</v>
      </c>
      <c r="D229" s="47">
        <v>1</v>
      </c>
      <c r="E229" s="47">
        <v>297</v>
      </c>
      <c r="F229" s="47">
        <v>420</v>
      </c>
      <c r="G229" s="48">
        <f t="shared" si="50"/>
        <v>0.12474</v>
      </c>
      <c r="H229" s="48">
        <f t="shared" si="51"/>
        <v>1.8710999999999998E-2</v>
      </c>
      <c r="I229" s="49">
        <f t="shared" si="52"/>
        <v>0.143451</v>
      </c>
      <c r="J229" s="48">
        <f>J9</f>
        <v>0</v>
      </c>
      <c r="K229" s="50">
        <f t="shared" si="53"/>
        <v>0</v>
      </c>
      <c r="L229" s="48">
        <f>L9</f>
        <v>0</v>
      </c>
      <c r="M229" s="50">
        <f t="shared" si="46"/>
        <v>0</v>
      </c>
      <c r="N229" s="48">
        <f>N9</f>
        <v>0</v>
      </c>
      <c r="O229" s="50">
        <f t="shared" si="47"/>
        <v>0</v>
      </c>
    </row>
    <row r="230" spans="1:15" x14ac:dyDescent="0.2">
      <c r="A230" s="51"/>
      <c r="B230" s="47" t="s">
        <v>225</v>
      </c>
      <c r="C230" s="47" t="s">
        <v>34</v>
      </c>
      <c r="D230" s="47">
        <v>2</v>
      </c>
      <c r="E230" s="47">
        <v>210</v>
      </c>
      <c r="F230" s="47">
        <v>297</v>
      </c>
      <c r="G230" s="48">
        <v>0.12</v>
      </c>
      <c r="H230" s="48">
        <f t="shared" si="51"/>
        <v>1.7999999999999999E-2</v>
      </c>
      <c r="I230" s="49">
        <f t="shared" si="52"/>
        <v>0.27599999999999997</v>
      </c>
      <c r="J230" s="48">
        <f>J9</f>
        <v>0</v>
      </c>
      <c r="K230" s="50">
        <f t="shared" si="53"/>
        <v>0</v>
      </c>
      <c r="L230" s="48">
        <f>L9</f>
        <v>0</v>
      </c>
      <c r="M230" s="50">
        <f t="shared" si="46"/>
        <v>0</v>
      </c>
      <c r="N230" s="48">
        <f>N9</f>
        <v>0</v>
      </c>
      <c r="O230" s="50">
        <f t="shared" si="47"/>
        <v>0</v>
      </c>
    </row>
    <row r="231" spans="1:15" x14ac:dyDescent="0.2">
      <c r="A231" s="51"/>
      <c r="B231" s="47" t="s">
        <v>226</v>
      </c>
      <c r="C231" s="47" t="s">
        <v>34</v>
      </c>
      <c r="D231" s="47">
        <v>1</v>
      </c>
      <c r="E231" s="47">
        <v>210</v>
      </c>
      <c r="F231" s="47">
        <v>297</v>
      </c>
      <c r="G231" s="48">
        <v>0.12</v>
      </c>
      <c r="H231" s="48">
        <f t="shared" si="51"/>
        <v>1.7999999999999999E-2</v>
      </c>
      <c r="I231" s="49">
        <f t="shared" si="52"/>
        <v>0.13799999999999998</v>
      </c>
      <c r="J231" s="48">
        <f>J9</f>
        <v>0</v>
      </c>
      <c r="K231" s="50">
        <f t="shared" si="53"/>
        <v>0</v>
      </c>
      <c r="L231" s="48">
        <f>L9</f>
        <v>0</v>
      </c>
      <c r="M231" s="50">
        <f t="shared" si="46"/>
        <v>0</v>
      </c>
      <c r="N231" s="48">
        <f>N9</f>
        <v>0</v>
      </c>
      <c r="O231" s="50">
        <f t="shared" si="47"/>
        <v>0</v>
      </c>
    </row>
    <row r="232" spans="1:15" x14ac:dyDescent="0.2">
      <c r="A232" s="51"/>
      <c r="B232" s="47" t="s">
        <v>227</v>
      </c>
      <c r="C232" s="47" t="s">
        <v>34</v>
      </c>
      <c r="D232" s="47">
        <v>1</v>
      </c>
      <c r="E232" s="47">
        <v>297</v>
      </c>
      <c r="F232" s="47">
        <v>210</v>
      </c>
      <c r="G232" s="48">
        <v>0.12</v>
      </c>
      <c r="H232" s="48">
        <f t="shared" si="51"/>
        <v>1.7999999999999999E-2</v>
      </c>
      <c r="I232" s="49">
        <f t="shared" si="52"/>
        <v>0.13799999999999998</v>
      </c>
      <c r="J232" s="48">
        <f>J9</f>
        <v>0</v>
      </c>
      <c r="K232" s="50">
        <f t="shared" si="53"/>
        <v>0</v>
      </c>
      <c r="L232" s="48">
        <f>L9</f>
        <v>0</v>
      </c>
      <c r="M232" s="50">
        <f t="shared" si="46"/>
        <v>0</v>
      </c>
      <c r="N232" s="48">
        <f>N9</f>
        <v>0</v>
      </c>
      <c r="O232" s="50">
        <f t="shared" si="47"/>
        <v>0</v>
      </c>
    </row>
    <row r="233" spans="1:15" x14ac:dyDescent="0.2">
      <c r="A233" s="51"/>
      <c r="B233" s="47" t="s">
        <v>228</v>
      </c>
      <c r="C233" s="47" t="s">
        <v>34</v>
      </c>
      <c r="D233" s="47">
        <v>1</v>
      </c>
      <c r="E233" s="47">
        <v>297</v>
      </c>
      <c r="F233" s="47">
        <v>210</v>
      </c>
      <c r="G233" s="48">
        <v>0.12</v>
      </c>
      <c r="H233" s="48">
        <f t="shared" si="51"/>
        <v>1.7999999999999999E-2</v>
      </c>
      <c r="I233" s="49">
        <f t="shared" si="52"/>
        <v>0.13799999999999998</v>
      </c>
      <c r="J233" s="48">
        <f>J9</f>
        <v>0</v>
      </c>
      <c r="K233" s="50">
        <f t="shared" si="53"/>
        <v>0</v>
      </c>
      <c r="L233" s="48">
        <f>L9</f>
        <v>0</v>
      </c>
      <c r="M233" s="50">
        <f t="shared" si="46"/>
        <v>0</v>
      </c>
      <c r="N233" s="48">
        <f>N9</f>
        <v>0</v>
      </c>
      <c r="O233" s="50">
        <f t="shared" si="47"/>
        <v>0</v>
      </c>
    </row>
    <row r="234" spans="1:15" x14ac:dyDescent="0.2">
      <c r="A234" s="51"/>
      <c r="B234" s="47" t="s">
        <v>229</v>
      </c>
      <c r="C234" s="47" t="s">
        <v>34</v>
      </c>
      <c r="D234" s="47">
        <v>1</v>
      </c>
      <c r="E234" s="47">
        <v>297</v>
      </c>
      <c r="F234" s="47">
        <v>210</v>
      </c>
      <c r="G234" s="48">
        <v>0.12</v>
      </c>
      <c r="H234" s="48">
        <f t="shared" si="51"/>
        <v>1.7999999999999999E-2</v>
      </c>
      <c r="I234" s="49">
        <f t="shared" si="52"/>
        <v>0.13799999999999998</v>
      </c>
      <c r="J234" s="48">
        <f>J9</f>
        <v>0</v>
      </c>
      <c r="K234" s="50">
        <f t="shared" si="53"/>
        <v>0</v>
      </c>
      <c r="L234" s="48">
        <f>L9</f>
        <v>0</v>
      </c>
      <c r="M234" s="50">
        <f t="shared" si="46"/>
        <v>0</v>
      </c>
      <c r="N234" s="48">
        <f>N9</f>
        <v>0</v>
      </c>
      <c r="O234" s="50">
        <f t="shared" si="47"/>
        <v>0</v>
      </c>
    </row>
    <row r="235" spans="1:15" x14ac:dyDescent="0.2">
      <c r="A235" s="51"/>
      <c r="B235" s="47" t="s">
        <v>230</v>
      </c>
      <c r="C235" s="47" t="s">
        <v>34</v>
      </c>
      <c r="D235" s="47">
        <v>1</v>
      </c>
      <c r="E235" s="47">
        <v>297</v>
      </c>
      <c r="F235" s="47">
        <v>210</v>
      </c>
      <c r="G235" s="48">
        <v>0.12</v>
      </c>
      <c r="H235" s="48">
        <f t="shared" si="51"/>
        <v>1.7999999999999999E-2</v>
      </c>
      <c r="I235" s="49">
        <f t="shared" si="52"/>
        <v>0.13799999999999998</v>
      </c>
      <c r="J235" s="48">
        <f>J9</f>
        <v>0</v>
      </c>
      <c r="K235" s="50">
        <f>SUM(I235*J235)</f>
        <v>0</v>
      </c>
      <c r="L235" s="48">
        <f>L9</f>
        <v>0</v>
      </c>
      <c r="M235" s="50">
        <f t="shared" si="46"/>
        <v>0</v>
      </c>
      <c r="N235" s="48">
        <f>N9</f>
        <v>0</v>
      </c>
      <c r="O235" s="50">
        <f t="shared" si="47"/>
        <v>0</v>
      </c>
    </row>
    <row r="236" spans="1:15" x14ac:dyDescent="0.2">
      <c r="A236" s="51"/>
      <c r="B236" s="47" t="s">
        <v>231</v>
      </c>
      <c r="C236" s="47" t="s">
        <v>34</v>
      </c>
      <c r="D236" s="47">
        <v>1</v>
      </c>
      <c r="E236" s="47">
        <v>297</v>
      </c>
      <c r="F236" s="47">
        <v>210</v>
      </c>
      <c r="G236" s="48">
        <v>0.12</v>
      </c>
      <c r="H236" s="48">
        <f t="shared" si="51"/>
        <v>1.7999999999999999E-2</v>
      </c>
      <c r="I236" s="49">
        <f t="shared" si="52"/>
        <v>0.13799999999999998</v>
      </c>
      <c r="J236" s="48">
        <f>J9</f>
        <v>0</v>
      </c>
      <c r="K236" s="50">
        <f t="shared" si="53"/>
        <v>0</v>
      </c>
      <c r="L236" s="48">
        <f>L9</f>
        <v>0</v>
      </c>
      <c r="M236" s="50">
        <f t="shared" si="46"/>
        <v>0</v>
      </c>
      <c r="N236" s="48">
        <f>N9</f>
        <v>0</v>
      </c>
      <c r="O236" s="50">
        <f t="shared" si="47"/>
        <v>0</v>
      </c>
    </row>
    <row r="237" spans="1:15" x14ac:dyDescent="0.2">
      <c r="A237" s="51"/>
      <c r="B237" s="47"/>
      <c r="C237" s="47"/>
      <c r="D237" s="47"/>
      <c r="E237" s="47"/>
      <c r="F237" s="47"/>
      <c r="G237" s="48"/>
      <c r="H237" s="48"/>
      <c r="I237" s="49"/>
      <c r="J237" s="48"/>
      <c r="K237" s="50"/>
      <c r="L237" s="48"/>
      <c r="M237" s="50"/>
      <c r="N237" s="48"/>
      <c r="O237" s="50"/>
    </row>
    <row r="238" spans="1:15" x14ac:dyDescent="0.2">
      <c r="A238" s="51"/>
      <c r="B238" s="47" t="s">
        <v>232</v>
      </c>
      <c r="C238" s="47" t="s">
        <v>34</v>
      </c>
      <c r="D238" s="47">
        <v>2</v>
      </c>
      <c r="E238" s="47">
        <v>297</v>
      </c>
      <c r="F238" s="47">
        <v>420</v>
      </c>
      <c r="G238" s="48">
        <f t="shared" si="50"/>
        <v>0.12474</v>
      </c>
      <c r="H238" s="48">
        <f t="shared" si="51"/>
        <v>1.8710999999999998E-2</v>
      </c>
      <c r="I238" s="49">
        <f t="shared" si="52"/>
        <v>0.28690199999999999</v>
      </c>
      <c r="J238" s="48">
        <f>J9</f>
        <v>0</v>
      </c>
      <c r="K238" s="50">
        <f t="shared" si="53"/>
        <v>0</v>
      </c>
      <c r="L238" s="48">
        <f>L9</f>
        <v>0</v>
      </c>
      <c r="M238" s="50">
        <f t="shared" si="46"/>
        <v>0</v>
      </c>
      <c r="N238" s="48">
        <f>N9</f>
        <v>0</v>
      </c>
      <c r="O238" s="50">
        <f t="shared" si="47"/>
        <v>0</v>
      </c>
    </row>
    <row r="239" spans="1:15" x14ac:dyDescent="0.2">
      <c r="A239" s="51"/>
      <c r="B239" s="47" t="s">
        <v>233</v>
      </c>
      <c r="C239" s="47" t="s">
        <v>34</v>
      </c>
      <c r="D239" s="47">
        <v>1</v>
      </c>
      <c r="E239" s="47">
        <v>297</v>
      </c>
      <c r="F239" s="47">
        <v>210</v>
      </c>
      <c r="G239" s="48">
        <v>0.12</v>
      </c>
      <c r="H239" s="48">
        <f t="shared" si="51"/>
        <v>1.7999999999999999E-2</v>
      </c>
      <c r="I239" s="49">
        <f t="shared" si="52"/>
        <v>0.13799999999999998</v>
      </c>
      <c r="J239" s="48">
        <f>J9</f>
        <v>0</v>
      </c>
      <c r="K239" s="50">
        <f t="shared" si="53"/>
        <v>0</v>
      </c>
      <c r="L239" s="48">
        <f>L9</f>
        <v>0</v>
      </c>
      <c r="M239" s="50">
        <f t="shared" si="46"/>
        <v>0</v>
      </c>
      <c r="N239" s="48">
        <f>N9</f>
        <v>0</v>
      </c>
      <c r="O239" s="50">
        <f t="shared" si="47"/>
        <v>0</v>
      </c>
    </row>
    <row r="240" spans="1:15" x14ac:dyDescent="0.2">
      <c r="A240" s="51"/>
      <c r="B240" s="47" t="s">
        <v>234</v>
      </c>
      <c r="C240" s="47" t="s">
        <v>87</v>
      </c>
      <c r="D240" s="47">
        <v>1</v>
      </c>
      <c r="E240" s="47">
        <v>2000</v>
      </c>
      <c r="F240" s="47">
        <v>400</v>
      </c>
      <c r="G240" s="48">
        <f t="shared" si="50"/>
        <v>0.8</v>
      </c>
      <c r="H240" s="48">
        <f t="shared" si="51"/>
        <v>0.12</v>
      </c>
      <c r="I240" s="49">
        <f t="shared" si="52"/>
        <v>0.92</v>
      </c>
      <c r="J240" s="48">
        <f>J10</f>
        <v>0</v>
      </c>
      <c r="K240" s="50">
        <f t="shared" si="53"/>
        <v>0</v>
      </c>
      <c r="L240" s="48">
        <f>L10</f>
        <v>0</v>
      </c>
      <c r="M240" s="50">
        <f t="shared" si="46"/>
        <v>0</v>
      </c>
      <c r="N240" s="48">
        <f>N10</f>
        <v>0</v>
      </c>
      <c r="O240" s="50">
        <f t="shared" si="47"/>
        <v>0</v>
      </c>
    </row>
    <row r="241" spans="1:15" x14ac:dyDescent="0.2">
      <c r="A241" s="51"/>
      <c r="B241" s="47" t="s">
        <v>235</v>
      </c>
      <c r="C241" s="47" t="s">
        <v>34</v>
      </c>
      <c r="D241" s="47">
        <v>1</v>
      </c>
      <c r="E241" s="47">
        <v>210</v>
      </c>
      <c r="F241" s="47">
        <v>297</v>
      </c>
      <c r="G241" s="48">
        <v>0.12</v>
      </c>
      <c r="H241" s="48">
        <f t="shared" si="51"/>
        <v>1.7999999999999999E-2</v>
      </c>
      <c r="I241" s="49">
        <f t="shared" si="52"/>
        <v>0.13799999999999998</v>
      </c>
      <c r="J241" s="48">
        <f>J9</f>
        <v>0</v>
      </c>
      <c r="K241" s="50">
        <f t="shared" si="53"/>
        <v>0</v>
      </c>
      <c r="L241" s="48">
        <f>L9</f>
        <v>0</v>
      </c>
      <c r="M241" s="50">
        <f t="shared" si="46"/>
        <v>0</v>
      </c>
      <c r="N241" s="48">
        <f>N9</f>
        <v>0</v>
      </c>
      <c r="O241" s="50">
        <f t="shared" si="47"/>
        <v>0</v>
      </c>
    </row>
    <row r="242" spans="1:15" x14ac:dyDescent="0.2">
      <c r="A242" s="51"/>
      <c r="B242" s="47" t="s">
        <v>236</v>
      </c>
      <c r="C242" s="47" t="s">
        <v>34</v>
      </c>
      <c r="D242" s="47">
        <v>2</v>
      </c>
      <c r="E242" s="47">
        <v>297</v>
      </c>
      <c r="F242" s="47">
        <v>420</v>
      </c>
      <c r="G242" s="48">
        <f t="shared" ref="G242" si="54">SUM(E242*F242)/1000000</f>
        <v>0.12474</v>
      </c>
      <c r="H242" s="48">
        <f t="shared" ref="H242" si="55">SUM(G242)*15%</f>
        <v>1.8710999999999998E-2</v>
      </c>
      <c r="I242" s="49">
        <f t="shared" ref="I242" si="56">SUM(G242:H242)*D242</f>
        <v>0.28690199999999999</v>
      </c>
      <c r="J242" s="48">
        <f>J9</f>
        <v>0</v>
      </c>
      <c r="K242" s="50">
        <f t="shared" ref="K242" si="57">SUM(I242*J242)</f>
        <v>0</v>
      </c>
      <c r="L242" s="48">
        <f>L9</f>
        <v>0</v>
      </c>
      <c r="M242" s="50">
        <f t="shared" si="46"/>
        <v>0</v>
      </c>
      <c r="N242" s="48">
        <f>N9</f>
        <v>0</v>
      </c>
      <c r="O242" s="50">
        <f t="shared" si="47"/>
        <v>0</v>
      </c>
    </row>
    <row r="243" spans="1:15" x14ac:dyDescent="0.2">
      <c r="A243" s="51"/>
      <c r="B243" s="54" t="s">
        <v>237</v>
      </c>
      <c r="C243" s="47" t="s">
        <v>37</v>
      </c>
      <c r="D243" s="47">
        <v>2</v>
      </c>
      <c r="E243" s="47">
        <v>297</v>
      </c>
      <c r="F243" s="47">
        <v>210</v>
      </c>
      <c r="G243" s="48">
        <v>0.12</v>
      </c>
      <c r="H243" s="48">
        <f t="shared" si="51"/>
        <v>1.7999999999999999E-2</v>
      </c>
      <c r="I243" s="49">
        <f t="shared" si="52"/>
        <v>0.27599999999999997</v>
      </c>
      <c r="J243" s="48">
        <f>J8</f>
        <v>0</v>
      </c>
      <c r="K243" s="50">
        <f t="shared" si="53"/>
        <v>0</v>
      </c>
      <c r="L243" s="48">
        <f>L8</f>
        <v>0</v>
      </c>
      <c r="M243" s="50">
        <f t="shared" si="46"/>
        <v>0</v>
      </c>
      <c r="N243" s="48">
        <f>N8</f>
        <v>0</v>
      </c>
      <c r="O243" s="50">
        <f t="shared" si="47"/>
        <v>0</v>
      </c>
    </row>
    <row r="244" spans="1:15" x14ac:dyDescent="0.2">
      <c r="K244" s="33"/>
      <c r="M244" s="33"/>
      <c r="O244" s="33"/>
    </row>
    <row r="245" spans="1:15" x14ac:dyDescent="0.2">
      <c r="A245" s="34">
        <v>46421</v>
      </c>
      <c r="B245" s="35" t="s">
        <v>238</v>
      </c>
      <c r="C245" s="35" t="s">
        <v>37</v>
      </c>
      <c r="D245" s="35">
        <v>5</v>
      </c>
      <c r="E245" s="35">
        <v>210</v>
      </c>
      <c r="F245" s="35">
        <v>297</v>
      </c>
      <c r="G245" s="36">
        <v>0.12</v>
      </c>
      <c r="H245" s="36">
        <f t="shared" si="51"/>
        <v>1.7999999999999999E-2</v>
      </c>
      <c r="I245" s="37">
        <f t="shared" si="52"/>
        <v>0.69</v>
      </c>
      <c r="J245" s="36">
        <f>J8</f>
        <v>0</v>
      </c>
      <c r="K245" s="39">
        <f t="shared" si="53"/>
        <v>0</v>
      </c>
      <c r="L245" s="36">
        <f>L8</f>
        <v>0</v>
      </c>
      <c r="M245" s="39">
        <f t="shared" si="46"/>
        <v>0</v>
      </c>
      <c r="N245" s="36">
        <f>N8</f>
        <v>0</v>
      </c>
      <c r="O245" s="39">
        <f>SUM(I245*N245)</f>
        <v>0</v>
      </c>
    </row>
    <row r="246" spans="1:15" x14ac:dyDescent="0.2">
      <c r="A246" s="35"/>
      <c r="B246" s="35" t="s">
        <v>239</v>
      </c>
      <c r="C246" s="35" t="s">
        <v>37</v>
      </c>
      <c r="D246" s="35">
        <v>8</v>
      </c>
      <c r="E246" s="35">
        <v>210</v>
      </c>
      <c r="F246" s="35">
        <v>297</v>
      </c>
      <c r="G246" s="36">
        <v>0.12</v>
      </c>
      <c r="H246" s="36">
        <f t="shared" si="51"/>
        <v>1.7999999999999999E-2</v>
      </c>
      <c r="I246" s="37">
        <f t="shared" si="52"/>
        <v>1.1039999999999999</v>
      </c>
      <c r="J246" s="36">
        <f>J8</f>
        <v>0</v>
      </c>
      <c r="K246" s="39">
        <f t="shared" si="53"/>
        <v>0</v>
      </c>
      <c r="L246" s="36">
        <f>L8</f>
        <v>0</v>
      </c>
      <c r="M246" s="39">
        <f t="shared" si="46"/>
        <v>0</v>
      </c>
      <c r="N246" s="36">
        <f>N8</f>
        <v>0</v>
      </c>
      <c r="O246" s="39">
        <f>SUM(I246*N246)</f>
        <v>0</v>
      </c>
    </row>
    <row r="247" spans="1:15" x14ac:dyDescent="0.2">
      <c r="A247" s="52"/>
      <c r="B247" s="35"/>
      <c r="C247" s="35"/>
      <c r="D247" s="35"/>
      <c r="E247" s="35"/>
      <c r="F247" s="35"/>
      <c r="G247" s="36"/>
      <c r="H247" s="36"/>
      <c r="I247" s="37"/>
      <c r="J247" s="36"/>
      <c r="K247" s="39"/>
      <c r="L247" s="36"/>
      <c r="M247" s="39"/>
      <c r="N247" s="36"/>
      <c r="O247" s="39"/>
    </row>
    <row r="248" spans="1:15" x14ac:dyDescent="0.2">
      <c r="A248" s="35"/>
      <c r="B248" s="35" t="s">
        <v>240</v>
      </c>
      <c r="C248" s="35" t="s">
        <v>34</v>
      </c>
      <c r="D248" s="35">
        <v>1</v>
      </c>
      <c r="E248" s="35">
        <v>297</v>
      </c>
      <c r="F248" s="35">
        <v>210</v>
      </c>
      <c r="G248" s="36">
        <v>0.12</v>
      </c>
      <c r="H248" s="36">
        <f t="shared" si="51"/>
        <v>1.7999999999999999E-2</v>
      </c>
      <c r="I248" s="37">
        <f t="shared" si="52"/>
        <v>0.13799999999999998</v>
      </c>
      <c r="J248" s="36">
        <f>J9</f>
        <v>0</v>
      </c>
      <c r="K248" s="39">
        <f t="shared" si="53"/>
        <v>0</v>
      </c>
      <c r="L248" s="36">
        <f>L9</f>
        <v>0</v>
      </c>
      <c r="M248" s="39">
        <f t="shared" si="46"/>
        <v>0</v>
      </c>
      <c r="N248" s="36">
        <f>N9</f>
        <v>0</v>
      </c>
      <c r="O248" s="39">
        <f>SUM(I248*N248)</f>
        <v>0</v>
      </c>
    </row>
    <row r="249" spans="1:15" x14ac:dyDescent="0.2">
      <c r="A249" s="35"/>
      <c r="B249" s="35" t="s">
        <v>241</v>
      </c>
      <c r="C249" s="35" t="s">
        <v>37</v>
      </c>
      <c r="D249" s="35">
        <v>1</v>
      </c>
      <c r="E249" s="35">
        <v>420</v>
      </c>
      <c r="F249" s="35">
        <v>594</v>
      </c>
      <c r="G249" s="36">
        <f t="shared" si="50"/>
        <v>0.24948000000000001</v>
      </c>
      <c r="H249" s="36">
        <f t="shared" si="51"/>
        <v>3.7421999999999997E-2</v>
      </c>
      <c r="I249" s="37">
        <f t="shared" si="52"/>
        <v>0.28690199999999999</v>
      </c>
      <c r="J249" s="36">
        <f>J8</f>
        <v>0</v>
      </c>
      <c r="K249" s="39">
        <f t="shared" si="53"/>
        <v>0</v>
      </c>
      <c r="L249" s="36">
        <f>L8</f>
        <v>0</v>
      </c>
      <c r="M249" s="39">
        <f t="shared" si="46"/>
        <v>0</v>
      </c>
      <c r="N249" s="36">
        <f>N8</f>
        <v>0</v>
      </c>
      <c r="O249" s="39">
        <f t="shared" ref="O249:O314" si="58">SUM(I249*N249)</f>
        <v>0</v>
      </c>
    </row>
    <row r="250" spans="1:15" x14ac:dyDescent="0.2">
      <c r="A250" s="35"/>
      <c r="B250" s="35" t="s">
        <v>242</v>
      </c>
      <c r="C250" s="35" t="s">
        <v>41</v>
      </c>
      <c r="D250" s="35">
        <v>1</v>
      </c>
      <c r="E250" s="35">
        <v>420</v>
      </c>
      <c r="F250" s="35">
        <v>297</v>
      </c>
      <c r="G250" s="36">
        <f t="shared" si="50"/>
        <v>0.12474</v>
      </c>
      <c r="H250" s="36">
        <f t="shared" si="51"/>
        <v>1.8710999999999998E-2</v>
      </c>
      <c r="I250" s="37">
        <f t="shared" si="52"/>
        <v>0.143451</v>
      </c>
      <c r="J250" s="36">
        <f>J7</f>
        <v>0</v>
      </c>
      <c r="K250" s="39">
        <f t="shared" si="53"/>
        <v>0</v>
      </c>
      <c r="L250" s="36">
        <f>L7</f>
        <v>0</v>
      </c>
      <c r="M250" s="39">
        <f t="shared" si="46"/>
        <v>0</v>
      </c>
      <c r="N250" s="36">
        <f>N7</f>
        <v>0</v>
      </c>
      <c r="O250" s="39">
        <f t="shared" si="58"/>
        <v>0</v>
      </c>
    </row>
    <row r="251" spans="1:15" x14ac:dyDescent="0.2">
      <c r="A251" s="35"/>
      <c r="B251" s="35" t="s">
        <v>243</v>
      </c>
      <c r="C251" s="35" t="s">
        <v>41</v>
      </c>
      <c r="D251" s="35">
        <v>1</v>
      </c>
      <c r="E251" s="35">
        <v>420</v>
      </c>
      <c r="F251" s="35">
        <v>297</v>
      </c>
      <c r="G251" s="36">
        <f t="shared" si="50"/>
        <v>0.12474</v>
      </c>
      <c r="H251" s="36">
        <f t="shared" si="51"/>
        <v>1.8710999999999998E-2</v>
      </c>
      <c r="I251" s="37">
        <f t="shared" si="52"/>
        <v>0.143451</v>
      </c>
      <c r="J251" s="36">
        <f>J7</f>
        <v>0</v>
      </c>
      <c r="K251" s="39">
        <f t="shared" si="53"/>
        <v>0</v>
      </c>
      <c r="L251" s="36">
        <f>L7</f>
        <v>0</v>
      </c>
      <c r="M251" s="39">
        <f t="shared" si="46"/>
        <v>0</v>
      </c>
      <c r="N251" s="36">
        <f>N7</f>
        <v>0</v>
      </c>
      <c r="O251" s="39">
        <f t="shared" si="58"/>
        <v>0</v>
      </c>
    </row>
    <row r="252" spans="1:15" x14ac:dyDescent="0.2">
      <c r="A252" s="52"/>
      <c r="B252" s="35"/>
      <c r="C252" s="35"/>
      <c r="D252" s="35"/>
      <c r="E252" s="35"/>
      <c r="F252" s="35"/>
      <c r="G252" s="36"/>
      <c r="H252" s="36"/>
      <c r="I252" s="37"/>
      <c r="J252" s="36"/>
      <c r="K252" s="39"/>
      <c r="L252" s="36"/>
      <c r="M252" s="39"/>
      <c r="N252" s="36"/>
      <c r="O252" s="39"/>
    </row>
    <row r="253" spans="1:15" x14ac:dyDescent="0.2">
      <c r="A253" s="35"/>
      <c r="B253" s="35" t="s">
        <v>244</v>
      </c>
      <c r="C253" s="35" t="s">
        <v>37</v>
      </c>
      <c r="D253" s="35">
        <v>1</v>
      </c>
      <c r="E253" s="35">
        <v>850</v>
      </c>
      <c r="F253" s="35">
        <v>2000</v>
      </c>
      <c r="G253" s="36">
        <f t="shared" si="50"/>
        <v>1.7</v>
      </c>
      <c r="H253" s="36">
        <f t="shared" si="51"/>
        <v>0.255</v>
      </c>
      <c r="I253" s="37">
        <f t="shared" si="52"/>
        <v>1.9550000000000001</v>
      </c>
      <c r="J253" s="36">
        <f>J8</f>
        <v>0</v>
      </c>
      <c r="K253" s="39">
        <f t="shared" si="53"/>
        <v>0</v>
      </c>
      <c r="L253" s="36">
        <f>L8</f>
        <v>0</v>
      </c>
      <c r="M253" s="39">
        <f t="shared" si="46"/>
        <v>0</v>
      </c>
      <c r="N253" s="36">
        <f>N8</f>
        <v>0</v>
      </c>
      <c r="O253" s="39">
        <f t="shared" si="58"/>
        <v>0</v>
      </c>
    </row>
    <row r="254" spans="1:15" x14ac:dyDescent="0.2">
      <c r="A254" s="35"/>
      <c r="B254" s="35" t="s">
        <v>245</v>
      </c>
      <c r="C254" s="35" t="s">
        <v>37</v>
      </c>
      <c r="D254" s="35">
        <v>1</v>
      </c>
      <c r="E254" s="35">
        <v>850</v>
      </c>
      <c r="F254" s="35">
        <v>2000</v>
      </c>
      <c r="G254" s="36">
        <f t="shared" si="50"/>
        <v>1.7</v>
      </c>
      <c r="H254" s="36">
        <f t="shared" si="51"/>
        <v>0.255</v>
      </c>
      <c r="I254" s="37">
        <f t="shared" si="52"/>
        <v>1.9550000000000001</v>
      </c>
      <c r="J254" s="36">
        <f>J8</f>
        <v>0</v>
      </c>
      <c r="K254" s="39">
        <f t="shared" si="53"/>
        <v>0</v>
      </c>
      <c r="L254" s="36">
        <f>L8</f>
        <v>0</v>
      </c>
      <c r="M254" s="39">
        <f t="shared" si="46"/>
        <v>0</v>
      </c>
      <c r="N254" s="36">
        <f>N8</f>
        <v>0</v>
      </c>
      <c r="O254" s="39">
        <f t="shared" si="58"/>
        <v>0</v>
      </c>
    </row>
    <row r="255" spans="1:15" x14ac:dyDescent="0.2">
      <c r="A255" s="35"/>
      <c r="B255" s="35" t="s">
        <v>246</v>
      </c>
      <c r="C255" s="35" t="s">
        <v>37</v>
      </c>
      <c r="D255" s="35">
        <v>1</v>
      </c>
      <c r="E255" s="35">
        <v>850</v>
      </c>
      <c r="F255" s="35">
        <v>2000</v>
      </c>
      <c r="G255" s="36">
        <f t="shared" si="50"/>
        <v>1.7</v>
      </c>
      <c r="H255" s="36">
        <f t="shared" si="51"/>
        <v>0.255</v>
      </c>
      <c r="I255" s="37">
        <f t="shared" si="52"/>
        <v>1.9550000000000001</v>
      </c>
      <c r="J255" s="36">
        <f>J8</f>
        <v>0</v>
      </c>
      <c r="K255" s="39">
        <f t="shared" si="53"/>
        <v>0</v>
      </c>
      <c r="L255" s="36">
        <f>L8</f>
        <v>0</v>
      </c>
      <c r="M255" s="39">
        <f t="shared" si="46"/>
        <v>0</v>
      </c>
      <c r="N255" s="36">
        <f>N8</f>
        <v>0</v>
      </c>
      <c r="O255" s="39">
        <f t="shared" si="58"/>
        <v>0</v>
      </c>
    </row>
    <row r="256" spans="1:15" x14ac:dyDescent="0.2">
      <c r="A256" s="35"/>
      <c r="B256" s="35" t="s">
        <v>247</v>
      </c>
      <c r="C256" s="35" t="s">
        <v>37</v>
      </c>
      <c r="D256" s="35">
        <v>1</v>
      </c>
      <c r="E256" s="35">
        <v>297</v>
      </c>
      <c r="F256" s="35">
        <v>420</v>
      </c>
      <c r="G256" s="36">
        <f t="shared" si="50"/>
        <v>0.12474</v>
      </c>
      <c r="H256" s="36">
        <f t="shared" si="51"/>
        <v>1.8710999999999998E-2</v>
      </c>
      <c r="I256" s="37">
        <f t="shared" si="52"/>
        <v>0.143451</v>
      </c>
      <c r="J256" s="36">
        <f>J8</f>
        <v>0</v>
      </c>
      <c r="K256" s="39">
        <f t="shared" si="53"/>
        <v>0</v>
      </c>
      <c r="L256" s="36">
        <f>L8</f>
        <v>0</v>
      </c>
      <c r="M256" s="39">
        <f t="shared" si="46"/>
        <v>0</v>
      </c>
      <c r="N256" s="36">
        <f>N8</f>
        <v>0</v>
      </c>
      <c r="O256" s="39">
        <f t="shared" si="58"/>
        <v>0</v>
      </c>
    </row>
    <row r="257" spans="1:15" x14ac:dyDescent="0.2">
      <c r="A257" s="35"/>
      <c r="B257" s="35" t="s">
        <v>248</v>
      </c>
      <c r="C257" s="35" t="s">
        <v>37</v>
      </c>
      <c r="D257" s="35">
        <v>1</v>
      </c>
      <c r="E257" s="35">
        <v>297</v>
      </c>
      <c r="F257" s="35">
        <v>420</v>
      </c>
      <c r="G257" s="36">
        <f t="shared" si="50"/>
        <v>0.12474</v>
      </c>
      <c r="H257" s="36">
        <f t="shared" si="51"/>
        <v>1.8710999999999998E-2</v>
      </c>
      <c r="I257" s="37">
        <f t="shared" si="52"/>
        <v>0.143451</v>
      </c>
      <c r="J257" s="36">
        <f>J8</f>
        <v>0</v>
      </c>
      <c r="K257" s="39">
        <f t="shared" si="53"/>
        <v>0</v>
      </c>
      <c r="L257" s="36">
        <f>L8</f>
        <v>0</v>
      </c>
      <c r="M257" s="39">
        <f t="shared" si="46"/>
        <v>0</v>
      </c>
      <c r="N257" s="36">
        <f>N8</f>
        <v>0</v>
      </c>
      <c r="O257" s="39">
        <f t="shared" si="58"/>
        <v>0</v>
      </c>
    </row>
    <row r="258" spans="1:15" x14ac:dyDescent="0.2">
      <c r="A258" s="35"/>
      <c r="B258" s="35" t="s">
        <v>249</v>
      </c>
      <c r="C258" s="35" t="s">
        <v>37</v>
      </c>
      <c r="D258" s="35">
        <v>1</v>
      </c>
      <c r="E258" s="35">
        <v>297</v>
      </c>
      <c r="F258" s="35">
        <v>420</v>
      </c>
      <c r="G258" s="36">
        <f t="shared" si="50"/>
        <v>0.12474</v>
      </c>
      <c r="H258" s="36">
        <f t="shared" si="51"/>
        <v>1.8710999999999998E-2</v>
      </c>
      <c r="I258" s="37">
        <f t="shared" si="52"/>
        <v>0.143451</v>
      </c>
      <c r="J258" s="36">
        <f>J8</f>
        <v>0</v>
      </c>
      <c r="K258" s="39">
        <f t="shared" si="53"/>
        <v>0</v>
      </c>
      <c r="L258" s="36">
        <f>L8</f>
        <v>0</v>
      </c>
      <c r="M258" s="39">
        <f t="shared" si="46"/>
        <v>0</v>
      </c>
      <c r="N258" s="36">
        <f>N8</f>
        <v>0</v>
      </c>
      <c r="O258" s="39">
        <f t="shared" si="58"/>
        <v>0</v>
      </c>
    </row>
    <row r="259" spans="1:15" x14ac:dyDescent="0.2">
      <c r="A259" s="35"/>
      <c r="B259" s="35" t="s">
        <v>250</v>
      </c>
      <c r="C259" s="35" t="s">
        <v>34</v>
      </c>
      <c r="D259" s="35">
        <v>2</v>
      </c>
      <c r="E259" s="35">
        <v>420</v>
      </c>
      <c r="F259" s="35">
        <v>148</v>
      </c>
      <c r="G259" s="36">
        <v>0.12</v>
      </c>
      <c r="H259" s="36">
        <f t="shared" si="51"/>
        <v>1.7999999999999999E-2</v>
      </c>
      <c r="I259" s="37">
        <f t="shared" si="52"/>
        <v>0.27599999999999997</v>
      </c>
      <c r="J259" s="36">
        <f>J9</f>
        <v>0</v>
      </c>
      <c r="K259" s="39">
        <f t="shared" si="53"/>
        <v>0</v>
      </c>
      <c r="L259" s="36">
        <f>L9</f>
        <v>0</v>
      </c>
      <c r="M259" s="39">
        <f t="shared" si="46"/>
        <v>0</v>
      </c>
      <c r="N259" s="36">
        <f>N9</f>
        <v>0</v>
      </c>
      <c r="O259" s="39">
        <f t="shared" si="58"/>
        <v>0</v>
      </c>
    </row>
    <row r="260" spans="1:15" x14ac:dyDescent="0.2">
      <c r="A260" s="35"/>
      <c r="B260" s="35" t="s">
        <v>251</v>
      </c>
      <c r="C260" s="35" t="s">
        <v>37</v>
      </c>
      <c r="D260" s="35">
        <v>1</v>
      </c>
      <c r="E260" s="35">
        <v>420</v>
      </c>
      <c r="F260" s="35">
        <v>297</v>
      </c>
      <c r="G260" s="36">
        <f t="shared" si="50"/>
        <v>0.12474</v>
      </c>
      <c r="H260" s="36">
        <f t="shared" si="51"/>
        <v>1.8710999999999998E-2</v>
      </c>
      <c r="I260" s="37">
        <f t="shared" si="52"/>
        <v>0.143451</v>
      </c>
      <c r="J260" s="36">
        <f>J8</f>
        <v>0</v>
      </c>
      <c r="K260" s="39">
        <f t="shared" si="53"/>
        <v>0</v>
      </c>
      <c r="L260" s="36">
        <f>L8</f>
        <v>0</v>
      </c>
      <c r="M260" s="39">
        <f t="shared" si="46"/>
        <v>0</v>
      </c>
      <c r="N260" s="36">
        <f>N8</f>
        <v>0</v>
      </c>
      <c r="O260" s="39">
        <f t="shared" si="58"/>
        <v>0</v>
      </c>
    </row>
    <row r="261" spans="1:15" x14ac:dyDescent="0.2">
      <c r="A261" s="35"/>
      <c r="B261" s="35" t="s">
        <v>252</v>
      </c>
      <c r="C261" s="35" t="s">
        <v>37</v>
      </c>
      <c r="D261" s="35">
        <v>1</v>
      </c>
      <c r="E261" s="35">
        <v>594</v>
      </c>
      <c r="F261" s="35">
        <v>420</v>
      </c>
      <c r="G261" s="36">
        <f t="shared" si="50"/>
        <v>0.24948000000000001</v>
      </c>
      <c r="H261" s="36">
        <f t="shared" si="51"/>
        <v>3.7421999999999997E-2</v>
      </c>
      <c r="I261" s="37">
        <f t="shared" si="52"/>
        <v>0.28690199999999999</v>
      </c>
      <c r="J261" s="36">
        <f>J8</f>
        <v>0</v>
      </c>
      <c r="K261" s="39">
        <f t="shared" si="53"/>
        <v>0</v>
      </c>
      <c r="L261" s="36">
        <f>L8</f>
        <v>0</v>
      </c>
      <c r="M261" s="39">
        <f t="shared" si="46"/>
        <v>0</v>
      </c>
      <c r="N261" s="36">
        <f>N8</f>
        <v>0</v>
      </c>
      <c r="O261" s="39">
        <f t="shared" si="58"/>
        <v>0</v>
      </c>
    </row>
    <row r="262" spans="1:15" x14ac:dyDescent="0.2">
      <c r="A262" s="52"/>
      <c r="B262" s="35" t="s">
        <v>253</v>
      </c>
      <c r="C262" s="35" t="s">
        <v>37</v>
      </c>
      <c r="D262" s="35">
        <v>1</v>
      </c>
      <c r="E262" s="35">
        <v>594</v>
      </c>
      <c r="F262" s="35">
        <v>420</v>
      </c>
      <c r="G262" s="36">
        <f t="shared" si="50"/>
        <v>0.24948000000000001</v>
      </c>
      <c r="H262" s="36">
        <f t="shared" si="51"/>
        <v>3.7421999999999997E-2</v>
      </c>
      <c r="I262" s="37">
        <f t="shared" si="52"/>
        <v>0.28690199999999999</v>
      </c>
      <c r="J262" s="36">
        <f>J8</f>
        <v>0</v>
      </c>
      <c r="K262" s="39">
        <f t="shared" si="53"/>
        <v>0</v>
      </c>
      <c r="L262" s="36">
        <f>L8</f>
        <v>0</v>
      </c>
      <c r="M262" s="39">
        <f t="shared" si="46"/>
        <v>0</v>
      </c>
      <c r="N262" s="36">
        <f>N8</f>
        <v>0</v>
      </c>
      <c r="O262" s="39">
        <f t="shared" si="58"/>
        <v>0</v>
      </c>
    </row>
    <row r="263" spans="1:15" x14ac:dyDescent="0.2">
      <c r="A263" s="52"/>
      <c r="B263" s="35" t="s">
        <v>254</v>
      </c>
      <c r="C263" s="35" t="s">
        <v>37</v>
      </c>
      <c r="D263" s="35">
        <v>1</v>
      </c>
      <c r="E263" s="35">
        <v>594</v>
      </c>
      <c r="F263" s="35">
        <v>420</v>
      </c>
      <c r="G263" s="36">
        <f t="shared" si="50"/>
        <v>0.24948000000000001</v>
      </c>
      <c r="H263" s="36">
        <f t="shared" si="51"/>
        <v>3.7421999999999997E-2</v>
      </c>
      <c r="I263" s="37">
        <f t="shared" si="52"/>
        <v>0.28690199999999999</v>
      </c>
      <c r="J263" s="36">
        <f>J8</f>
        <v>0</v>
      </c>
      <c r="K263" s="39">
        <f t="shared" si="53"/>
        <v>0</v>
      </c>
      <c r="L263" s="36">
        <f>L8</f>
        <v>0</v>
      </c>
      <c r="M263" s="39">
        <f t="shared" si="46"/>
        <v>0</v>
      </c>
      <c r="N263" s="36">
        <f>N8</f>
        <v>0</v>
      </c>
      <c r="O263" s="39">
        <f t="shared" si="58"/>
        <v>0</v>
      </c>
    </row>
    <row r="264" spans="1:15" x14ac:dyDescent="0.2">
      <c r="A264" s="52"/>
      <c r="B264" s="35" t="s">
        <v>255</v>
      </c>
      <c r="C264" s="35" t="s">
        <v>37</v>
      </c>
      <c r="D264" s="35">
        <v>1</v>
      </c>
      <c r="E264" s="35">
        <v>594</v>
      </c>
      <c r="F264" s="35">
        <v>420</v>
      </c>
      <c r="G264" s="36">
        <f t="shared" si="50"/>
        <v>0.24948000000000001</v>
      </c>
      <c r="H264" s="36">
        <f t="shared" si="51"/>
        <v>3.7421999999999997E-2</v>
      </c>
      <c r="I264" s="37">
        <f t="shared" si="52"/>
        <v>0.28690199999999999</v>
      </c>
      <c r="J264" s="36">
        <f>J8</f>
        <v>0</v>
      </c>
      <c r="K264" s="39">
        <f t="shared" si="53"/>
        <v>0</v>
      </c>
      <c r="L264" s="36">
        <f>L8</f>
        <v>0</v>
      </c>
      <c r="M264" s="39">
        <f t="shared" si="46"/>
        <v>0</v>
      </c>
      <c r="N264" s="36">
        <f>N8</f>
        <v>0</v>
      </c>
      <c r="O264" s="39">
        <f t="shared" si="58"/>
        <v>0</v>
      </c>
    </row>
    <row r="265" spans="1:15" x14ac:dyDescent="0.2">
      <c r="A265" s="52"/>
      <c r="B265" s="35" t="s">
        <v>256</v>
      </c>
      <c r="C265" s="35" t="s">
        <v>37</v>
      </c>
      <c r="D265" s="35">
        <v>1</v>
      </c>
      <c r="E265" s="35">
        <v>594</v>
      </c>
      <c r="F265" s="35">
        <v>420</v>
      </c>
      <c r="G265" s="36">
        <f t="shared" si="50"/>
        <v>0.24948000000000001</v>
      </c>
      <c r="H265" s="36">
        <f t="shared" si="51"/>
        <v>3.7421999999999997E-2</v>
      </c>
      <c r="I265" s="37">
        <f t="shared" si="52"/>
        <v>0.28690199999999999</v>
      </c>
      <c r="J265" s="36">
        <f>J8</f>
        <v>0</v>
      </c>
      <c r="K265" s="39">
        <f t="shared" si="53"/>
        <v>0</v>
      </c>
      <c r="L265" s="36">
        <f>L8</f>
        <v>0</v>
      </c>
      <c r="M265" s="39">
        <f t="shared" ref="M265:M328" si="59">SUM(I265*L265)</f>
        <v>0</v>
      </c>
      <c r="N265" s="36">
        <f>N8</f>
        <v>0</v>
      </c>
      <c r="O265" s="39">
        <f t="shared" si="58"/>
        <v>0</v>
      </c>
    </row>
    <row r="266" spans="1:15" x14ac:dyDescent="0.2">
      <c r="A266" s="52"/>
      <c r="B266" s="35" t="s">
        <v>257</v>
      </c>
      <c r="C266" s="35" t="s">
        <v>37</v>
      </c>
      <c r="D266" s="35">
        <v>1</v>
      </c>
      <c r="E266" s="35">
        <v>594</v>
      </c>
      <c r="F266" s="35">
        <v>841</v>
      </c>
      <c r="G266" s="36">
        <f t="shared" si="50"/>
        <v>0.499554</v>
      </c>
      <c r="H266" s="36">
        <f t="shared" si="51"/>
        <v>7.4933100000000002E-2</v>
      </c>
      <c r="I266" s="37">
        <f t="shared" si="52"/>
        <v>0.57448710000000003</v>
      </c>
      <c r="J266" s="36">
        <f>J8</f>
        <v>0</v>
      </c>
      <c r="K266" s="39">
        <f t="shared" si="53"/>
        <v>0</v>
      </c>
      <c r="L266" s="36">
        <f>L8</f>
        <v>0</v>
      </c>
      <c r="M266" s="39">
        <f t="shared" si="59"/>
        <v>0</v>
      </c>
      <c r="N266" s="36">
        <f>N8</f>
        <v>0</v>
      </c>
      <c r="O266" s="39">
        <f t="shared" si="58"/>
        <v>0</v>
      </c>
    </row>
    <row r="267" spans="1:15" x14ac:dyDescent="0.2">
      <c r="A267" s="52"/>
      <c r="B267" s="35" t="s">
        <v>258</v>
      </c>
      <c r="C267" s="35" t="s">
        <v>37</v>
      </c>
      <c r="D267" s="35">
        <v>1</v>
      </c>
      <c r="E267" s="35">
        <v>297</v>
      </c>
      <c r="F267" s="35">
        <v>210</v>
      </c>
      <c r="G267" s="36">
        <v>0.12</v>
      </c>
      <c r="H267" s="36">
        <f t="shared" si="51"/>
        <v>1.7999999999999999E-2</v>
      </c>
      <c r="I267" s="37">
        <f t="shared" si="52"/>
        <v>0.13799999999999998</v>
      </c>
      <c r="J267" s="36">
        <f>J8</f>
        <v>0</v>
      </c>
      <c r="K267" s="39">
        <f t="shared" si="53"/>
        <v>0</v>
      </c>
      <c r="L267" s="36">
        <f>L8</f>
        <v>0</v>
      </c>
      <c r="M267" s="39">
        <f t="shared" si="59"/>
        <v>0</v>
      </c>
      <c r="N267" s="36">
        <f>N8</f>
        <v>0</v>
      </c>
      <c r="O267" s="39">
        <f t="shared" si="58"/>
        <v>0</v>
      </c>
    </row>
    <row r="268" spans="1:15" x14ac:dyDescent="0.2">
      <c r="A268" s="52"/>
      <c r="B268" s="35" t="s">
        <v>259</v>
      </c>
      <c r="C268" s="35" t="s">
        <v>37</v>
      </c>
      <c r="D268" s="35">
        <v>1</v>
      </c>
      <c r="E268" s="35">
        <v>297</v>
      </c>
      <c r="F268" s="35">
        <v>210</v>
      </c>
      <c r="G268" s="36">
        <v>0.12</v>
      </c>
      <c r="H268" s="36">
        <f t="shared" si="51"/>
        <v>1.7999999999999999E-2</v>
      </c>
      <c r="I268" s="37">
        <f t="shared" si="52"/>
        <v>0.13799999999999998</v>
      </c>
      <c r="J268" s="36">
        <f>J8</f>
        <v>0</v>
      </c>
      <c r="K268" s="39">
        <f t="shared" si="53"/>
        <v>0</v>
      </c>
      <c r="L268" s="36">
        <f>L8</f>
        <v>0</v>
      </c>
      <c r="M268" s="39">
        <f t="shared" si="59"/>
        <v>0</v>
      </c>
      <c r="N268" s="36">
        <f>N8</f>
        <v>0</v>
      </c>
      <c r="O268" s="39">
        <f t="shared" si="58"/>
        <v>0</v>
      </c>
    </row>
    <row r="269" spans="1:15" x14ac:dyDescent="0.2">
      <c r="A269" s="52"/>
      <c r="B269" s="35" t="s">
        <v>260</v>
      </c>
      <c r="C269" s="35" t="s">
        <v>37</v>
      </c>
      <c r="D269" s="35">
        <v>1</v>
      </c>
      <c r="E269" s="35">
        <v>297</v>
      </c>
      <c r="F269" s="35">
        <v>210</v>
      </c>
      <c r="G269" s="36">
        <v>0.12</v>
      </c>
      <c r="H269" s="36">
        <f t="shared" si="51"/>
        <v>1.7999999999999999E-2</v>
      </c>
      <c r="I269" s="37">
        <f t="shared" si="52"/>
        <v>0.13799999999999998</v>
      </c>
      <c r="J269" s="36">
        <f>J8</f>
        <v>0</v>
      </c>
      <c r="K269" s="39">
        <f t="shared" si="53"/>
        <v>0</v>
      </c>
      <c r="L269" s="36">
        <f>L8</f>
        <v>0</v>
      </c>
      <c r="M269" s="39">
        <f t="shared" si="59"/>
        <v>0</v>
      </c>
      <c r="N269" s="36">
        <f>N8</f>
        <v>0</v>
      </c>
      <c r="O269" s="39">
        <f t="shared" si="58"/>
        <v>0</v>
      </c>
    </row>
    <row r="270" spans="1:15" x14ac:dyDescent="0.2">
      <c r="A270" s="52"/>
      <c r="B270" s="35" t="s">
        <v>261</v>
      </c>
      <c r="C270" s="35" t="s">
        <v>37</v>
      </c>
      <c r="D270" s="35">
        <v>1</v>
      </c>
      <c r="E270" s="35">
        <v>297</v>
      </c>
      <c r="F270" s="35">
        <v>210</v>
      </c>
      <c r="G270" s="36">
        <v>0.12</v>
      </c>
      <c r="H270" s="36">
        <f t="shared" si="51"/>
        <v>1.7999999999999999E-2</v>
      </c>
      <c r="I270" s="37">
        <f t="shared" si="52"/>
        <v>0.13799999999999998</v>
      </c>
      <c r="J270" s="36">
        <f>J8</f>
        <v>0</v>
      </c>
      <c r="K270" s="39">
        <f t="shared" si="53"/>
        <v>0</v>
      </c>
      <c r="L270" s="36">
        <f>L8</f>
        <v>0</v>
      </c>
      <c r="M270" s="39">
        <f t="shared" si="59"/>
        <v>0</v>
      </c>
      <c r="N270" s="36">
        <f>N8</f>
        <v>0</v>
      </c>
      <c r="O270" s="39">
        <f t="shared" si="58"/>
        <v>0</v>
      </c>
    </row>
    <row r="271" spans="1:15" x14ac:dyDescent="0.2">
      <c r="A271" s="34"/>
      <c r="B271" s="35" t="s">
        <v>262</v>
      </c>
      <c r="C271" s="35" t="s">
        <v>37</v>
      </c>
      <c r="D271" s="35">
        <v>1</v>
      </c>
      <c r="E271" s="35">
        <v>297</v>
      </c>
      <c r="F271" s="35">
        <v>210</v>
      </c>
      <c r="G271" s="36">
        <v>0.12</v>
      </c>
      <c r="H271" s="36">
        <f t="shared" si="51"/>
        <v>1.7999999999999999E-2</v>
      </c>
      <c r="I271" s="37">
        <f t="shared" si="52"/>
        <v>0.13799999999999998</v>
      </c>
      <c r="J271" s="36">
        <f>J8</f>
        <v>0</v>
      </c>
      <c r="K271" s="39">
        <f t="shared" si="53"/>
        <v>0</v>
      </c>
      <c r="L271" s="36">
        <f>L8</f>
        <v>0</v>
      </c>
      <c r="M271" s="39">
        <f t="shared" si="59"/>
        <v>0</v>
      </c>
      <c r="N271" s="36">
        <f>N8</f>
        <v>0</v>
      </c>
      <c r="O271" s="39">
        <f t="shared" si="58"/>
        <v>0</v>
      </c>
    </row>
    <row r="272" spans="1:15" x14ac:dyDescent="0.2">
      <c r="A272" s="52"/>
      <c r="B272" s="35"/>
      <c r="C272" s="35"/>
      <c r="D272" s="35"/>
      <c r="E272" s="35"/>
      <c r="F272" s="35"/>
      <c r="G272" s="36"/>
      <c r="H272" s="36"/>
      <c r="I272" s="37"/>
      <c r="J272" s="36"/>
      <c r="K272" s="39"/>
      <c r="L272" s="36"/>
      <c r="M272" s="39"/>
      <c r="N272" s="36"/>
      <c r="O272" s="39"/>
    </row>
    <row r="273" spans="1:15" x14ac:dyDescent="0.2">
      <c r="A273" s="52"/>
      <c r="B273" s="35" t="s">
        <v>263</v>
      </c>
      <c r="C273" s="35" t="s">
        <v>264</v>
      </c>
      <c r="D273" s="35">
        <v>1</v>
      </c>
      <c r="E273" s="35">
        <v>900</v>
      </c>
      <c r="F273" s="35">
        <v>150</v>
      </c>
      <c r="G273" s="36">
        <f t="shared" si="50"/>
        <v>0.13500000000000001</v>
      </c>
      <c r="H273" s="36">
        <f t="shared" si="51"/>
        <v>2.0250000000000001E-2</v>
      </c>
      <c r="I273" s="37">
        <f t="shared" si="52"/>
        <v>0.15525</v>
      </c>
      <c r="J273" s="36">
        <f>J5</f>
        <v>0</v>
      </c>
      <c r="K273" s="39">
        <f t="shared" si="53"/>
        <v>0</v>
      </c>
      <c r="L273" s="36">
        <f>L5</f>
        <v>0</v>
      </c>
      <c r="M273" s="39">
        <f t="shared" si="59"/>
        <v>0</v>
      </c>
      <c r="N273" s="36">
        <f>N5</f>
        <v>0</v>
      </c>
      <c r="O273" s="39">
        <f t="shared" si="58"/>
        <v>0</v>
      </c>
    </row>
    <row r="274" spans="1:15" x14ac:dyDescent="0.2">
      <c r="A274" s="52"/>
      <c r="B274" s="35" t="s">
        <v>265</v>
      </c>
      <c r="C274" s="35" t="s">
        <v>264</v>
      </c>
      <c r="D274" s="35">
        <v>1</v>
      </c>
      <c r="E274" s="35">
        <v>900</v>
      </c>
      <c r="F274" s="35">
        <v>150</v>
      </c>
      <c r="G274" s="36">
        <f t="shared" si="50"/>
        <v>0.13500000000000001</v>
      </c>
      <c r="H274" s="36">
        <f t="shared" si="51"/>
        <v>2.0250000000000001E-2</v>
      </c>
      <c r="I274" s="37">
        <f t="shared" si="52"/>
        <v>0.15525</v>
      </c>
      <c r="J274" s="36">
        <f>J5</f>
        <v>0</v>
      </c>
      <c r="K274" s="39">
        <f t="shared" si="53"/>
        <v>0</v>
      </c>
      <c r="L274" s="36">
        <f>L5</f>
        <v>0</v>
      </c>
      <c r="M274" s="39">
        <f t="shared" si="59"/>
        <v>0</v>
      </c>
      <c r="N274" s="36">
        <f>N5</f>
        <v>0</v>
      </c>
      <c r="O274" s="39">
        <f t="shared" si="58"/>
        <v>0</v>
      </c>
    </row>
    <row r="275" spans="1:15" x14ac:dyDescent="0.2">
      <c r="A275" s="52"/>
      <c r="B275" s="35" t="s">
        <v>266</v>
      </c>
      <c r="C275" s="35" t="s">
        <v>264</v>
      </c>
      <c r="D275" s="35">
        <v>1</v>
      </c>
      <c r="E275" s="35">
        <v>900</v>
      </c>
      <c r="F275" s="35">
        <v>150</v>
      </c>
      <c r="G275" s="36">
        <f t="shared" si="50"/>
        <v>0.13500000000000001</v>
      </c>
      <c r="H275" s="36">
        <f t="shared" si="51"/>
        <v>2.0250000000000001E-2</v>
      </c>
      <c r="I275" s="37">
        <f t="shared" si="52"/>
        <v>0.15525</v>
      </c>
      <c r="J275" s="36">
        <f>J5</f>
        <v>0</v>
      </c>
      <c r="K275" s="39">
        <f t="shared" si="53"/>
        <v>0</v>
      </c>
      <c r="L275" s="36">
        <f>L5</f>
        <v>0</v>
      </c>
      <c r="M275" s="39">
        <f t="shared" si="59"/>
        <v>0</v>
      </c>
      <c r="N275" s="36">
        <f>N5</f>
        <v>0</v>
      </c>
      <c r="O275" s="39">
        <f t="shared" si="58"/>
        <v>0</v>
      </c>
    </row>
    <row r="276" spans="1:15" x14ac:dyDescent="0.2">
      <c r="A276" s="52"/>
      <c r="B276" s="35" t="s">
        <v>267</v>
      </c>
      <c r="C276" s="35" t="s">
        <v>264</v>
      </c>
      <c r="D276" s="35">
        <v>1</v>
      </c>
      <c r="E276" s="35">
        <v>900</v>
      </c>
      <c r="F276" s="35">
        <v>150</v>
      </c>
      <c r="G276" s="36">
        <f t="shared" si="50"/>
        <v>0.13500000000000001</v>
      </c>
      <c r="H276" s="36">
        <f t="shared" si="51"/>
        <v>2.0250000000000001E-2</v>
      </c>
      <c r="I276" s="37">
        <f t="shared" si="52"/>
        <v>0.15525</v>
      </c>
      <c r="J276" s="36">
        <f>J5</f>
        <v>0</v>
      </c>
      <c r="K276" s="39">
        <f t="shared" si="53"/>
        <v>0</v>
      </c>
      <c r="L276" s="36">
        <f>L5</f>
        <v>0</v>
      </c>
      <c r="M276" s="39">
        <f t="shared" si="59"/>
        <v>0</v>
      </c>
      <c r="N276" s="36">
        <f>N5</f>
        <v>0</v>
      </c>
      <c r="O276" s="39">
        <f t="shared" si="58"/>
        <v>0</v>
      </c>
    </row>
    <row r="277" spans="1:15" x14ac:dyDescent="0.2">
      <c r="A277" s="52"/>
      <c r="B277" s="35" t="s">
        <v>268</v>
      </c>
      <c r="C277" s="35" t="s">
        <v>264</v>
      </c>
      <c r="D277" s="35">
        <v>1</v>
      </c>
      <c r="E277" s="35">
        <v>500</v>
      </c>
      <c r="F277" s="35">
        <v>1500</v>
      </c>
      <c r="G277" s="36">
        <f t="shared" si="50"/>
        <v>0.75</v>
      </c>
      <c r="H277" s="36">
        <f t="shared" si="51"/>
        <v>0.11249999999999999</v>
      </c>
      <c r="I277" s="37">
        <f t="shared" si="52"/>
        <v>0.86250000000000004</v>
      </c>
      <c r="J277" s="36">
        <f>J5</f>
        <v>0</v>
      </c>
      <c r="K277" s="39">
        <f t="shared" si="53"/>
        <v>0</v>
      </c>
      <c r="L277" s="36">
        <f>L5</f>
        <v>0</v>
      </c>
      <c r="M277" s="39">
        <f t="shared" si="59"/>
        <v>0</v>
      </c>
      <c r="N277" s="36">
        <f>N5</f>
        <v>0</v>
      </c>
      <c r="O277" s="39">
        <f t="shared" si="58"/>
        <v>0</v>
      </c>
    </row>
    <row r="278" spans="1:15" x14ac:dyDescent="0.2">
      <c r="A278" s="52"/>
      <c r="B278" s="35"/>
      <c r="C278" s="35"/>
      <c r="D278" s="35"/>
      <c r="E278" s="35"/>
      <c r="F278" s="35"/>
      <c r="G278" s="36"/>
      <c r="H278" s="36"/>
      <c r="I278" s="37"/>
      <c r="J278" s="36"/>
      <c r="K278" s="39"/>
      <c r="L278" s="36"/>
      <c r="M278" s="39"/>
      <c r="N278" s="36"/>
      <c r="O278" s="39"/>
    </row>
    <row r="279" spans="1:15" x14ac:dyDescent="0.2">
      <c r="A279" s="35"/>
      <c r="B279" s="35" t="s">
        <v>269</v>
      </c>
      <c r="C279" s="35" t="s">
        <v>37</v>
      </c>
      <c r="D279" s="35">
        <v>1</v>
      </c>
      <c r="E279" s="35">
        <v>594</v>
      </c>
      <c r="F279" s="35">
        <v>841</v>
      </c>
      <c r="G279" s="36">
        <f t="shared" si="50"/>
        <v>0.499554</v>
      </c>
      <c r="H279" s="36">
        <f t="shared" si="51"/>
        <v>7.4933100000000002E-2</v>
      </c>
      <c r="I279" s="37">
        <f t="shared" si="52"/>
        <v>0.57448710000000003</v>
      </c>
      <c r="J279" s="36">
        <f>J8</f>
        <v>0</v>
      </c>
      <c r="K279" s="39">
        <f t="shared" si="53"/>
        <v>0</v>
      </c>
      <c r="L279" s="36">
        <f>L8</f>
        <v>0</v>
      </c>
      <c r="M279" s="39">
        <f t="shared" si="59"/>
        <v>0</v>
      </c>
      <c r="N279" s="36">
        <f>N8</f>
        <v>0</v>
      </c>
      <c r="O279" s="39">
        <f t="shared" si="58"/>
        <v>0</v>
      </c>
    </row>
    <row r="280" spans="1:15" x14ac:dyDescent="0.2">
      <c r="A280" s="35"/>
      <c r="B280" s="35" t="s">
        <v>270</v>
      </c>
      <c r="C280" s="35" t="s">
        <v>37</v>
      </c>
      <c r="D280" s="35">
        <v>1</v>
      </c>
      <c r="E280" s="35">
        <v>297</v>
      </c>
      <c r="F280" s="35">
        <v>420</v>
      </c>
      <c r="G280" s="36">
        <f t="shared" si="50"/>
        <v>0.12474</v>
      </c>
      <c r="H280" s="36">
        <f t="shared" si="51"/>
        <v>1.8710999999999998E-2</v>
      </c>
      <c r="I280" s="37">
        <f t="shared" si="52"/>
        <v>0.143451</v>
      </c>
      <c r="J280" s="36">
        <f>J8</f>
        <v>0</v>
      </c>
      <c r="K280" s="39">
        <f t="shared" si="53"/>
        <v>0</v>
      </c>
      <c r="L280" s="36">
        <f>L8</f>
        <v>0</v>
      </c>
      <c r="M280" s="39">
        <f t="shared" si="59"/>
        <v>0</v>
      </c>
      <c r="N280" s="36">
        <f>N8</f>
        <v>0</v>
      </c>
      <c r="O280" s="39">
        <f t="shared" si="58"/>
        <v>0</v>
      </c>
    </row>
    <row r="281" spans="1:15" x14ac:dyDescent="0.2">
      <c r="A281" s="52"/>
      <c r="B281" s="35"/>
      <c r="C281" s="35"/>
      <c r="D281" s="35"/>
      <c r="E281" s="35"/>
      <c r="F281" s="35"/>
      <c r="G281" s="36"/>
      <c r="H281" s="36"/>
      <c r="I281" s="37"/>
      <c r="J281" s="36"/>
      <c r="K281" s="39"/>
      <c r="L281" s="36"/>
      <c r="M281" s="39"/>
      <c r="N281" s="36"/>
      <c r="O281" s="39"/>
    </row>
    <row r="282" spans="1:15" x14ac:dyDescent="0.2">
      <c r="A282" s="35"/>
      <c r="B282" s="35" t="s">
        <v>271</v>
      </c>
      <c r="C282" s="35" t="s">
        <v>37</v>
      </c>
      <c r="D282" s="35">
        <v>1</v>
      </c>
      <c r="E282" s="35">
        <v>900</v>
      </c>
      <c r="F282" s="35">
        <v>2000</v>
      </c>
      <c r="G282" s="36">
        <f t="shared" si="50"/>
        <v>1.8</v>
      </c>
      <c r="H282" s="36">
        <f t="shared" si="51"/>
        <v>0.27</v>
      </c>
      <c r="I282" s="37">
        <f t="shared" si="52"/>
        <v>2.0700000000000003</v>
      </c>
      <c r="J282" s="36">
        <f>J8</f>
        <v>0</v>
      </c>
      <c r="K282" s="39">
        <f t="shared" si="53"/>
        <v>0</v>
      </c>
      <c r="L282" s="36">
        <f>L8</f>
        <v>0</v>
      </c>
      <c r="M282" s="39">
        <f t="shared" si="59"/>
        <v>0</v>
      </c>
      <c r="N282" s="36">
        <f>N8</f>
        <v>0</v>
      </c>
      <c r="O282" s="39">
        <f t="shared" si="58"/>
        <v>0</v>
      </c>
    </row>
    <row r="283" spans="1:15" x14ac:dyDescent="0.2">
      <c r="A283" s="35"/>
      <c r="B283" s="35" t="s">
        <v>272</v>
      </c>
      <c r="C283" s="35" t="s">
        <v>34</v>
      </c>
      <c r="D283" s="35">
        <v>3</v>
      </c>
      <c r="E283" s="35">
        <v>600</v>
      </c>
      <c r="F283" s="35">
        <v>300</v>
      </c>
      <c r="G283" s="36">
        <f t="shared" si="50"/>
        <v>0.18</v>
      </c>
      <c r="H283" s="36">
        <f t="shared" si="51"/>
        <v>2.7E-2</v>
      </c>
      <c r="I283" s="37">
        <f t="shared" si="52"/>
        <v>0.621</v>
      </c>
      <c r="J283" s="36">
        <f>J9</f>
        <v>0</v>
      </c>
      <c r="K283" s="39">
        <f t="shared" si="53"/>
        <v>0</v>
      </c>
      <c r="L283" s="36">
        <f>L9</f>
        <v>0</v>
      </c>
      <c r="M283" s="39">
        <f t="shared" si="59"/>
        <v>0</v>
      </c>
      <c r="N283" s="36">
        <f>N9</f>
        <v>0</v>
      </c>
      <c r="O283" s="39">
        <f t="shared" si="58"/>
        <v>0</v>
      </c>
    </row>
    <row r="284" spans="1:15" x14ac:dyDescent="0.2">
      <c r="A284" s="35"/>
      <c r="B284" s="35" t="s">
        <v>273</v>
      </c>
      <c r="C284" s="35" t="s">
        <v>34</v>
      </c>
      <c r="D284" s="35">
        <v>3</v>
      </c>
      <c r="E284" s="35">
        <v>600</v>
      </c>
      <c r="F284" s="35">
        <v>300</v>
      </c>
      <c r="G284" s="36">
        <f t="shared" ref="G284:G359" si="60">SUM(E284*F284)/1000000</f>
        <v>0.18</v>
      </c>
      <c r="H284" s="36">
        <f t="shared" ref="H284:H368" si="61">SUM(G284)*15%</f>
        <v>2.7E-2</v>
      </c>
      <c r="I284" s="37">
        <f t="shared" ref="I284:I360" si="62">SUM(G284:H284)*D284</f>
        <v>0.621</v>
      </c>
      <c r="J284" s="36">
        <f>J9</f>
        <v>0</v>
      </c>
      <c r="K284" s="39">
        <f t="shared" ref="K284:K360" si="63">SUM(I284*J284)</f>
        <v>0</v>
      </c>
      <c r="L284" s="36">
        <f>L9</f>
        <v>0</v>
      </c>
      <c r="M284" s="39">
        <f t="shared" si="59"/>
        <v>0</v>
      </c>
      <c r="N284" s="36">
        <f>N9</f>
        <v>0</v>
      </c>
      <c r="O284" s="39">
        <f t="shared" si="58"/>
        <v>0</v>
      </c>
    </row>
    <row r="285" spans="1:15" x14ac:dyDescent="0.2">
      <c r="A285" s="35"/>
      <c r="B285" s="35" t="s">
        <v>274</v>
      </c>
      <c r="C285" s="35" t="s">
        <v>37</v>
      </c>
      <c r="D285" s="35">
        <v>1</v>
      </c>
      <c r="E285" s="35">
        <v>900</v>
      </c>
      <c r="F285" s="35">
        <v>2000</v>
      </c>
      <c r="G285" s="36">
        <f t="shared" si="60"/>
        <v>1.8</v>
      </c>
      <c r="H285" s="36">
        <f t="shared" si="61"/>
        <v>0.27</v>
      </c>
      <c r="I285" s="37">
        <f t="shared" si="62"/>
        <v>2.0700000000000003</v>
      </c>
      <c r="J285" s="36">
        <f>J8</f>
        <v>0</v>
      </c>
      <c r="K285" s="39">
        <f t="shared" si="63"/>
        <v>0</v>
      </c>
      <c r="L285" s="36">
        <f>L8</f>
        <v>0</v>
      </c>
      <c r="M285" s="39">
        <f t="shared" si="59"/>
        <v>0</v>
      </c>
      <c r="N285" s="36">
        <f>N8</f>
        <v>0</v>
      </c>
      <c r="O285" s="39">
        <f t="shared" si="58"/>
        <v>0</v>
      </c>
    </row>
    <row r="286" spans="1:15" x14ac:dyDescent="0.2">
      <c r="A286" s="52"/>
      <c r="B286" s="35"/>
      <c r="C286" s="35"/>
      <c r="D286" s="35"/>
      <c r="E286" s="35"/>
      <c r="F286" s="35"/>
      <c r="G286" s="36"/>
      <c r="H286" s="36"/>
      <c r="I286" s="37"/>
      <c r="J286" s="36"/>
      <c r="K286" s="39"/>
      <c r="L286" s="36"/>
      <c r="M286" s="39"/>
      <c r="N286" s="36"/>
      <c r="O286" s="39"/>
    </row>
    <row r="287" spans="1:15" x14ac:dyDescent="0.2">
      <c r="A287" s="35"/>
      <c r="B287" s="35" t="s">
        <v>275</v>
      </c>
      <c r="C287" s="35" t="s">
        <v>34</v>
      </c>
      <c r="D287" s="35">
        <v>2</v>
      </c>
      <c r="E287" s="35">
        <v>297</v>
      </c>
      <c r="F287" s="35">
        <v>420</v>
      </c>
      <c r="G287" s="36">
        <f t="shared" si="60"/>
        <v>0.12474</v>
      </c>
      <c r="H287" s="36">
        <f t="shared" si="61"/>
        <v>1.8710999999999998E-2</v>
      </c>
      <c r="I287" s="37">
        <f t="shared" si="62"/>
        <v>0.28690199999999999</v>
      </c>
      <c r="J287" s="36">
        <f>J9</f>
        <v>0</v>
      </c>
      <c r="K287" s="39">
        <f t="shared" si="63"/>
        <v>0</v>
      </c>
      <c r="L287" s="36">
        <f>L9</f>
        <v>0</v>
      </c>
      <c r="M287" s="39">
        <f t="shared" si="59"/>
        <v>0</v>
      </c>
      <c r="N287" s="36">
        <f>N9</f>
        <v>0</v>
      </c>
      <c r="O287" s="39">
        <f t="shared" si="58"/>
        <v>0</v>
      </c>
    </row>
    <row r="288" spans="1:15" x14ac:dyDescent="0.2">
      <c r="A288" s="35"/>
      <c r="B288" s="35" t="s">
        <v>276</v>
      </c>
      <c r="C288" s="35" t="s">
        <v>37</v>
      </c>
      <c r="D288" s="35">
        <v>2</v>
      </c>
      <c r="E288" s="35">
        <v>297</v>
      </c>
      <c r="F288" s="35">
        <v>420</v>
      </c>
      <c r="G288" s="36">
        <f t="shared" si="60"/>
        <v>0.12474</v>
      </c>
      <c r="H288" s="36">
        <f t="shared" si="61"/>
        <v>1.8710999999999998E-2</v>
      </c>
      <c r="I288" s="37">
        <f t="shared" si="62"/>
        <v>0.28690199999999999</v>
      </c>
      <c r="J288" s="36">
        <f>J8</f>
        <v>0</v>
      </c>
      <c r="K288" s="39">
        <f t="shared" si="63"/>
        <v>0</v>
      </c>
      <c r="L288" s="36">
        <f>L8</f>
        <v>0</v>
      </c>
      <c r="M288" s="39">
        <f t="shared" si="59"/>
        <v>0</v>
      </c>
      <c r="N288" s="36">
        <f>N8</f>
        <v>0</v>
      </c>
      <c r="O288" s="39">
        <f t="shared" si="58"/>
        <v>0</v>
      </c>
    </row>
    <row r="289" spans="1:15" x14ac:dyDescent="0.2">
      <c r="A289" s="35"/>
      <c r="B289" s="35" t="s">
        <v>277</v>
      </c>
      <c r="C289" s="35" t="s">
        <v>37</v>
      </c>
      <c r="D289" s="35">
        <v>1</v>
      </c>
      <c r="E289" s="35">
        <v>297</v>
      </c>
      <c r="F289" s="35">
        <v>420</v>
      </c>
      <c r="G289" s="36">
        <f t="shared" si="60"/>
        <v>0.12474</v>
      </c>
      <c r="H289" s="36">
        <f t="shared" si="61"/>
        <v>1.8710999999999998E-2</v>
      </c>
      <c r="I289" s="37">
        <f t="shared" si="62"/>
        <v>0.143451</v>
      </c>
      <c r="J289" s="36">
        <f>J8</f>
        <v>0</v>
      </c>
      <c r="K289" s="39">
        <f t="shared" si="63"/>
        <v>0</v>
      </c>
      <c r="L289" s="36">
        <f>L8</f>
        <v>0</v>
      </c>
      <c r="M289" s="39">
        <f t="shared" si="59"/>
        <v>0</v>
      </c>
      <c r="N289" s="36">
        <f>N8</f>
        <v>0</v>
      </c>
      <c r="O289" s="39">
        <f t="shared" si="58"/>
        <v>0</v>
      </c>
    </row>
    <row r="290" spans="1:15" x14ac:dyDescent="0.2">
      <c r="A290" s="35"/>
      <c r="B290" s="35" t="s">
        <v>278</v>
      </c>
      <c r="C290" s="35" t="s">
        <v>37</v>
      </c>
      <c r="D290" s="35">
        <v>1</v>
      </c>
      <c r="E290" s="35">
        <v>297</v>
      </c>
      <c r="F290" s="35">
        <v>420</v>
      </c>
      <c r="G290" s="36">
        <f t="shared" si="60"/>
        <v>0.12474</v>
      </c>
      <c r="H290" s="36">
        <f t="shared" si="61"/>
        <v>1.8710999999999998E-2</v>
      </c>
      <c r="I290" s="37">
        <f t="shared" si="62"/>
        <v>0.143451</v>
      </c>
      <c r="J290" s="36">
        <f>J8</f>
        <v>0</v>
      </c>
      <c r="K290" s="39">
        <f t="shared" si="63"/>
        <v>0</v>
      </c>
      <c r="L290" s="36">
        <f>L8</f>
        <v>0</v>
      </c>
      <c r="M290" s="39">
        <f t="shared" si="59"/>
        <v>0</v>
      </c>
      <c r="N290" s="36">
        <f>N8</f>
        <v>0</v>
      </c>
      <c r="O290" s="39">
        <f t="shared" si="58"/>
        <v>0</v>
      </c>
    </row>
    <row r="291" spans="1:15" x14ac:dyDescent="0.2">
      <c r="A291" s="52"/>
      <c r="B291" s="35" t="s">
        <v>279</v>
      </c>
      <c r="C291" s="35" t="s">
        <v>37</v>
      </c>
      <c r="D291" s="35">
        <v>1</v>
      </c>
      <c r="E291" s="35">
        <v>297</v>
      </c>
      <c r="F291" s="35">
        <v>420</v>
      </c>
      <c r="G291" s="36">
        <f t="shared" si="60"/>
        <v>0.12474</v>
      </c>
      <c r="H291" s="36">
        <f t="shared" si="61"/>
        <v>1.8710999999999998E-2</v>
      </c>
      <c r="I291" s="37">
        <f t="shared" si="62"/>
        <v>0.143451</v>
      </c>
      <c r="J291" s="36">
        <f>J8</f>
        <v>0</v>
      </c>
      <c r="K291" s="39">
        <f t="shared" si="63"/>
        <v>0</v>
      </c>
      <c r="L291" s="36">
        <f>L8</f>
        <v>0</v>
      </c>
      <c r="M291" s="39">
        <f t="shared" si="59"/>
        <v>0</v>
      </c>
      <c r="N291" s="36">
        <f>N8</f>
        <v>0</v>
      </c>
      <c r="O291" s="39">
        <f t="shared" si="58"/>
        <v>0</v>
      </c>
    </row>
    <row r="292" spans="1:15" x14ac:dyDescent="0.2">
      <c r="A292" s="52"/>
      <c r="B292" s="35" t="s">
        <v>280</v>
      </c>
      <c r="C292" s="35" t="s">
        <v>37</v>
      </c>
      <c r="D292" s="35">
        <v>1</v>
      </c>
      <c r="E292" s="35">
        <v>297</v>
      </c>
      <c r="F292" s="35">
        <v>420</v>
      </c>
      <c r="G292" s="36">
        <f t="shared" si="60"/>
        <v>0.12474</v>
      </c>
      <c r="H292" s="36">
        <f t="shared" si="61"/>
        <v>1.8710999999999998E-2</v>
      </c>
      <c r="I292" s="37">
        <f t="shared" si="62"/>
        <v>0.143451</v>
      </c>
      <c r="J292" s="36">
        <f>J8</f>
        <v>0</v>
      </c>
      <c r="K292" s="39">
        <f t="shared" si="63"/>
        <v>0</v>
      </c>
      <c r="L292" s="36">
        <f>L8</f>
        <v>0</v>
      </c>
      <c r="M292" s="39">
        <f t="shared" si="59"/>
        <v>0</v>
      </c>
      <c r="N292" s="36">
        <f>N8</f>
        <v>0</v>
      </c>
      <c r="O292" s="39">
        <f t="shared" si="58"/>
        <v>0</v>
      </c>
    </row>
    <row r="293" spans="1:15" x14ac:dyDescent="0.2">
      <c r="A293" s="52"/>
      <c r="B293" s="35" t="s">
        <v>281</v>
      </c>
      <c r="C293" s="35" t="s">
        <v>37</v>
      </c>
      <c r="D293" s="35">
        <v>1</v>
      </c>
      <c r="E293" s="35">
        <v>297</v>
      </c>
      <c r="F293" s="35">
        <v>420</v>
      </c>
      <c r="G293" s="36">
        <f t="shared" si="60"/>
        <v>0.12474</v>
      </c>
      <c r="H293" s="36">
        <f t="shared" si="61"/>
        <v>1.8710999999999998E-2</v>
      </c>
      <c r="I293" s="37">
        <f t="shared" si="62"/>
        <v>0.143451</v>
      </c>
      <c r="J293" s="36">
        <f>J8</f>
        <v>0</v>
      </c>
      <c r="K293" s="39">
        <f t="shared" si="63"/>
        <v>0</v>
      </c>
      <c r="L293" s="36">
        <f>L8</f>
        <v>0</v>
      </c>
      <c r="M293" s="39">
        <f t="shared" si="59"/>
        <v>0</v>
      </c>
      <c r="N293" s="36">
        <f>N8</f>
        <v>0</v>
      </c>
      <c r="O293" s="39">
        <f t="shared" si="58"/>
        <v>0</v>
      </c>
    </row>
    <row r="294" spans="1:15" x14ac:dyDescent="0.2">
      <c r="A294" s="52"/>
      <c r="B294" s="35" t="s">
        <v>282</v>
      </c>
      <c r="C294" s="35" t="s">
        <v>37</v>
      </c>
      <c r="D294" s="35">
        <v>1</v>
      </c>
      <c r="E294" s="35">
        <v>297</v>
      </c>
      <c r="F294" s="35">
        <v>420</v>
      </c>
      <c r="G294" s="36">
        <f t="shared" si="60"/>
        <v>0.12474</v>
      </c>
      <c r="H294" s="36">
        <f t="shared" si="61"/>
        <v>1.8710999999999998E-2</v>
      </c>
      <c r="I294" s="37">
        <f t="shared" si="62"/>
        <v>0.143451</v>
      </c>
      <c r="J294" s="36">
        <f>J8</f>
        <v>0</v>
      </c>
      <c r="K294" s="39">
        <f t="shared" si="63"/>
        <v>0</v>
      </c>
      <c r="L294" s="36">
        <f>L8</f>
        <v>0</v>
      </c>
      <c r="M294" s="39">
        <f t="shared" si="59"/>
        <v>0</v>
      </c>
      <c r="N294" s="36">
        <f>N8</f>
        <v>0</v>
      </c>
      <c r="O294" s="39">
        <f t="shared" si="58"/>
        <v>0</v>
      </c>
    </row>
    <row r="295" spans="1:15" x14ac:dyDescent="0.2">
      <c r="A295" s="52"/>
      <c r="B295" s="35" t="s">
        <v>283</v>
      </c>
      <c r="C295" s="35" t="s">
        <v>37</v>
      </c>
      <c r="D295" s="35">
        <v>1</v>
      </c>
      <c r="E295" s="35">
        <v>2000</v>
      </c>
      <c r="F295" s="35">
        <v>450</v>
      </c>
      <c r="G295" s="36">
        <f t="shared" si="60"/>
        <v>0.9</v>
      </c>
      <c r="H295" s="36">
        <f t="shared" si="61"/>
        <v>0.13500000000000001</v>
      </c>
      <c r="I295" s="37">
        <f t="shared" si="62"/>
        <v>1.0350000000000001</v>
      </c>
      <c r="J295" s="36">
        <f>J8</f>
        <v>0</v>
      </c>
      <c r="K295" s="39">
        <f t="shared" si="63"/>
        <v>0</v>
      </c>
      <c r="L295" s="36">
        <f>L8</f>
        <v>0</v>
      </c>
      <c r="M295" s="39">
        <f t="shared" si="59"/>
        <v>0</v>
      </c>
      <c r="N295" s="36">
        <f>N8</f>
        <v>0</v>
      </c>
      <c r="O295" s="39">
        <f t="shared" si="58"/>
        <v>0</v>
      </c>
    </row>
    <row r="296" spans="1:15" x14ac:dyDescent="0.2">
      <c r="A296" s="52"/>
      <c r="B296" s="35"/>
      <c r="C296" s="35"/>
      <c r="D296" s="35"/>
      <c r="E296" s="35"/>
      <c r="F296" s="35"/>
      <c r="G296" s="36"/>
      <c r="H296" s="36"/>
      <c r="I296" s="37"/>
      <c r="J296" s="36"/>
      <c r="K296" s="39"/>
      <c r="L296" s="36"/>
      <c r="M296" s="39"/>
      <c r="N296" s="36"/>
      <c r="O296" s="39"/>
    </row>
    <row r="297" spans="1:15" x14ac:dyDescent="0.2">
      <c r="A297" s="52"/>
      <c r="B297" s="35" t="s">
        <v>284</v>
      </c>
      <c r="C297" s="35" t="s">
        <v>37</v>
      </c>
      <c r="D297" s="35">
        <v>1</v>
      </c>
      <c r="E297" s="35">
        <v>1650</v>
      </c>
      <c r="F297" s="35">
        <v>350</v>
      </c>
      <c r="G297" s="36">
        <f t="shared" si="60"/>
        <v>0.57750000000000001</v>
      </c>
      <c r="H297" s="36">
        <f t="shared" si="61"/>
        <v>8.6624999999999994E-2</v>
      </c>
      <c r="I297" s="37">
        <f t="shared" si="62"/>
        <v>0.66412499999999997</v>
      </c>
      <c r="J297" s="36">
        <f>J8</f>
        <v>0</v>
      </c>
      <c r="K297" s="39">
        <f t="shared" si="63"/>
        <v>0</v>
      </c>
      <c r="L297" s="36">
        <f>L8</f>
        <v>0</v>
      </c>
      <c r="M297" s="39">
        <f t="shared" si="59"/>
        <v>0</v>
      </c>
      <c r="N297" s="36">
        <f>N8</f>
        <v>0</v>
      </c>
      <c r="O297" s="39">
        <f t="shared" si="58"/>
        <v>0</v>
      </c>
    </row>
    <row r="298" spans="1:15" x14ac:dyDescent="0.2">
      <c r="A298" s="52"/>
      <c r="B298" s="35" t="s">
        <v>285</v>
      </c>
      <c r="C298" s="35" t="s">
        <v>37</v>
      </c>
      <c r="D298" s="35">
        <v>1</v>
      </c>
      <c r="E298" s="35">
        <v>1650</v>
      </c>
      <c r="F298" s="35">
        <v>350</v>
      </c>
      <c r="G298" s="36">
        <f t="shared" si="60"/>
        <v>0.57750000000000001</v>
      </c>
      <c r="H298" s="36">
        <f t="shared" si="61"/>
        <v>8.6624999999999994E-2</v>
      </c>
      <c r="I298" s="37">
        <f t="shared" si="62"/>
        <v>0.66412499999999997</v>
      </c>
      <c r="J298" s="36">
        <f>J8</f>
        <v>0</v>
      </c>
      <c r="K298" s="39">
        <f t="shared" si="63"/>
        <v>0</v>
      </c>
      <c r="L298" s="36">
        <f>L8</f>
        <v>0</v>
      </c>
      <c r="M298" s="39">
        <f t="shared" si="59"/>
        <v>0</v>
      </c>
      <c r="N298" s="36">
        <f>N8</f>
        <v>0</v>
      </c>
      <c r="O298" s="39">
        <f t="shared" si="58"/>
        <v>0</v>
      </c>
    </row>
    <row r="299" spans="1:15" x14ac:dyDescent="0.2">
      <c r="A299" s="52"/>
      <c r="B299" s="35" t="s">
        <v>286</v>
      </c>
      <c r="C299" s="35" t="s">
        <v>34</v>
      </c>
      <c r="D299" s="35">
        <v>1</v>
      </c>
      <c r="E299" s="35">
        <v>150</v>
      </c>
      <c r="F299" s="35">
        <v>150</v>
      </c>
      <c r="G299" s="36">
        <v>0.12</v>
      </c>
      <c r="H299" s="36">
        <f t="shared" si="61"/>
        <v>1.7999999999999999E-2</v>
      </c>
      <c r="I299" s="37">
        <f t="shared" si="62"/>
        <v>0.13799999999999998</v>
      </c>
      <c r="J299" s="36">
        <f>J9</f>
        <v>0</v>
      </c>
      <c r="K299" s="39">
        <f t="shared" si="63"/>
        <v>0</v>
      </c>
      <c r="L299" s="36">
        <f>L9</f>
        <v>0</v>
      </c>
      <c r="M299" s="39">
        <f t="shared" si="59"/>
        <v>0</v>
      </c>
      <c r="N299" s="36">
        <f>N9</f>
        <v>0</v>
      </c>
      <c r="O299" s="39">
        <f t="shared" si="58"/>
        <v>0</v>
      </c>
    </row>
    <row r="300" spans="1:15" x14ac:dyDescent="0.2">
      <c r="A300" s="52"/>
      <c r="B300" s="35"/>
      <c r="C300" s="35"/>
      <c r="D300" s="35"/>
      <c r="E300" s="35"/>
      <c r="F300" s="35"/>
      <c r="G300" s="36"/>
      <c r="H300" s="36"/>
      <c r="I300" s="37"/>
      <c r="J300" s="36"/>
      <c r="K300" s="39"/>
      <c r="L300" s="36"/>
      <c r="M300" s="39"/>
      <c r="N300" s="36"/>
      <c r="O300" s="39"/>
    </row>
    <row r="301" spans="1:15" x14ac:dyDescent="0.2">
      <c r="A301" s="52"/>
      <c r="B301" s="35" t="s">
        <v>287</v>
      </c>
      <c r="C301" s="35" t="s">
        <v>37</v>
      </c>
      <c r="D301" s="35">
        <v>1</v>
      </c>
      <c r="E301" s="35">
        <v>594</v>
      </c>
      <c r="F301" s="35">
        <v>420</v>
      </c>
      <c r="G301" s="36">
        <f t="shared" si="60"/>
        <v>0.24948000000000001</v>
      </c>
      <c r="H301" s="36">
        <f t="shared" si="61"/>
        <v>3.7421999999999997E-2</v>
      </c>
      <c r="I301" s="37">
        <f t="shared" si="62"/>
        <v>0.28690199999999999</v>
      </c>
      <c r="J301" s="36">
        <f>J8</f>
        <v>0</v>
      </c>
      <c r="K301" s="39">
        <f t="shared" si="63"/>
        <v>0</v>
      </c>
      <c r="L301" s="36">
        <f>L8</f>
        <v>0</v>
      </c>
      <c r="M301" s="39">
        <f t="shared" si="59"/>
        <v>0</v>
      </c>
      <c r="N301" s="36">
        <f>N8</f>
        <v>0</v>
      </c>
      <c r="O301" s="39">
        <f t="shared" si="58"/>
        <v>0</v>
      </c>
    </row>
    <row r="302" spans="1:15" x14ac:dyDescent="0.2">
      <c r="A302" s="52"/>
      <c r="B302" s="35" t="s">
        <v>288</v>
      </c>
      <c r="C302" s="35" t="s">
        <v>37</v>
      </c>
      <c r="D302" s="35">
        <v>1</v>
      </c>
      <c r="E302" s="35">
        <v>594</v>
      </c>
      <c r="F302" s="35">
        <v>841</v>
      </c>
      <c r="G302" s="36">
        <f t="shared" si="60"/>
        <v>0.499554</v>
      </c>
      <c r="H302" s="36">
        <f t="shared" si="61"/>
        <v>7.4933100000000002E-2</v>
      </c>
      <c r="I302" s="37">
        <f t="shared" si="62"/>
        <v>0.57448710000000003</v>
      </c>
      <c r="J302" s="36">
        <f>J8</f>
        <v>0</v>
      </c>
      <c r="K302" s="39">
        <f t="shared" si="63"/>
        <v>0</v>
      </c>
      <c r="L302" s="36">
        <f>L8</f>
        <v>0</v>
      </c>
      <c r="M302" s="39">
        <f t="shared" si="59"/>
        <v>0</v>
      </c>
      <c r="N302" s="36">
        <f>N8</f>
        <v>0</v>
      </c>
      <c r="O302" s="39">
        <f t="shared" si="58"/>
        <v>0</v>
      </c>
    </row>
    <row r="303" spans="1:15" x14ac:dyDescent="0.2">
      <c r="A303" s="52"/>
      <c r="B303" s="35"/>
      <c r="C303" s="35"/>
      <c r="D303" s="35"/>
      <c r="E303" s="35"/>
      <c r="F303" s="35"/>
      <c r="G303" s="36"/>
      <c r="H303" s="36"/>
      <c r="I303" s="37"/>
      <c r="J303" s="36"/>
      <c r="K303" s="39"/>
      <c r="L303" s="36"/>
      <c r="M303" s="39"/>
      <c r="N303" s="36"/>
      <c r="O303" s="39"/>
    </row>
    <row r="304" spans="1:15" x14ac:dyDescent="0.2">
      <c r="A304" s="52"/>
      <c r="B304" s="35" t="s">
        <v>289</v>
      </c>
      <c r="C304" s="35" t="s">
        <v>34</v>
      </c>
      <c r="D304" s="35">
        <v>1</v>
      </c>
      <c r="E304" s="35">
        <v>420</v>
      </c>
      <c r="F304" s="35">
        <v>297</v>
      </c>
      <c r="G304" s="36">
        <f t="shared" si="60"/>
        <v>0.12474</v>
      </c>
      <c r="H304" s="36">
        <f t="shared" si="61"/>
        <v>1.8710999999999998E-2</v>
      </c>
      <c r="I304" s="37">
        <f t="shared" si="62"/>
        <v>0.143451</v>
      </c>
      <c r="J304" s="36">
        <f>J9</f>
        <v>0</v>
      </c>
      <c r="K304" s="39">
        <f t="shared" si="63"/>
        <v>0</v>
      </c>
      <c r="L304" s="36">
        <f>L9</f>
        <v>0</v>
      </c>
      <c r="M304" s="39">
        <f t="shared" si="59"/>
        <v>0</v>
      </c>
      <c r="N304" s="36">
        <f>N9</f>
        <v>0</v>
      </c>
      <c r="O304" s="39">
        <f t="shared" si="58"/>
        <v>0</v>
      </c>
    </row>
    <row r="305" spans="1:15" x14ac:dyDescent="0.2">
      <c r="K305" s="33"/>
      <c r="M305" s="33"/>
      <c r="O305" s="33"/>
    </row>
    <row r="306" spans="1:15" x14ac:dyDescent="0.2">
      <c r="A306" s="41">
        <v>46422</v>
      </c>
      <c r="B306" s="42" t="s">
        <v>290</v>
      </c>
      <c r="C306" s="42" t="s">
        <v>37</v>
      </c>
      <c r="D306" s="42">
        <v>2</v>
      </c>
      <c r="E306" s="42">
        <v>594</v>
      </c>
      <c r="F306" s="42">
        <v>841</v>
      </c>
      <c r="G306" s="43">
        <f t="shared" si="60"/>
        <v>0.499554</v>
      </c>
      <c r="H306" s="43">
        <f t="shared" si="61"/>
        <v>7.4933100000000002E-2</v>
      </c>
      <c r="I306" s="44">
        <f t="shared" si="62"/>
        <v>1.1489742000000001</v>
      </c>
      <c r="J306" s="43">
        <f>J8</f>
        <v>0</v>
      </c>
      <c r="K306" s="45">
        <f t="shared" si="63"/>
        <v>0</v>
      </c>
      <c r="L306" s="43">
        <f>L8</f>
        <v>0</v>
      </c>
      <c r="M306" s="45">
        <f t="shared" si="59"/>
        <v>0</v>
      </c>
      <c r="N306" s="43">
        <f>N8</f>
        <v>0</v>
      </c>
      <c r="O306" s="45">
        <f t="shared" si="58"/>
        <v>0</v>
      </c>
    </row>
    <row r="307" spans="1:15" x14ac:dyDescent="0.2">
      <c r="A307" s="53"/>
      <c r="B307" s="42"/>
      <c r="C307" s="42"/>
      <c r="D307" s="42"/>
      <c r="E307" s="42"/>
      <c r="F307" s="42"/>
      <c r="G307" s="43"/>
      <c r="H307" s="43"/>
      <c r="I307" s="44"/>
      <c r="J307" s="43"/>
      <c r="K307" s="45"/>
      <c r="L307" s="43"/>
      <c r="M307" s="45"/>
      <c r="N307" s="43"/>
      <c r="O307" s="45"/>
    </row>
    <row r="308" spans="1:15" x14ac:dyDescent="0.2">
      <c r="A308" s="53"/>
      <c r="B308" s="42" t="s">
        <v>291</v>
      </c>
      <c r="C308" s="42" t="s">
        <v>34</v>
      </c>
      <c r="D308" s="42">
        <v>1</v>
      </c>
      <c r="E308" s="42">
        <v>420</v>
      </c>
      <c r="F308" s="42">
        <v>297</v>
      </c>
      <c r="G308" s="43">
        <f t="shared" si="60"/>
        <v>0.12474</v>
      </c>
      <c r="H308" s="43">
        <f t="shared" si="61"/>
        <v>1.8710999999999998E-2</v>
      </c>
      <c r="I308" s="44">
        <f t="shared" si="62"/>
        <v>0.143451</v>
      </c>
      <c r="J308" s="43">
        <f>J9</f>
        <v>0</v>
      </c>
      <c r="K308" s="45">
        <f t="shared" si="63"/>
        <v>0</v>
      </c>
      <c r="L308" s="43">
        <f>L9</f>
        <v>0</v>
      </c>
      <c r="M308" s="45">
        <f t="shared" si="59"/>
        <v>0</v>
      </c>
      <c r="N308" s="43">
        <f>N9</f>
        <v>0</v>
      </c>
      <c r="O308" s="45">
        <f t="shared" si="58"/>
        <v>0</v>
      </c>
    </row>
    <row r="309" spans="1:15" x14ac:dyDescent="0.2">
      <c r="A309" s="53"/>
      <c r="B309" s="42" t="s">
        <v>292</v>
      </c>
      <c r="C309" s="42" t="s">
        <v>34</v>
      </c>
      <c r="D309" s="42">
        <v>1</v>
      </c>
      <c r="E309" s="42">
        <v>420</v>
      </c>
      <c r="F309" s="42">
        <v>297</v>
      </c>
      <c r="G309" s="43">
        <f t="shared" si="60"/>
        <v>0.12474</v>
      </c>
      <c r="H309" s="43">
        <f t="shared" si="61"/>
        <v>1.8710999999999998E-2</v>
      </c>
      <c r="I309" s="44">
        <f t="shared" si="62"/>
        <v>0.143451</v>
      </c>
      <c r="J309" s="43">
        <f>J9</f>
        <v>0</v>
      </c>
      <c r="K309" s="45">
        <f t="shared" si="63"/>
        <v>0</v>
      </c>
      <c r="L309" s="43">
        <f>L9</f>
        <v>0</v>
      </c>
      <c r="M309" s="45">
        <f t="shared" si="59"/>
        <v>0</v>
      </c>
      <c r="N309" s="43">
        <f>N9</f>
        <v>0</v>
      </c>
      <c r="O309" s="45">
        <f t="shared" si="58"/>
        <v>0</v>
      </c>
    </row>
    <row r="310" spans="1:15" x14ac:dyDescent="0.2">
      <c r="A310" s="53"/>
      <c r="B310" s="42" t="s">
        <v>293</v>
      </c>
      <c r="C310" s="42" t="s">
        <v>37</v>
      </c>
      <c r="D310" s="42">
        <v>18</v>
      </c>
      <c r="E310" s="42">
        <v>420</v>
      </c>
      <c r="F310" s="42">
        <v>297</v>
      </c>
      <c r="G310" s="43">
        <f t="shared" si="60"/>
        <v>0.12474</v>
      </c>
      <c r="H310" s="43">
        <f t="shared" si="61"/>
        <v>1.8710999999999998E-2</v>
      </c>
      <c r="I310" s="44">
        <f t="shared" si="62"/>
        <v>2.5821179999999999</v>
      </c>
      <c r="J310" s="43">
        <f>J8</f>
        <v>0</v>
      </c>
      <c r="K310" s="45">
        <f t="shared" si="63"/>
        <v>0</v>
      </c>
      <c r="L310" s="43">
        <f>L8</f>
        <v>0</v>
      </c>
      <c r="M310" s="45">
        <f t="shared" si="59"/>
        <v>0</v>
      </c>
      <c r="N310" s="43">
        <f>N8</f>
        <v>0</v>
      </c>
      <c r="O310" s="45">
        <f t="shared" si="58"/>
        <v>0</v>
      </c>
    </row>
    <row r="311" spans="1:15" x14ac:dyDescent="0.2">
      <c r="A311" s="53"/>
      <c r="B311" s="42" t="s">
        <v>294</v>
      </c>
      <c r="C311" s="42" t="s">
        <v>87</v>
      </c>
      <c r="D311" s="42">
        <v>2</v>
      </c>
      <c r="E311" s="42">
        <v>2500</v>
      </c>
      <c r="F311" s="42">
        <v>400</v>
      </c>
      <c r="G311" s="43">
        <f t="shared" si="60"/>
        <v>1</v>
      </c>
      <c r="H311" s="43">
        <f t="shared" si="61"/>
        <v>0.15</v>
      </c>
      <c r="I311" s="44">
        <f t="shared" si="62"/>
        <v>2.2999999999999998</v>
      </c>
      <c r="J311" s="43">
        <f>J10</f>
        <v>0</v>
      </c>
      <c r="K311" s="45">
        <f t="shared" si="63"/>
        <v>0</v>
      </c>
      <c r="L311" s="43">
        <f>L10</f>
        <v>0</v>
      </c>
      <c r="M311" s="45">
        <f t="shared" si="59"/>
        <v>0</v>
      </c>
      <c r="N311" s="43">
        <f>N10</f>
        <v>0</v>
      </c>
      <c r="O311" s="45">
        <f t="shared" si="58"/>
        <v>0</v>
      </c>
    </row>
    <row r="312" spans="1:15" x14ac:dyDescent="0.2">
      <c r="K312" s="33"/>
      <c r="M312" s="33"/>
      <c r="O312" s="33"/>
    </row>
    <row r="313" spans="1:15" x14ac:dyDescent="0.2">
      <c r="A313" s="46">
        <v>46423</v>
      </c>
      <c r="B313" s="47" t="s">
        <v>295</v>
      </c>
      <c r="C313" s="47" t="s">
        <v>37</v>
      </c>
      <c r="D313" s="47">
        <v>1</v>
      </c>
      <c r="E313" s="47">
        <v>210</v>
      </c>
      <c r="F313" s="47">
        <v>297</v>
      </c>
      <c r="G313" s="48">
        <v>0.12</v>
      </c>
      <c r="H313" s="48">
        <f t="shared" si="61"/>
        <v>1.7999999999999999E-2</v>
      </c>
      <c r="I313" s="49">
        <f t="shared" si="62"/>
        <v>0.13799999999999998</v>
      </c>
      <c r="J313" s="48">
        <f>J8</f>
        <v>0</v>
      </c>
      <c r="K313" s="50">
        <f t="shared" si="63"/>
        <v>0</v>
      </c>
      <c r="L313" s="48">
        <f>L8</f>
        <v>0</v>
      </c>
      <c r="M313" s="50">
        <f t="shared" si="59"/>
        <v>0</v>
      </c>
      <c r="N313" s="48">
        <f>N8</f>
        <v>0</v>
      </c>
      <c r="O313" s="50">
        <f t="shared" si="58"/>
        <v>0</v>
      </c>
    </row>
    <row r="314" spans="1:15" x14ac:dyDescent="0.2">
      <c r="A314" s="51"/>
      <c r="B314" s="47" t="s">
        <v>296</v>
      </c>
      <c r="C314" s="47" t="s">
        <v>37</v>
      </c>
      <c r="D314" s="47">
        <v>1</v>
      </c>
      <c r="E314" s="47">
        <v>210</v>
      </c>
      <c r="F314" s="47">
        <v>297</v>
      </c>
      <c r="G314" s="48">
        <v>0.12</v>
      </c>
      <c r="H314" s="48">
        <f t="shared" si="61"/>
        <v>1.7999999999999999E-2</v>
      </c>
      <c r="I314" s="49">
        <f t="shared" si="62"/>
        <v>0.13799999999999998</v>
      </c>
      <c r="J314" s="48">
        <f>J8</f>
        <v>0</v>
      </c>
      <c r="K314" s="50">
        <f t="shared" si="63"/>
        <v>0</v>
      </c>
      <c r="L314" s="48">
        <f>L8</f>
        <v>0</v>
      </c>
      <c r="M314" s="50">
        <f t="shared" si="59"/>
        <v>0</v>
      </c>
      <c r="N314" s="48">
        <f>N8</f>
        <v>0</v>
      </c>
      <c r="O314" s="50">
        <f t="shared" si="58"/>
        <v>0</v>
      </c>
    </row>
    <row r="315" spans="1:15" x14ac:dyDescent="0.2">
      <c r="A315" s="51"/>
      <c r="B315" s="47" t="s">
        <v>297</v>
      </c>
      <c r="C315" s="47" t="s">
        <v>37</v>
      </c>
      <c r="D315" s="47">
        <v>2</v>
      </c>
      <c r="E315" s="47">
        <v>594</v>
      </c>
      <c r="F315" s="47">
        <v>841</v>
      </c>
      <c r="G315" s="48">
        <f t="shared" si="60"/>
        <v>0.499554</v>
      </c>
      <c r="H315" s="48">
        <f t="shared" si="61"/>
        <v>7.4933100000000002E-2</v>
      </c>
      <c r="I315" s="49">
        <f t="shared" si="62"/>
        <v>1.1489742000000001</v>
      </c>
      <c r="J315" s="48">
        <f>J8</f>
        <v>0</v>
      </c>
      <c r="K315" s="50">
        <f t="shared" si="63"/>
        <v>0</v>
      </c>
      <c r="L315" s="48">
        <f>L8</f>
        <v>0</v>
      </c>
      <c r="M315" s="50">
        <f t="shared" si="59"/>
        <v>0</v>
      </c>
      <c r="N315" s="48">
        <f>N8</f>
        <v>0</v>
      </c>
      <c r="O315" s="50">
        <f t="shared" ref="O315:O347" si="64">SUM(I315*N315)</f>
        <v>0</v>
      </c>
    </row>
    <row r="316" spans="1:15" x14ac:dyDescent="0.2">
      <c r="A316" s="51"/>
      <c r="B316" s="47" t="s">
        <v>298</v>
      </c>
      <c r="C316" s="47" t="s">
        <v>37</v>
      </c>
      <c r="D316" s="47">
        <v>5</v>
      </c>
      <c r="E316" s="47">
        <v>594</v>
      </c>
      <c r="F316" s="47">
        <v>841</v>
      </c>
      <c r="G316" s="48">
        <f t="shared" si="60"/>
        <v>0.499554</v>
      </c>
      <c r="H316" s="48">
        <f t="shared" si="61"/>
        <v>7.4933100000000002E-2</v>
      </c>
      <c r="I316" s="49">
        <f t="shared" si="62"/>
        <v>2.8724354999999999</v>
      </c>
      <c r="J316" s="48">
        <f>J8</f>
        <v>0</v>
      </c>
      <c r="K316" s="50">
        <f t="shared" si="63"/>
        <v>0</v>
      </c>
      <c r="L316" s="48">
        <f>L8</f>
        <v>0</v>
      </c>
      <c r="M316" s="50">
        <f t="shared" si="59"/>
        <v>0</v>
      </c>
      <c r="N316" s="48">
        <f>N8</f>
        <v>0</v>
      </c>
      <c r="O316" s="50">
        <f t="shared" si="64"/>
        <v>0</v>
      </c>
    </row>
    <row r="317" spans="1:15" x14ac:dyDescent="0.2">
      <c r="A317" s="51"/>
      <c r="B317" s="47" t="s">
        <v>299</v>
      </c>
      <c r="C317" s="47" t="s">
        <v>37</v>
      </c>
      <c r="D317" s="47">
        <v>2</v>
      </c>
      <c r="E317" s="47">
        <v>594</v>
      </c>
      <c r="F317" s="47">
        <v>841</v>
      </c>
      <c r="G317" s="48">
        <f t="shared" si="60"/>
        <v>0.499554</v>
      </c>
      <c r="H317" s="48">
        <f t="shared" si="61"/>
        <v>7.4933100000000002E-2</v>
      </c>
      <c r="I317" s="49">
        <f t="shared" si="62"/>
        <v>1.1489742000000001</v>
      </c>
      <c r="J317" s="48">
        <f>J8</f>
        <v>0</v>
      </c>
      <c r="K317" s="50">
        <f t="shared" si="63"/>
        <v>0</v>
      </c>
      <c r="L317" s="48">
        <f>L8</f>
        <v>0</v>
      </c>
      <c r="M317" s="50">
        <f t="shared" si="59"/>
        <v>0</v>
      </c>
      <c r="N317" s="48">
        <f>N8</f>
        <v>0</v>
      </c>
      <c r="O317" s="50">
        <f t="shared" si="64"/>
        <v>0</v>
      </c>
    </row>
    <row r="318" spans="1:15" x14ac:dyDescent="0.2">
      <c r="A318" s="46"/>
      <c r="B318" s="47" t="s">
        <v>300</v>
      </c>
      <c r="C318" s="47" t="s">
        <v>37</v>
      </c>
      <c r="D318" s="47">
        <v>1</v>
      </c>
      <c r="E318" s="47">
        <v>594</v>
      </c>
      <c r="F318" s="47">
        <v>841</v>
      </c>
      <c r="G318" s="48">
        <f t="shared" si="60"/>
        <v>0.499554</v>
      </c>
      <c r="H318" s="48">
        <f t="shared" si="61"/>
        <v>7.4933100000000002E-2</v>
      </c>
      <c r="I318" s="49">
        <f t="shared" si="62"/>
        <v>0.57448710000000003</v>
      </c>
      <c r="J318" s="48">
        <f>J8</f>
        <v>0</v>
      </c>
      <c r="K318" s="50">
        <f t="shared" si="63"/>
        <v>0</v>
      </c>
      <c r="L318" s="48">
        <f>L8</f>
        <v>0</v>
      </c>
      <c r="M318" s="50">
        <f t="shared" si="59"/>
        <v>0</v>
      </c>
      <c r="N318" s="48">
        <f>N8</f>
        <v>0</v>
      </c>
      <c r="O318" s="50">
        <f t="shared" si="64"/>
        <v>0</v>
      </c>
    </row>
    <row r="319" spans="1:15" x14ac:dyDescent="0.2">
      <c r="A319" s="51"/>
      <c r="B319" s="47" t="s">
        <v>301</v>
      </c>
      <c r="C319" s="47" t="s">
        <v>37</v>
      </c>
      <c r="D319" s="47">
        <v>3</v>
      </c>
      <c r="E319" s="47">
        <v>594</v>
      </c>
      <c r="F319" s="47">
        <v>841</v>
      </c>
      <c r="G319" s="48">
        <f t="shared" si="60"/>
        <v>0.499554</v>
      </c>
      <c r="H319" s="48">
        <f t="shared" si="61"/>
        <v>7.4933100000000002E-2</v>
      </c>
      <c r="I319" s="49">
        <f t="shared" si="62"/>
        <v>1.7234613000000001</v>
      </c>
      <c r="J319" s="48">
        <f>J8</f>
        <v>0</v>
      </c>
      <c r="K319" s="50">
        <f t="shared" si="63"/>
        <v>0</v>
      </c>
      <c r="L319" s="48">
        <f>L8</f>
        <v>0</v>
      </c>
      <c r="M319" s="50">
        <f t="shared" si="59"/>
        <v>0</v>
      </c>
      <c r="N319" s="48">
        <f>N8</f>
        <v>0</v>
      </c>
      <c r="O319" s="50">
        <f t="shared" si="64"/>
        <v>0</v>
      </c>
    </row>
    <row r="320" spans="1:15" x14ac:dyDescent="0.2">
      <c r="A320" s="51"/>
      <c r="B320" s="47" t="s">
        <v>302</v>
      </c>
      <c r="C320" s="47" t="s">
        <v>37</v>
      </c>
      <c r="D320" s="47">
        <v>3</v>
      </c>
      <c r="E320" s="47">
        <v>594</v>
      </c>
      <c r="F320" s="47">
        <v>841</v>
      </c>
      <c r="G320" s="48">
        <f t="shared" si="60"/>
        <v>0.499554</v>
      </c>
      <c r="H320" s="48">
        <f t="shared" si="61"/>
        <v>7.4933100000000002E-2</v>
      </c>
      <c r="I320" s="49">
        <f t="shared" si="62"/>
        <v>1.7234613000000001</v>
      </c>
      <c r="J320" s="48">
        <f>J8</f>
        <v>0</v>
      </c>
      <c r="K320" s="50">
        <f t="shared" si="63"/>
        <v>0</v>
      </c>
      <c r="L320" s="48">
        <f>L8</f>
        <v>0</v>
      </c>
      <c r="M320" s="50">
        <f t="shared" si="59"/>
        <v>0</v>
      </c>
      <c r="N320" s="48">
        <f>N8</f>
        <v>0</v>
      </c>
      <c r="O320" s="50">
        <f t="shared" si="64"/>
        <v>0</v>
      </c>
    </row>
    <row r="321" spans="1:15" x14ac:dyDescent="0.2">
      <c r="A321" s="51"/>
      <c r="B321" s="47" t="s">
        <v>303</v>
      </c>
      <c r="C321" s="47" t="s">
        <v>37</v>
      </c>
      <c r="D321" s="47">
        <v>3</v>
      </c>
      <c r="E321" s="47">
        <v>594</v>
      </c>
      <c r="F321" s="47">
        <v>841</v>
      </c>
      <c r="G321" s="48">
        <f t="shared" si="60"/>
        <v>0.499554</v>
      </c>
      <c r="H321" s="48">
        <f t="shared" si="61"/>
        <v>7.4933100000000002E-2</v>
      </c>
      <c r="I321" s="49">
        <f t="shared" si="62"/>
        <v>1.7234613000000001</v>
      </c>
      <c r="J321" s="48">
        <f>J8</f>
        <v>0</v>
      </c>
      <c r="K321" s="50">
        <f t="shared" si="63"/>
        <v>0</v>
      </c>
      <c r="L321" s="48">
        <f>L8</f>
        <v>0</v>
      </c>
      <c r="M321" s="50">
        <f t="shared" si="59"/>
        <v>0</v>
      </c>
      <c r="N321" s="48">
        <f>N8</f>
        <v>0</v>
      </c>
      <c r="O321" s="50">
        <f t="shared" si="64"/>
        <v>0</v>
      </c>
    </row>
    <row r="322" spans="1:15" x14ac:dyDescent="0.2">
      <c r="A322" s="51"/>
      <c r="B322" s="47" t="s">
        <v>304</v>
      </c>
      <c r="C322" s="47" t="s">
        <v>37</v>
      </c>
      <c r="D322" s="47">
        <v>1</v>
      </c>
      <c r="E322" s="47">
        <v>594</v>
      </c>
      <c r="F322" s="47">
        <v>841</v>
      </c>
      <c r="G322" s="48">
        <f t="shared" si="60"/>
        <v>0.499554</v>
      </c>
      <c r="H322" s="48">
        <f t="shared" si="61"/>
        <v>7.4933100000000002E-2</v>
      </c>
      <c r="I322" s="49">
        <f t="shared" si="62"/>
        <v>0.57448710000000003</v>
      </c>
      <c r="J322" s="48">
        <f>J8</f>
        <v>0</v>
      </c>
      <c r="K322" s="50">
        <f t="shared" si="63"/>
        <v>0</v>
      </c>
      <c r="L322" s="48">
        <f>L8</f>
        <v>0</v>
      </c>
      <c r="M322" s="50">
        <f t="shared" si="59"/>
        <v>0</v>
      </c>
      <c r="N322" s="48">
        <f>N8</f>
        <v>0</v>
      </c>
      <c r="O322" s="50">
        <f t="shared" si="64"/>
        <v>0</v>
      </c>
    </row>
    <row r="323" spans="1:15" x14ac:dyDescent="0.2">
      <c r="A323" s="51"/>
      <c r="B323" s="47" t="s">
        <v>305</v>
      </c>
      <c r="C323" s="47" t="s">
        <v>37</v>
      </c>
      <c r="D323" s="47">
        <v>2</v>
      </c>
      <c r="E323" s="47">
        <v>594</v>
      </c>
      <c r="F323" s="47">
        <v>841</v>
      </c>
      <c r="G323" s="48">
        <f t="shared" si="60"/>
        <v>0.499554</v>
      </c>
      <c r="H323" s="48">
        <f t="shared" si="61"/>
        <v>7.4933100000000002E-2</v>
      </c>
      <c r="I323" s="49">
        <f t="shared" si="62"/>
        <v>1.1489742000000001</v>
      </c>
      <c r="J323" s="48">
        <f>J8</f>
        <v>0</v>
      </c>
      <c r="K323" s="50">
        <f t="shared" si="63"/>
        <v>0</v>
      </c>
      <c r="L323" s="48">
        <f>L8</f>
        <v>0</v>
      </c>
      <c r="M323" s="50">
        <f t="shared" si="59"/>
        <v>0</v>
      </c>
      <c r="N323" s="48">
        <f>N8</f>
        <v>0</v>
      </c>
      <c r="O323" s="50">
        <f t="shared" si="64"/>
        <v>0</v>
      </c>
    </row>
    <row r="324" spans="1:15" x14ac:dyDescent="0.2">
      <c r="A324" s="51"/>
      <c r="B324" s="47" t="s">
        <v>306</v>
      </c>
      <c r="C324" s="47" t="s">
        <v>37</v>
      </c>
      <c r="D324" s="47">
        <v>3</v>
      </c>
      <c r="E324" s="47">
        <v>594</v>
      </c>
      <c r="F324" s="47">
        <v>841</v>
      </c>
      <c r="G324" s="48">
        <f t="shared" si="60"/>
        <v>0.499554</v>
      </c>
      <c r="H324" s="48">
        <f t="shared" si="61"/>
        <v>7.4933100000000002E-2</v>
      </c>
      <c r="I324" s="49">
        <f t="shared" si="62"/>
        <v>1.7234613000000001</v>
      </c>
      <c r="J324" s="48">
        <f>J8</f>
        <v>0</v>
      </c>
      <c r="K324" s="50">
        <f t="shared" si="63"/>
        <v>0</v>
      </c>
      <c r="L324" s="48">
        <f>L8</f>
        <v>0</v>
      </c>
      <c r="M324" s="50">
        <f t="shared" si="59"/>
        <v>0</v>
      </c>
      <c r="N324" s="48">
        <f>N8</f>
        <v>0</v>
      </c>
      <c r="O324" s="50">
        <f t="shared" si="64"/>
        <v>0</v>
      </c>
    </row>
    <row r="325" spans="1:15" x14ac:dyDescent="0.2">
      <c r="A325" s="51"/>
      <c r="B325" s="47" t="s">
        <v>307</v>
      </c>
      <c r="C325" s="47" t="s">
        <v>37</v>
      </c>
      <c r="D325" s="47">
        <v>2</v>
      </c>
      <c r="E325" s="47">
        <v>594</v>
      </c>
      <c r="F325" s="47">
        <v>841</v>
      </c>
      <c r="G325" s="48">
        <f t="shared" si="60"/>
        <v>0.499554</v>
      </c>
      <c r="H325" s="48">
        <f t="shared" si="61"/>
        <v>7.4933100000000002E-2</v>
      </c>
      <c r="I325" s="49">
        <f t="shared" si="62"/>
        <v>1.1489742000000001</v>
      </c>
      <c r="J325" s="48">
        <f>J8</f>
        <v>0</v>
      </c>
      <c r="K325" s="50">
        <f t="shared" si="63"/>
        <v>0</v>
      </c>
      <c r="L325" s="48">
        <f>L8</f>
        <v>0</v>
      </c>
      <c r="M325" s="50">
        <f t="shared" si="59"/>
        <v>0</v>
      </c>
      <c r="N325" s="48">
        <f>N8</f>
        <v>0</v>
      </c>
      <c r="O325" s="50">
        <f t="shared" si="64"/>
        <v>0</v>
      </c>
    </row>
    <row r="326" spans="1:15" x14ac:dyDescent="0.2">
      <c r="A326" s="51"/>
      <c r="B326" s="47" t="s">
        <v>308</v>
      </c>
      <c r="C326" s="47" t="s">
        <v>37</v>
      </c>
      <c r="D326" s="47">
        <v>1</v>
      </c>
      <c r="E326" s="47">
        <v>594</v>
      </c>
      <c r="F326" s="47">
        <v>841</v>
      </c>
      <c r="G326" s="48">
        <f t="shared" si="60"/>
        <v>0.499554</v>
      </c>
      <c r="H326" s="48">
        <f t="shared" si="61"/>
        <v>7.4933100000000002E-2</v>
      </c>
      <c r="I326" s="49">
        <f t="shared" si="62"/>
        <v>0.57448710000000003</v>
      </c>
      <c r="J326" s="48">
        <f>J8</f>
        <v>0</v>
      </c>
      <c r="K326" s="50">
        <f t="shared" si="63"/>
        <v>0</v>
      </c>
      <c r="L326" s="48">
        <f>L8</f>
        <v>0</v>
      </c>
      <c r="M326" s="50">
        <f t="shared" si="59"/>
        <v>0</v>
      </c>
      <c r="N326" s="48">
        <f>N8</f>
        <v>0</v>
      </c>
      <c r="O326" s="50">
        <f t="shared" si="64"/>
        <v>0</v>
      </c>
    </row>
    <row r="327" spans="1:15" x14ac:dyDescent="0.2">
      <c r="A327" s="46"/>
      <c r="B327" s="47" t="s">
        <v>309</v>
      </c>
      <c r="C327" s="47" t="s">
        <v>37</v>
      </c>
      <c r="D327" s="47">
        <v>1</v>
      </c>
      <c r="E327" s="47">
        <v>594</v>
      </c>
      <c r="F327" s="47">
        <v>841</v>
      </c>
      <c r="G327" s="48">
        <f t="shared" si="60"/>
        <v>0.499554</v>
      </c>
      <c r="H327" s="48">
        <f t="shared" si="61"/>
        <v>7.4933100000000002E-2</v>
      </c>
      <c r="I327" s="49">
        <f t="shared" si="62"/>
        <v>0.57448710000000003</v>
      </c>
      <c r="J327" s="48">
        <f>J8</f>
        <v>0</v>
      </c>
      <c r="K327" s="50">
        <f t="shared" si="63"/>
        <v>0</v>
      </c>
      <c r="L327" s="48">
        <f>L8</f>
        <v>0</v>
      </c>
      <c r="M327" s="50">
        <f t="shared" si="59"/>
        <v>0</v>
      </c>
      <c r="N327" s="48">
        <f>N8</f>
        <v>0</v>
      </c>
      <c r="O327" s="50">
        <f t="shared" si="64"/>
        <v>0</v>
      </c>
    </row>
    <row r="328" spans="1:15" x14ac:dyDescent="0.2">
      <c r="A328" s="51"/>
      <c r="B328" s="47" t="s">
        <v>310</v>
      </c>
      <c r="C328" s="47" t="s">
        <v>37</v>
      </c>
      <c r="D328" s="47">
        <v>2</v>
      </c>
      <c r="E328" s="47">
        <v>594</v>
      </c>
      <c r="F328" s="47">
        <v>841</v>
      </c>
      <c r="G328" s="48">
        <f t="shared" si="60"/>
        <v>0.499554</v>
      </c>
      <c r="H328" s="48">
        <f t="shared" si="61"/>
        <v>7.4933100000000002E-2</v>
      </c>
      <c r="I328" s="49">
        <f t="shared" si="62"/>
        <v>1.1489742000000001</v>
      </c>
      <c r="J328" s="48">
        <f>J8</f>
        <v>0</v>
      </c>
      <c r="K328" s="50">
        <f t="shared" si="63"/>
        <v>0</v>
      </c>
      <c r="L328" s="48">
        <f>L8</f>
        <v>0</v>
      </c>
      <c r="M328" s="50">
        <f t="shared" si="59"/>
        <v>0</v>
      </c>
      <c r="N328" s="48">
        <f>N8</f>
        <v>0</v>
      </c>
      <c r="O328" s="50">
        <f t="shared" si="64"/>
        <v>0</v>
      </c>
    </row>
    <row r="329" spans="1:15" x14ac:dyDescent="0.2">
      <c r="A329" s="51"/>
      <c r="B329" s="47" t="s">
        <v>311</v>
      </c>
      <c r="C329" s="47" t="s">
        <v>37</v>
      </c>
      <c r="D329" s="47">
        <v>2</v>
      </c>
      <c r="E329" s="47">
        <v>594</v>
      </c>
      <c r="F329" s="47">
        <v>841</v>
      </c>
      <c r="G329" s="48">
        <f t="shared" si="60"/>
        <v>0.499554</v>
      </c>
      <c r="H329" s="48">
        <f t="shared" si="61"/>
        <v>7.4933100000000002E-2</v>
      </c>
      <c r="I329" s="49">
        <f t="shared" si="62"/>
        <v>1.1489742000000001</v>
      </c>
      <c r="J329" s="48">
        <f>J8</f>
        <v>0</v>
      </c>
      <c r="K329" s="50">
        <f t="shared" si="63"/>
        <v>0</v>
      </c>
      <c r="L329" s="48">
        <f>L8</f>
        <v>0</v>
      </c>
      <c r="M329" s="50">
        <f t="shared" ref="M329:M344" si="65">SUM(I329*L329)</f>
        <v>0</v>
      </c>
      <c r="N329" s="48">
        <f>N8</f>
        <v>0</v>
      </c>
      <c r="O329" s="50">
        <f t="shared" si="64"/>
        <v>0</v>
      </c>
    </row>
    <row r="330" spans="1:15" x14ac:dyDescent="0.2">
      <c r="A330" s="51"/>
      <c r="B330" s="47" t="s">
        <v>312</v>
      </c>
      <c r="C330" s="47" t="s">
        <v>37</v>
      </c>
      <c r="D330" s="47">
        <v>2</v>
      </c>
      <c r="E330" s="47">
        <v>841</v>
      </c>
      <c r="F330" s="47">
        <v>1189</v>
      </c>
      <c r="G330" s="48">
        <f>SUM(E330*F330)/1000000</f>
        <v>0.99994899999999998</v>
      </c>
      <c r="H330" s="48">
        <f>SUM(G330)*15%</f>
        <v>0.14999235</v>
      </c>
      <c r="I330" s="49">
        <f>SUM(G330:H330)*D330</f>
        <v>2.2998826999999999</v>
      </c>
      <c r="J330" s="48">
        <f>J8</f>
        <v>0</v>
      </c>
      <c r="K330" s="50">
        <f>SUM(I330*J330)</f>
        <v>0</v>
      </c>
      <c r="L330" s="48">
        <f>L8</f>
        <v>0</v>
      </c>
      <c r="M330" s="50">
        <f t="shared" si="65"/>
        <v>0</v>
      </c>
      <c r="N330" s="48">
        <f>N8</f>
        <v>0</v>
      </c>
      <c r="O330" s="50">
        <f t="shared" si="64"/>
        <v>0</v>
      </c>
    </row>
    <row r="331" spans="1:15" x14ac:dyDescent="0.2">
      <c r="A331" s="51"/>
      <c r="B331" s="47"/>
      <c r="C331" s="47"/>
      <c r="D331" s="47"/>
      <c r="E331" s="47"/>
      <c r="F331" s="47"/>
      <c r="G331" s="48"/>
      <c r="H331" s="48"/>
      <c r="I331" s="49"/>
      <c r="J331" s="48"/>
      <c r="K331" s="50"/>
      <c r="L331" s="48"/>
      <c r="M331" s="50"/>
      <c r="N331" s="48"/>
      <c r="O331" s="50"/>
    </row>
    <row r="332" spans="1:15" x14ac:dyDescent="0.2">
      <c r="A332" s="51"/>
      <c r="B332" s="47" t="s">
        <v>313</v>
      </c>
      <c r="C332" s="47" t="s">
        <v>37</v>
      </c>
      <c r="D332" s="47">
        <v>1</v>
      </c>
      <c r="E332" s="47">
        <v>594</v>
      </c>
      <c r="F332" s="47">
        <v>841</v>
      </c>
      <c r="G332" s="48">
        <f t="shared" si="60"/>
        <v>0.499554</v>
      </c>
      <c r="H332" s="48">
        <f t="shared" si="61"/>
        <v>7.4933100000000002E-2</v>
      </c>
      <c r="I332" s="49">
        <f t="shared" si="62"/>
        <v>0.57448710000000003</v>
      </c>
      <c r="J332" s="48">
        <f>J8</f>
        <v>0</v>
      </c>
      <c r="K332" s="50">
        <f t="shared" si="63"/>
        <v>0</v>
      </c>
      <c r="L332" s="48">
        <f>L8</f>
        <v>0</v>
      </c>
      <c r="M332" s="50">
        <f t="shared" si="65"/>
        <v>0</v>
      </c>
      <c r="N332" s="48">
        <f>N8</f>
        <v>0</v>
      </c>
      <c r="O332" s="50">
        <f t="shared" si="64"/>
        <v>0</v>
      </c>
    </row>
    <row r="333" spans="1:15" x14ac:dyDescent="0.2">
      <c r="A333" s="51"/>
      <c r="B333" s="47" t="s">
        <v>314</v>
      </c>
      <c r="C333" s="47" t="s">
        <v>37</v>
      </c>
      <c r="D333" s="47">
        <v>1</v>
      </c>
      <c r="E333" s="47">
        <v>594</v>
      </c>
      <c r="F333" s="47">
        <v>841</v>
      </c>
      <c r="G333" s="48">
        <f t="shared" si="60"/>
        <v>0.499554</v>
      </c>
      <c r="H333" s="48">
        <f t="shared" si="61"/>
        <v>7.4933100000000002E-2</v>
      </c>
      <c r="I333" s="49">
        <f t="shared" si="62"/>
        <v>0.57448710000000003</v>
      </c>
      <c r="J333" s="48">
        <f>J8</f>
        <v>0</v>
      </c>
      <c r="K333" s="50">
        <f t="shared" si="63"/>
        <v>0</v>
      </c>
      <c r="L333" s="48">
        <f>L8</f>
        <v>0</v>
      </c>
      <c r="M333" s="50">
        <f t="shared" si="65"/>
        <v>0</v>
      </c>
      <c r="N333" s="48">
        <f>N8</f>
        <v>0</v>
      </c>
      <c r="O333" s="50">
        <f t="shared" si="64"/>
        <v>0</v>
      </c>
    </row>
    <row r="334" spans="1:15" x14ac:dyDescent="0.2">
      <c r="A334" s="46"/>
      <c r="B334" s="47" t="s">
        <v>315</v>
      </c>
      <c r="C334" s="47" t="s">
        <v>37</v>
      </c>
      <c r="D334" s="47">
        <v>1</v>
      </c>
      <c r="E334" s="47">
        <v>594</v>
      </c>
      <c r="F334" s="47">
        <v>841</v>
      </c>
      <c r="G334" s="48">
        <f t="shared" si="60"/>
        <v>0.499554</v>
      </c>
      <c r="H334" s="48">
        <f t="shared" si="61"/>
        <v>7.4933100000000002E-2</v>
      </c>
      <c r="I334" s="49">
        <f t="shared" si="62"/>
        <v>0.57448710000000003</v>
      </c>
      <c r="J334" s="48">
        <f>J8</f>
        <v>0</v>
      </c>
      <c r="K334" s="50">
        <f t="shared" si="63"/>
        <v>0</v>
      </c>
      <c r="L334" s="48">
        <f>L8</f>
        <v>0</v>
      </c>
      <c r="M334" s="50">
        <f t="shared" si="65"/>
        <v>0</v>
      </c>
      <c r="N334" s="48">
        <f>N8</f>
        <v>0</v>
      </c>
      <c r="O334" s="50">
        <f t="shared" si="64"/>
        <v>0</v>
      </c>
    </row>
    <row r="335" spans="1:15" x14ac:dyDescent="0.2">
      <c r="A335" s="46"/>
      <c r="B335" s="47" t="s">
        <v>316</v>
      </c>
      <c r="C335" s="47" t="s">
        <v>37</v>
      </c>
      <c r="D335" s="47">
        <v>1</v>
      </c>
      <c r="E335" s="47">
        <v>594</v>
      </c>
      <c r="F335" s="47">
        <v>841</v>
      </c>
      <c r="G335" s="48">
        <f t="shared" si="60"/>
        <v>0.499554</v>
      </c>
      <c r="H335" s="48">
        <f t="shared" si="61"/>
        <v>7.4933100000000002E-2</v>
      </c>
      <c r="I335" s="49">
        <f t="shared" si="62"/>
        <v>0.57448710000000003</v>
      </c>
      <c r="J335" s="48">
        <f>J8</f>
        <v>0</v>
      </c>
      <c r="K335" s="50">
        <f t="shared" si="63"/>
        <v>0</v>
      </c>
      <c r="L335" s="48">
        <f>L8</f>
        <v>0</v>
      </c>
      <c r="M335" s="50">
        <f t="shared" si="65"/>
        <v>0</v>
      </c>
      <c r="N335" s="48">
        <f>N8</f>
        <v>0</v>
      </c>
      <c r="O335" s="50">
        <f t="shared" si="64"/>
        <v>0</v>
      </c>
    </row>
    <row r="336" spans="1:15" x14ac:dyDescent="0.2">
      <c r="A336" s="46"/>
      <c r="B336" s="47" t="s">
        <v>317</v>
      </c>
      <c r="C336" s="47" t="s">
        <v>37</v>
      </c>
      <c r="D336" s="47">
        <v>1</v>
      </c>
      <c r="E336" s="47">
        <v>594</v>
      </c>
      <c r="F336" s="47">
        <v>841</v>
      </c>
      <c r="G336" s="48">
        <f t="shared" si="60"/>
        <v>0.499554</v>
      </c>
      <c r="H336" s="48">
        <f t="shared" si="61"/>
        <v>7.4933100000000002E-2</v>
      </c>
      <c r="I336" s="49">
        <f t="shared" si="62"/>
        <v>0.57448710000000003</v>
      </c>
      <c r="J336" s="48">
        <f>J8</f>
        <v>0</v>
      </c>
      <c r="K336" s="50">
        <f t="shared" si="63"/>
        <v>0</v>
      </c>
      <c r="L336" s="48">
        <f>L8</f>
        <v>0</v>
      </c>
      <c r="M336" s="50">
        <f t="shared" si="65"/>
        <v>0</v>
      </c>
      <c r="N336" s="48">
        <f>N8</f>
        <v>0</v>
      </c>
      <c r="O336" s="50">
        <f t="shared" si="64"/>
        <v>0</v>
      </c>
    </row>
    <row r="337" spans="1:15" x14ac:dyDescent="0.2">
      <c r="A337" s="46"/>
      <c r="B337" s="47"/>
      <c r="C337" s="47"/>
      <c r="D337" s="47"/>
      <c r="E337" s="47"/>
      <c r="F337" s="47"/>
      <c r="G337" s="48"/>
      <c r="H337" s="48"/>
      <c r="I337" s="49"/>
      <c r="J337" s="48"/>
      <c r="K337" s="50"/>
      <c r="L337" s="48"/>
      <c r="M337" s="50"/>
      <c r="N337" s="48"/>
      <c r="O337" s="50"/>
    </row>
    <row r="338" spans="1:15" x14ac:dyDescent="0.2">
      <c r="A338" s="51"/>
      <c r="B338" s="47" t="s">
        <v>318</v>
      </c>
      <c r="C338" s="47" t="s">
        <v>207</v>
      </c>
      <c r="D338" s="47">
        <v>1</v>
      </c>
      <c r="E338" s="47">
        <v>1100</v>
      </c>
      <c r="F338" s="47">
        <v>350</v>
      </c>
      <c r="G338" s="48">
        <f t="shared" ref="G338:G343" si="66">SUM(E338*F338)/1000000</f>
        <v>0.38500000000000001</v>
      </c>
      <c r="H338" s="48">
        <f t="shared" si="61"/>
        <v>5.7749999999999996E-2</v>
      </c>
      <c r="I338" s="49">
        <f t="shared" ref="I338:I343" si="67">SUM(G338:H338)*D338</f>
        <v>0.44274999999999998</v>
      </c>
      <c r="J338" s="48">
        <f>J6</f>
        <v>0</v>
      </c>
      <c r="K338" s="50">
        <f t="shared" ref="K338:K343" si="68">SUM(I338*J338)</f>
        <v>0</v>
      </c>
      <c r="L338" s="48">
        <f>L6</f>
        <v>0</v>
      </c>
      <c r="M338" s="50">
        <f t="shared" si="65"/>
        <v>0</v>
      </c>
      <c r="N338" s="48">
        <f>N6</f>
        <v>0</v>
      </c>
      <c r="O338" s="50">
        <f t="shared" si="64"/>
        <v>0</v>
      </c>
    </row>
    <row r="339" spans="1:15" x14ac:dyDescent="0.2">
      <c r="A339" s="40"/>
      <c r="K339" s="33"/>
      <c r="M339" s="33"/>
      <c r="O339" s="33"/>
    </row>
    <row r="340" spans="1:15" x14ac:dyDescent="0.2">
      <c r="A340" s="34">
        <v>46424</v>
      </c>
      <c r="B340" s="35" t="s">
        <v>319</v>
      </c>
      <c r="C340" s="35" t="s">
        <v>34</v>
      </c>
      <c r="D340" s="35">
        <v>1</v>
      </c>
      <c r="E340" s="35">
        <v>900</v>
      </c>
      <c r="F340" s="35">
        <v>605</v>
      </c>
      <c r="G340" s="36">
        <f t="shared" ref="G340" si="69">SUM(E340*F340)/1000000</f>
        <v>0.54449999999999998</v>
      </c>
      <c r="H340" s="36">
        <f t="shared" si="61"/>
        <v>8.1674999999999998E-2</v>
      </c>
      <c r="I340" s="37">
        <f t="shared" ref="I340" si="70">SUM(G340:H340)*D340</f>
        <v>0.62617499999999993</v>
      </c>
      <c r="J340" s="36">
        <f>J9</f>
        <v>0</v>
      </c>
      <c r="K340" s="39">
        <f t="shared" ref="K340" si="71">SUM(I340*J340)</f>
        <v>0</v>
      </c>
      <c r="L340" s="36">
        <f>L9</f>
        <v>0</v>
      </c>
      <c r="M340" s="39">
        <f t="shared" si="65"/>
        <v>0</v>
      </c>
      <c r="N340" s="36">
        <f>N9</f>
        <v>0</v>
      </c>
      <c r="O340" s="39">
        <f t="shared" si="64"/>
        <v>0</v>
      </c>
    </row>
    <row r="341" spans="1:15" x14ac:dyDescent="0.2">
      <c r="A341" s="34"/>
      <c r="B341" s="35" t="s">
        <v>319</v>
      </c>
      <c r="C341" s="35" t="s">
        <v>320</v>
      </c>
      <c r="D341" s="35">
        <v>1</v>
      </c>
      <c r="E341" s="35">
        <v>900</v>
      </c>
      <c r="F341" s="35">
        <v>605</v>
      </c>
      <c r="G341" s="36">
        <f t="shared" si="66"/>
        <v>0.54449999999999998</v>
      </c>
      <c r="H341" s="36">
        <f t="shared" si="61"/>
        <v>8.1674999999999998E-2</v>
      </c>
      <c r="I341" s="37">
        <f t="shared" si="67"/>
        <v>0.62617499999999993</v>
      </c>
      <c r="J341" s="36">
        <f>J6</f>
        <v>0</v>
      </c>
      <c r="K341" s="39">
        <f t="shared" si="68"/>
        <v>0</v>
      </c>
      <c r="L341" s="36">
        <f>L6</f>
        <v>0</v>
      </c>
      <c r="M341" s="39">
        <f t="shared" si="65"/>
        <v>0</v>
      </c>
      <c r="N341" s="36">
        <f>N6</f>
        <v>0</v>
      </c>
      <c r="O341" s="39">
        <f t="shared" si="64"/>
        <v>0</v>
      </c>
    </row>
    <row r="342" spans="1:15" x14ac:dyDescent="0.2">
      <c r="A342" s="52"/>
      <c r="B342" s="35" t="s">
        <v>321</v>
      </c>
      <c r="C342" s="35" t="s">
        <v>37</v>
      </c>
      <c r="D342" s="35">
        <v>1</v>
      </c>
      <c r="E342" s="35">
        <v>420</v>
      </c>
      <c r="F342" s="35">
        <v>297</v>
      </c>
      <c r="G342" s="36">
        <f t="shared" si="66"/>
        <v>0.12474</v>
      </c>
      <c r="H342" s="36">
        <f t="shared" si="61"/>
        <v>1.8710999999999998E-2</v>
      </c>
      <c r="I342" s="37">
        <f t="shared" si="67"/>
        <v>0.143451</v>
      </c>
      <c r="J342" s="36">
        <f>J8</f>
        <v>0</v>
      </c>
      <c r="K342" s="39">
        <f t="shared" si="68"/>
        <v>0</v>
      </c>
      <c r="L342" s="36">
        <f>L8</f>
        <v>0</v>
      </c>
      <c r="M342" s="39">
        <f t="shared" si="65"/>
        <v>0</v>
      </c>
      <c r="N342" s="36">
        <f>N8</f>
        <v>0</v>
      </c>
      <c r="O342" s="39">
        <f t="shared" si="64"/>
        <v>0</v>
      </c>
    </row>
    <row r="343" spans="1:15" x14ac:dyDescent="0.2">
      <c r="A343" s="52"/>
      <c r="B343" s="35" t="s">
        <v>322</v>
      </c>
      <c r="C343" s="35" t="s">
        <v>37</v>
      </c>
      <c r="D343" s="35">
        <v>1</v>
      </c>
      <c r="E343" s="35">
        <v>420</v>
      </c>
      <c r="F343" s="35">
        <v>297</v>
      </c>
      <c r="G343" s="36">
        <f t="shared" si="66"/>
        <v>0.12474</v>
      </c>
      <c r="H343" s="36">
        <f t="shared" si="61"/>
        <v>1.8710999999999998E-2</v>
      </c>
      <c r="I343" s="37">
        <f t="shared" si="67"/>
        <v>0.143451</v>
      </c>
      <c r="J343" s="36">
        <f>J8</f>
        <v>0</v>
      </c>
      <c r="K343" s="39">
        <f t="shared" si="68"/>
        <v>0</v>
      </c>
      <c r="L343" s="36">
        <f>L8</f>
        <v>0</v>
      </c>
      <c r="M343" s="39">
        <f t="shared" si="65"/>
        <v>0</v>
      </c>
      <c r="N343" s="36">
        <f>N8</f>
        <v>0</v>
      </c>
      <c r="O343" s="39">
        <f t="shared" si="64"/>
        <v>0</v>
      </c>
    </row>
    <row r="344" spans="1:15" x14ac:dyDescent="0.2">
      <c r="A344" s="34"/>
      <c r="B344" s="35" t="s">
        <v>323</v>
      </c>
      <c r="C344" s="35" t="s">
        <v>87</v>
      </c>
      <c r="D344" s="35">
        <v>1</v>
      </c>
      <c r="E344" s="35">
        <v>1800</v>
      </c>
      <c r="F344" s="35">
        <v>500</v>
      </c>
      <c r="G344" s="36">
        <f t="shared" si="60"/>
        <v>0.9</v>
      </c>
      <c r="H344" s="36">
        <f t="shared" si="61"/>
        <v>0.13500000000000001</v>
      </c>
      <c r="I344" s="37">
        <f t="shared" si="62"/>
        <v>1.0350000000000001</v>
      </c>
      <c r="J344" s="36">
        <f>J10</f>
        <v>0</v>
      </c>
      <c r="K344" s="39">
        <f t="shared" si="63"/>
        <v>0</v>
      </c>
      <c r="L344" s="36">
        <f>L10</f>
        <v>0</v>
      </c>
      <c r="M344" s="39">
        <f t="shared" si="65"/>
        <v>0</v>
      </c>
      <c r="N344" s="36">
        <f>N10</f>
        <v>0</v>
      </c>
      <c r="O344" s="39">
        <f t="shared" si="64"/>
        <v>0</v>
      </c>
    </row>
    <row r="345" spans="1:15" x14ac:dyDescent="0.2">
      <c r="A345" s="52"/>
      <c r="B345" s="35" t="s">
        <v>324</v>
      </c>
      <c r="C345" s="35" t="s">
        <v>87</v>
      </c>
      <c r="D345" s="35">
        <v>1</v>
      </c>
      <c r="E345" s="35">
        <v>900</v>
      </c>
      <c r="F345" s="35">
        <v>350</v>
      </c>
      <c r="G345" s="36">
        <f t="shared" si="60"/>
        <v>0.315</v>
      </c>
      <c r="H345" s="36">
        <f t="shared" si="61"/>
        <v>4.725E-2</v>
      </c>
      <c r="I345" s="37">
        <f t="shared" si="62"/>
        <v>0.36225000000000002</v>
      </c>
      <c r="J345" s="36">
        <f>J10</f>
        <v>0</v>
      </c>
      <c r="K345" s="39">
        <f t="shared" si="63"/>
        <v>0</v>
      </c>
      <c r="L345" s="36">
        <f>L10</f>
        <v>0</v>
      </c>
      <c r="M345" s="39">
        <f t="shared" ref="M345:M363" si="72">SUM(I345*L345)</f>
        <v>0</v>
      </c>
      <c r="N345" s="36">
        <f>N10</f>
        <v>0</v>
      </c>
      <c r="O345" s="39">
        <f t="shared" si="64"/>
        <v>0</v>
      </c>
    </row>
    <row r="346" spans="1:15" x14ac:dyDescent="0.2">
      <c r="A346" s="34"/>
      <c r="B346" s="35"/>
      <c r="C346" s="35"/>
      <c r="D346" s="35"/>
      <c r="E346" s="35"/>
      <c r="F346" s="35"/>
      <c r="G346" s="36"/>
      <c r="H346" s="36"/>
      <c r="I346" s="37"/>
      <c r="J346" s="36"/>
      <c r="K346" s="39"/>
      <c r="L346" s="36"/>
      <c r="M346" s="39"/>
      <c r="N346" s="36"/>
      <c r="O346" s="39"/>
    </row>
    <row r="347" spans="1:15" x14ac:dyDescent="0.2">
      <c r="A347" s="52"/>
      <c r="B347" s="35" t="s">
        <v>325</v>
      </c>
      <c r="C347" s="35" t="s">
        <v>207</v>
      </c>
      <c r="D347" s="35">
        <v>1</v>
      </c>
      <c r="E347" s="35">
        <v>420</v>
      </c>
      <c r="F347" s="35">
        <v>297</v>
      </c>
      <c r="G347" s="36">
        <f t="shared" si="60"/>
        <v>0.12474</v>
      </c>
      <c r="H347" s="36">
        <f t="shared" si="61"/>
        <v>1.8710999999999998E-2</v>
      </c>
      <c r="I347" s="37">
        <f t="shared" si="62"/>
        <v>0.143451</v>
      </c>
      <c r="J347" s="36">
        <f>J6</f>
        <v>0</v>
      </c>
      <c r="K347" s="39">
        <f t="shared" si="63"/>
        <v>0</v>
      </c>
      <c r="L347" s="36">
        <f>L6</f>
        <v>0</v>
      </c>
      <c r="M347" s="39">
        <f t="shared" si="72"/>
        <v>0</v>
      </c>
      <c r="N347" s="36">
        <f>N6</f>
        <v>0</v>
      </c>
      <c r="O347" s="39">
        <f t="shared" si="64"/>
        <v>0</v>
      </c>
    </row>
    <row r="348" spans="1:15" x14ac:dyDescent="0.2">
      <c r="K348" s="33"/>
      <c r="M348" s="33"/>
      <c r="O348" s="33"/>
    </row>
    <row r="349" spans="1:15" x14ac:dyDescent="0.2">
      <c r="A349" s="41">
        <v>46426</v>
      </c>
      <c r="B349" s="42" t="s">
        <v>326</v>
      </c>
      <c r="C349" s="42" t="s">
        <v>37</v>
      </c>
      <c r="D349" s="42">
        <v>8</v>
      </c>
      <c r="E349" s="42">
        <v>420</v>
      </c>
      <c r="F349" s="42">
        <v>297</v>
      </c>
      <c r="G349" s="43">
        <f t="shared" si="60"/>
        <v>0.12474</v>
      </c>
      <c r="H349" s="43">
        <f t="shared" si="61"/>
        <v>1.8710999999999998E-2</v>
      </c>
      <c r="I349" s="44">
        <f t="shared" si="62"/>
        <v>1.147608</v>
      </c>
      <c r="J349" s="43">
        <f>J8</f>
        <v>0</v>
      </c>
      <c r="K349" s="45">
        <f t="shared" si="63"/>
        <v>0</v>
      </c>
      <c r="L349" s="43">
        <f>L8</f>
        <v>0</v>
      </c>
      <c r="M349" s="45">
        <f t="shared" si="72"/>
        <v>0</v>
      </c>
      <c r="N349" s="43">
        <f>N8</f>
        <v>0</v>
      </c>
      <c r="O349" s="45">
        <f>SUM(I349*N349)</f>
        <v>0</v>
      </c>
    </row>
    <row r="350" spans="1:15" x14ac:dyDescent="0.2">
      <c r="A350" s="53"/>
      <c r="B350" s="42" t="s">
        <v>202</v>
      </c>
      <c r="C350" s="42" t="s">
        <v>37</v>
      </c>
      <c r="D350" s="42">
        <v>2</v>
      </c>
      <c r="E350" s="42">
        <v>210</v>
      </c>
      <c r="F350" s="42">
        <v>297</v>
      </c>
      <c r="G350" s="43">
        <v>0.12</v>
      </c>
      <c r="H350" s="43">
        <f>SUM(G350)*15%</f>
        <v>1.7999999999999999E-2</v>
      </c>
      <c r="I350" s="44">
        <f>SUM(G350:H350)*D350</f>
        <v>0.27599999999999997</v>
      </c>
      <c r="J350" s="43">
        <f>J8</f>
        <v>0</v>
      </c>
      <c r="K350" s="45">
        <f>SUM(I350*J350)</f>
        <v>0</v>
      </c>
      <c r="L350" s="43">
        <f>L8</f>
        <v>0</v>
      </c>
      <c r="M350" s="45">
        <f t="shared" si="72"/>
        <v>0</v>
      </c>
      <c r="N350" s="43">
        <f>N8</f>
        <v>0</v>
      </c>
      <c r="O350" s="45">
        <f t="shared" ref="O350:O370" si="73">SUM(I350*N350)</f>
        <v>0</v>
      </c>
    </row>
    <row r="351" spans="1:15" x14ac:dyDescent="0.2">
      <c r="A351" s="41"/>
      <c r="B351" s="42" t="s">
        <v>101</v>
      </c>
      <c r="C351" s="42" t="s">
        <v>41</v>
      </c>
      <c r="D351" s="42">
        <v>1</v>
      </c>
      <c r="E351" s="42">
        <v>420</v>
      </c>
      <c r="F351" s="42">
        <v>297</v>
      </c>
      <c r="G351" s="43">
        <f t="shared" ref="G351:G354" si="74">SUM(E351*F351)/1000000</f>
        <v>0.12474</v>
      </c>
      <c r="H351" s="43">
        <f t="shared" si="61"/>
        <v>1.8710999999999998E-2</v>
      </c>
      <c r="I351" s="44">
        <f t="shared" ref="I351:I354" si="75">SUM(G351:H351)*D351</f>
        <v>0.143451</v>
      </c>
      <c r="J351" s="43">
        <f>J7</f>
        <v>0</v>
      </c>
      <c r="K351" s="45">
        <f t="shared" ref="K351:K354" si="76">SUM(I351*J351)</f>
        <v>0</v>
      </c>
      <c r="L351" s="43">
        <f>L7</f>
        <v>0</v>
      </c>
      <c r="M351" s="45">
        <f t="shared" si="72"/>
        <v>0</v>
      </c>
      <c r="N351" s="43">
        <f>N7</f>
        <v>0</v>
      </c>
      <c r="O351" s="45">
        <f t="shared" si="73"/>
        <v>0</v>
      </c>
    </row>
    <row r="352" spans="1:15" x14ac:dyDescent="0.2">
      <c r="A352" s="53"/>
      <c r="B352" s="42" t="s">
        <v>183</v>
      </c>
      <c r="C352" s="42" t="s">
        <v>87</v>
      </c>
      <c r="D352" s="42">
        <v>1</v>
      </c>
      <c r="E352" s="42">
        <v>1680</v>
      </c>
      <c r="F352" s="42">
        <v>340</v>
      </c>
      <c r="G352" s="43">
        <f t="shared" si="74"/>
        <v>0.57120000000000004</v>
      </c>
      <c r="H352" s="43">
        <f t="shared" si="61"/>
        <v>8.5680000000000006E-2</v>
      </c>
      <c r="I352" s="44">
        <f t="shared" si="75"/>
        <v>0.65688000000000002</v>
      </c>
      <c r="J352" s="43">
        <f>J10</f>
        <v>0</v>
      </c>
      <c r="K352" s="45">
        <f t="shared" si="76"/>
        <v>0</v>
      </c>
      <c r="L352" s="43">
        <f>L10</f>
        <v>0</v>
      </c>
      <c r="M352" s="45">
        <f t="shared" si="72"/>
        <v>0</v>
      </c>
      <c r="N352" s="43">
        <f>N10</f>
        <v>0</v>
      </c>
      <c r="O352" s="45">
        <f t="shared" si="73"/>
        <v>0</v>
      </c>
    </row>
    <row r="353" spans="1:15" x14ac:dyDescent="0.2">
      <c r="A353" s="53"/>
      <c r="B353" s="42" t="s">
        <v>327</v>
      </c>
      <c r="C353" s="42" t="s">
        <v>37</v>
      </c>
      <c r="D353" s="42">
        <v>1</v>
      </c>
      <c r="E353" s="42">
        <v>841</v>
      </c>
      <c r="F353" s="42">
        <v>1189</v>
      </c>
      <c r="G353" s="43">
        <f t="shared" si="74"/>
        <v>0.99994899999999998</v>
      </c>
      <c r="H353" s="43">
        <f t="shared" si="61"/>
        <v>0.14999235</v>
      </c>
      <c r="I353" s="44">
        <f t="shared" si="75"/>
        <v>1.14994135</v>
      </c>
      <c r="J353" s="43">
        <f>J8</f>
        <v>0</v>
      </c>
      <c r="K353" s="45">
        <f t="shared" si="76"/>
        <v>0</v>
      </c>
      <c r="L353" s="43">
        <f>L8</f>
        <v>0</v>
      </c>
      <c r="M353" s="45">
        <f t="shared" si="72"/>
        <v>0</v>
      </c>
      <c r="N353" s="43">
        <f>N8</f>
        <v>0</v>
      </c>
      <c r="O353" s="45">
        <f t="shared" si="73"/>
        <v>0</v>
      </c>
    </row>
    <row r="354" spans="1:15" ht="15.75" customHeight="1" x14ac:dyDescent="0.2">
      <c r="A354" s="53"/>
      <c r="B354" s="42" t="s">
        <v>328</v>
      </c>
      <c r="C354" s="42" t="s">
        <v>37</v>
      </c>
      <c r="D354" s="42">
        <v>1</v>
      </c>
      <c r="E354" s="42">
        <v>297</v>
      </c>
      <c r="F354" s="42">
        <v>420</v>
      </c>
      <c r="G354" s="43">
        <f t="shared" si="74"/>
        <v>0.12474</v>
      </c>
      <c r="H354" s="43">
        <f t="shared" si="61"/>
        <v>1.8710999999999998E-2</v>
      </c>
      <c r="I354" s="44">
        <f t="shared" si="75"/>
        <v>0.143451</v>
      </c>
      <c r="J354" s="43">
        <f>J8</f>
        <v>0</v>
      </c>
      <c r="K354" s="45">
        <f t="shared" si="76"/>
        <v>0</v>
      </c>
      <c r="L354" s="43">
        <f>L8</f>
        <v>0</v>
      </c>
      <c r="M354" s="45">
        <f t="shared" si="72"/>
        <v>0</v>
      </c>
      <c r="N354" s="43">
        <f>N8</f>
        <v>0</v>
      </c>
      <c r="O354" s="45">
        <f t="shared" si="73"/>
        <v>0</v>
      </c>
    </row>
    <row r="355" spans="1:15" x14ac:dyDescent="0.2">
      <c r="K355" s="33"/>
      <c r="M355" s="33"/>
      <c r="O355" s="33"/>
    </row>
    <row r="356" spans="1:15" x14ac:dyDescent="0.2">
      <c r="A356" s="46">
        <v>46427</v>
      </c>
      <c r="B356" s="47" t="s">
        <v>329</v>
      </c>
      <c r="C356" s="47" t="s">
        <v>34</v>
      </c>
      <c r="D356" s="47">
        <v>2</v>
      </c>
      <c r="E356" s="47">
        <v>120</v>
      </c>
      <c r="F356" s="47">
        <v>300</v>
      </c>
      <c r="G356" s="48">
        <v>0.12</v>
      </c>
      <c r="H356" s="48">
        <f t="shared" si="61"/>
        <v>1.7999999999999999E-2</v>
      </c>
      <c r="I356" s="49">
        <f t="shared" si="62"/>
        <v>0.27599999999999997</v>
      </c>
      <c r="J356" s="48">
        <f>J9</f>
        <v>0</v>
      </c>
      <c r="K356" s="50">
        <f t="shared" si="63"/>
        <v>0</v>
      </c>
      <c r="L356" s="48">
        <f>L9</f>
        <v>0</v>
      </c>
      <c r="M356" s="50">
        <f t="shared" si="72"/>
        <v>0</v>
      </c>
      <c r="N356" s="48">
        <f>N9</f>
        <v>0</v>
      </c>
      <c r="O356" s="50">
        <f t="shared" si="73"/>
        <v>0</v>
      </c>
    </row>
    <row r="357" spans="1:15" x14ac:dyDescent="0.2">
      <c r="A357" s="51"/>
      <c r="B357" s="47" t="s">
        <v>330</v>
      </c>
      <c r="C357" s="47" t="s">
        <v>34</v>
      </c>
      <c r="D357" s="47">
        <v>3</v>
      </c>
      <c r="E357" s="47">
        <v>210</v>
      </c>
      <c r="F357" s="47">
        <v>297</v>
      </c>
      <c r="G357" s="48">
        <v>0.12</v>
      </c>
      <c r="H357" s="48">
        <f t="shared" si="61"/>
        <v>1.7999999999999999E-2</v>
      </c>
      <c r="I357" s="49">
        <f t="shared" si="62"/>
        <v>0.41399999999999992</v>
      </c>
      <c r="J357" s="48">
        <f>J9</f>
        <v>0</v>
      </c>
      <c r="K357" s="50">
        <f t="shared" si="63"/>
        <v>0</v>
      </c>
      <c r="L357" s="48">
        <f>L9</f>
        <v>0</v>
      </c>
      <c r="M357" s="50">
        <f t="shared" si="72"/>
        <v>0</v>
      </c>
      <c r="N357" s="48">
        <f>N9</f>
        <v>0</v>
      </c>
      <c r="O357" s="50">
        <f t="shared" si="73"/>
        <v>0</v>
      </c>
    </row>
    <row r="358" spans="1:15" x14ac:dyDescent="0.2">
      <c r="A358" s="46"/>
      <c r="B358" s="47" t="s">
        <v>325</v>
      </c>
      <c r="C358" s="47" t="s">
        <v>207</v>
      </c>
      <c r="D358" s="47">
        <v>1</v>
      </c>
      <c r="E358" s="47">
        <v>420</v>
      </c>
      <c r="F358" s="47">
        <v>297</v>
      </c>
      <c r="G358" s="48">
        <f t="shared" si="60"/>
        <v>0.12474</v>
      </c>
      <c r="H358" s="48">
        <f t="shared" si="61"/>
        <v>1.8710999999999998E-2</v>
      </c>
      <c r="I358" s="49">
        <f t="shared" si="62"/>
        <v>0.143451</v>
      </c>
      <c r="J358" s="48">
        <f>J6</f>
        <v>0</v>
      </c>
      <c r="K358" s="50">
        <f t="shared" si="63"/>
        <v>0</v>
      </c>
      <c r="L358" s="48">
        <f>L6</f>
        <v>0</v>
      </c>
      <c r="M358" s="50">
        <f t="shared" si="72"/>
        <v>0</v>
      </c>
      <c r="N358" s="48">
        <f>N6</f>
        <v>0</v>
      </c>
      <c r="O358" s="50">
        <f t="shared" si="73"/>
        <v>0</v>
      </c>
    </row>
    <row r="359" spans="1:15" x14ac:dyDescent="0.2">
      <c r="A359" s="51"/>
      <c r="B359" s="47" t="s">
        <v>331</v>
      </c>
      <c r="C359" s="47" t="s">
        <v>87</v>
      </c>
      <c r="D359" s="47">
        <v>1</v>
      </c>
      <c r="E359" s="47">
        <v>560</v>
      </c>
      <c r="F359" s="47">
        <v>840</v>
      </c>
      <c r="G359" s="48">
        <f t="shared" si="60"/>
        <v>0.47039999999999998</v>
      </c>
      <c r="H359" s="48">
        <f t="shared" si="61"/>
        <v>7.0559999999999998E-2</v>
      </c>
      <c r="I359" s="49">
        <f t="shared" si="62"/>
        <v>0.54096</v>
      </c>
      <c r="J359" s="48">
        <f>J10</f>
        <v>0</v>
      </c>
      <c r="K359" s="50">
        <f t="shared" si="63"/>
        <v>0</v>
      </c>
      <c r="L359" s="48">
        <f>L10</f>
        <v>0</v>
      </c>
      <c r="M359" s="50">
        <f t="shared" si="72"/>
        <v>0</v>
      </c>
      <c r="N359" s="48">
        <f>N10</f>
        <v>0</v>
      </c>
      <c r="O359" s="50">
        <f t="shared" si="73"/>
        <v>0</v>
      </c>
    </row>
    <row r="360" spans="1:15" x14ac:dyDescent="0.2">
      <c r="A360" s="51"/>
      <c r="B360" s="47" t="s">
        <v>332</v>
      </c>
      <c r="C360" s="47" t="s">
        <v>37</v>
      </c>
      <c r="D360" s="47">
        <v>10</v>
      </c>
      <c r="E360" s="47">
        <v>210</v>
      </c>
      <c r="F360" s="47">
        <v>297</v>
      </c>
      <c r="G360" s="48">
        <v>0.12</v>
      </c>
      <c r="H360" s="48">
        <f t="shared" si="61"/>
        <v>1.7999999999999999E-2</v>
      </c>
      <c r="I360" s="49">
        <f t="shared" si="62"/>
        <v>1.38</v>
      </c>
      <c r="J360" s="48">
        <f>J8</f>
        <v>0</v>
      </c>
      <c r="K360" s="50">
        <f t="shared" si="63"/>
        <v>0</v>
      </c>
      <c r="L360" s="48">
        <f>L8</f>
        <v>0</v>
      </c>
      <c r="M360" s="50">
        <f t="shared" si="72"/>
        <v>0</v>
      </c>
      <c r="N360" s="48">
        <f>N8</f>
        <v>0</v>
      </c>
      <c r="O360" s="50">
        <f t="shared" si="73"/>
        <v>0</v>
      </c>
    </row>
    <row r="361" spans="1:15" x14ac:dyDescent="0.2">
      <c r="K361" s="33"/>
      <c r="M361" s="33"/>
      <c r="O361" s="33"/>
    </row>
    <row r="362" spans="1:15" x14ac:dyDescent="0.2">
      <c r="A362" s="34">
        <v>46428</v>
      </c>
      <c r="B362" s="35" t="s">
        <v>333</v>
      </c>
      <c r="C362" s="35" t="s">
        <v>37</v>
      </c>
      <c r="D362" s="35">
        <v>8</v>
      </c>
      <c r="E362" s="35">
        <v>420</v>
      </c>
      <c r="F362" s="35">
        <v>297</v>
      </c>
      <c r="G362" s="36">
        <f t="shared" ref="G362:G367" si="77">SUM(E362*F362)/1000000</f>
        <v>0.12474</v>
      </c>
      <c r="H362" s="36">
        <f t="shared" si="61"/>
        <v>1.8710999999999998E-2</v>
      </c>
      <c r="I362" s="37">
        <f t="shared" ref="I362:I368" si="78">SUM(G362:H362)*D362</f>
        <v>1.147608</v>
      </c>
      <c r="J362" s="36">
        <f>J8</f>
        <v>0</v>
      </c>
      <c r="K362" s="39">
        <f t="shared" ref="K362:K368" si="79">SUM(I362*J362)</f>
        <v>0</v>
      </c>
      <c r="L362" s="36">
        <f>L8</f>
        <v>0</v>
      </c>
      <c r="M362" s="39">
        <f t="shared" si="72"/>
        <v>0</v>
      </c>
      <c r="N362" s="36">
        <f>N8</f>
        <v>0</v>
      </c>
      <c r="O362" s="39">
        <f t="shared" si="73"/>
        <v>0</v>
      </c>
    </row>
    <row r="363" spans="1:15" x14ac:dyDescent="0.2">
      <c r="A363" s="52"/>
      <c r="B363" s="35" t="s">
        <v>334</v>
      </c>
      <c r="C363" s="35" t="s">
        <v>34</v>
      </c>
      <c r="D363" s="35">
        <v>2</v>
      </c>
      <c r="E363" s="35">
        <v>120</v>
      </c>
      <c r="F363" s="35">
        <v>300</v>
      </c>
      <c r="G363" s="36">
        <v>0.12</v>
      </c>
      <c r="H363" s="36">
        <f t="shared" si="61"/>
        <v>1.7999999999999999E-2</v>
      </c>
      <c r="I363" s="37">
        <f t="shared" si="78"/>
        <v>0.27599999999999997</v>
      </c>
      <c r="J363" s="36">
        <f>J9</f>
        <v>0</v>
      </c>
      <c r="K363" s="39">
        <f t="shared" si="79"/>
        <v>0</v>
      </c>
      <c r="L363" s="36">
        <f>L9</f>
        <v>0</v>
      </c>
      <c r="M363" s="39">
        <f t="shared" si="72"/>
        <v>0</v>
      </c>
      <c r="N363" s="36">
        <f>N9</f>
        <v>0</v>
      </c>
      <c r="O363" s="39">
        <f t="shared" si="73"/>
        <v>0</v>
      </c>
    </row>
    <row r="364" spans="1:15" x14ac:dyDescent="0.2">
      <c r="A364" s="34"/>
      <c r="B364" s="35" t="s">
        <v>335</v>
      </c>
      <c r="C364" s="35" t="s">
        <v>264</v>
      </c>
      <c r="D364" s="35">
        <v>3</v>
      </c>
      <c r="E364" s="35">
        <v>900</v>
      </c>
      <c r="F364" s="35">
        <v>150</v>
      </c>
      <c r="G364" s="36">
        <f t="shared" si="77"/>
        <v>0.13500000000000001</v>
      </c>
      <c r="H364" s="36">
        <f t="shared" si="61"/>
        <v>2.0250000000000001E-2</v>
      </c>
      <c r="I364" s="37">
        <f t="shared" si="78"/>
        <v>0.46575</v>
      </c>
      <c r="J364" s="36">
        <f>J5</f>
        <v>0</v>
      </c>
      <c r="K364" s="39">
        <f t="shared" si="79"/>
        <v>0</v>
      </c>
      <c r="L364" s="36">
        <f>L5</f>
        <v>0</v>
      </c>
      <c r="M364" s="39">
        <f t="shared" ref="M364:M370" si="80">SUM(I364*L364)</f>
        <v>0</v>
      </c>
      <c r="N364" s="36">
        <f>N5</f>
        <v>0</v>
      </c>
      <c r="O364" s="39">
        <f t="shared" si="73"/>
        <v>0</v>
      </c>
    </row>
    <row r="365" spans="1:15" x14ac:dyDescent="0.2">
      <c r="A365" s="52"/>
      <c r="B365" s="35" t="s">
        <v>336</v>
      </c>
      <c r="C365" s="35" t="s">
        <v>264</v>
      </c>
      <c r="D365" s="35">
        <v>3</v>
      </c>
      <c r="E365" s="35">
        <v>900</v>
      </c>
      <c r="F365" s="35">
        <v>150</v>
      </c>
      <c r="G365" s="36">
        <f t="shared" si="77"/>
        <v>0.13500000000000001</v>
      </c>
      <c r="H365" s="36">
        <f t="shared" si="61"/>
        <v>2.0250000000000001E-2</v>
      </c>
      <c r="I365" s="37">
        <f t="shared" si="78"/>
        <v>0.46575</v>
      </c>
      <c r="J365" s="36">
        <f>J5</f>
        <v>0</v>
      </c>
      <c r="K365" s="39">
        <f t="shared" si="79"/>
        <v>0</v>
      </c>
      <c r="L365" s="36">
        <f>L5</f>
        <v>0</v>
      </c>
      <c r="M365" s="39">
        <f t="shared" si="80"/>
        <v>0</v>
      </c>
      <c r="N365" s="36">
        <f>N5</f>
        <v>0</v>
      </c>
      <c r="O365" s="39">
        <f t="shared" si="73"/>
        <v>0</v>
      </c>
    </row>
    <row r="366" spans="1:15" x14ac:dyDescent="0.2">
      <c r="A366" s="52"/>
      <c r="B366" s="35" t="s">
        <v>337</v>
      </c>
      <c r="C366" s="35" t="s">
        <v>264</v>
      </c>
      <c r="D366" s="35">
        <v>1</v>
      </c>
      <c r="E366" s="35">
        <v>900</v>
      </c>
      <c r="F366" s="35">
        <v>150</v>
      </c>
      <c r="G366" s="36">
        <f t="shared" si="77"/>
        <v>0.13500000000000001</v>
      </c>
      <c r="H366" s="36">
        <f t="shared" si="61"/>
        <v>2.0250000000000001E-2</v>
      </c>
      <c r="I366" s="37">
        <f t="shared" si="78"/>
        <v>0.15525</v>
      </c>
      <c r="J366" s="36">
        <f>J5</f>
        <v>0</v>
      </c>
      <c r="K366" s="39">
        <f t="shared" si="79"/>
        <v>0</v>
      </c>
      <c r="L366" s="36">
        <f>L5</f>
        <v>0</v>
      </c>
      <c r="M366" s="39">
        <f t="shared" si="80"/>
        <v>0</v>
      </c>
      <c r="N366" s="36">
        <f>N5</f>
        <v>0</v>
      </c>
      <c r="O366" s="39">
        <f t="shared" si="73"/>
        <v>0</v>
      </c>
    </row>
    <row r="367" spans="1:15" x14ac:dyDescent="0.2">
      <c r="A367" s="52"/>
      <c r="B367" s="35" t="s">
        <v>338</v>
      </c>
      <c r="C367" s="35" t="s">
        <v>264</v>
      </c>
      <c r="D367" s="35">
        <v>1</v>
      </c>
      <c r="E367" s="35">
        <v>900</v>
      </c>
      <c r="F367" s="35">
        <v>150</v>
      </c>
      <c r="G367" s="36">
        <f t="shared" si="77"/>
        <v>0.13500000000000001</v>
      </c>
      <c r="H367" s="36">
        <f t="shared" si="61"/>
        <v>2.0250000000000001E-2</v>
      </c>
      <c r="I367" s="37">
        <f t="shared" si="78"/>
        <v>0.15525</v>
      </c>
      <c r="J367" s="36">
        <f>J5</f>
        <v>0</v>
      </c>
      <c r="K367" s="39">
        <f t="shared" si="79"/>
        <v>0</v>
      </c>
      <c r="L367" s="36">
        <f>L5</f>
        <v>0</v>
      </c>
      <c r="M367" s="39">
        <f t="shared" si="80"/>
        <v>0</v>
      </c>
      <c r="N367" s="36">
        <f>N5</f>
        <v>0</v>
      </c>
      <c r="O367" s="39">
        <f t="shared" si="73"/>
        <v>0</v>
      </c>
    </row>
    <row r="368" spans="1:15" x14ac:dyDescent="0.2">
      <c r="A368" s="52"/>
      <c r="B368" s="35" t="s">
        <v>339</v>
      </c>
      <c r="C368" s="35" t="s">
        <v>320</v>
      </c>
      <c r="D368" s="35">
        <v>8</v>
      </c>
      <c r="E368" s="35">
        <v>200</v>
      </c>
      <c r="F368" s="35">
        <v>50</v>
      </c>
      <c r="G368" s="36">
        <v>0.12</v>
      </c>
      <c r="H368" s="36">
        <f t="shared" si="61"/>
        <v>1.7999999999999999E-2</v>
      </c>
      <c r="I368" s="37">
        <f t="shared" si="78"/>
        <v>1.1039999999999999</v>
      </c>
      <c r="J368" s="36">
        <f>J6</f>
        <v>0</v>
      </c>
      <c r="K368" s="39">
        <f t="shared" si="79"/>
        <v>0</v>
      </c>
      <c r="L368" s="36">
        <f>L6</f>
        <v>0</v>
      </c>
      <c r="M368" s="39">
        <f t="shared" si="80"/>
        <v>0</v>
      </c>
      <c r="N368" s="36">
        <f>N6</f>
        <v>0</v>
      </c>
      <c r="O368" s="39">
        <f t="shared" si="73"/>
        <v>0</v>
      </c>
    </row>
    <row r="369" spans="1:15" x14ac:dyDescent="0.2">
      <c r="A369" s="40"/>
      <c r="K369" s="33"/>
      <c r="M369" s="33"/>
      <c r="O369" s="33"/>
    </row>
    <row r="370" spans="1:15" x14ac:dyDescent="0.2">
      <c r="A370" s="41">
        <v>46429</v>
      </c>
      <c r="B370" s="42" t="s">
        <v>340</v>
      </c>
      <c r="C370" s="42" t="s">
        <v>37</v>
      </c>
      <c r="D370" s="42">
        <v>1</v>
      </c>
      <c r="E370" s="42">
        <v>420</v>
      </c>
      <c r="F370" s="42">
        <v>420</v>
      </c>
      <c r="G370" s="43">
        <f t="shared" ref="G370" si="81">SUM(E370*F370)/1000000</f>
        <v>0.1764</v>
      </c>
      <c r="H370" s="43">
        <f t="shared" ref="H370" si="82">SUM(G370)*15%</f>
        <v>2.6460000000000001E-2</v>
      </c>
      <c r="I370" s="44">
        <f t="shared" ref="I370" si="83">SUM(G370:H370)*D370</f>
        <v>0.20286000000000001</v>
      </c>
      <c r="J370" s="55">
        <f>J8</f>
        <v>0</v>
      </c>
      <c r="K370" s="56">
        <f t="shared" ref="K370" si="84">SUM(I370*J370)</f>
        <v>0</v>
      </c>
      <c r="L370" s="55">
        <f>L8</f>
        <v>0</v>
      </c>
      <c r="M370" s="56">
        <f t="shared" si="80"/>
        <v>0</v>
      </c>
      <c r="N370" s="55">
        <f>N8</f>
        <v>0</v>
      </c>
      <c r="O370" s="56">
        <f t="shared" si="73"/>
        <v>0</v>
      </c>
    </row>
    <row r="371" spans="1:15" x14ac:dyDescent="0.2">
      <c r="A371" s="40"/>
    </row>
    <row r="372" spans="1:15" ht="15" x14ac:dyDescent="0.25">
      <c r="B372" s="1" t="s">
        <v>341</v>
      </c>
      <c r="C372" s="57"/>
      <c r="D372" s="57">
        <f>SUM(D16:D370)</f>
        <v>631</v>
      </c>
      <c r="E372" s="57"/>
      <c r="F372" s="57"/>
      <c r="G372" s="58"/>
      <c r="H372" s="58"/>
      <c r="I372" s="59">
        <f>SUM(I16:I370)</f>
        <v>218.65985575000008</v>
      </c>
      <c r="J372" s="58"/>
      <c r="K372" s="60">
        <f>SUM(K136:K370)</f>
        <v>0</v>
      </c>
      <c r="L372" s="58"/>
      <c r="M372" s="60">
        <f>SUM(M136:M370)</f>
        <v>0</v>
      </c>
      <c r="N372" s="58"/>
      <c r="O372" s="60">
        <f>SUM(O136:O370)</f>
        <v>0</v>
      </c>
    </row>
    <row r="373" spans="1:15" ht="15" x14ac:dyDescent="0.25">
      <c r="C373" s="57"/>
      <c r="D373" s="57"/>
      <c r="E373" s="57"/>
      <c r="F373" s="57"/>
      <c r="G373" s="58"/>
      <c r="H373" s="58"/>
      <c r="I373" s="59"/>
      <c r="J373" s="58"/>
      <c r="K373" s="60"/>
      <c r="L373" s="58"/>
      <c r="M373" s="60"/>
      <c r="N373" s="58"/>
      <c r="O373" s="60"/>
    </row>
    <row r="374" spans="1:15" ht="30" customHeight="1" x14ac:dyDescent="0.25">
      <c r="A374" s="189" t="s">
        <v>342</v>
      </c>
      <c r="B374" s="190"/>
      <c r="C374" s="190"/>
      <c r="D374" s="190"/>
      <c r="E374" s="57"/>
      <c r="F374" s="57"/>
      <c r="G374" s="58"/>
      <c r="H374" s="58"/>
      <c r="I374" s="59"/>
      <c r="J374" s="58" t="s">
        <v>343</v>
      </c>
      <c r="K374" s="60"/>
      <c r="L374" s="58"/>
      <c r="M374" s="60"/>
      <c r="N374" s="58"/>
      <c r="O374" s="60"/>
    </row>
    <row r="375" spans="1:15" x14ac:dyDescent="0.2">
      <c r="A375" s="46">
        <v>46405</v>
      </c>
      <c r="B375" s="47" t="s">
        <v>344</v>
      </c>
      <c r="C375" s="47"/>
      <c r="D375" s="47"/>
      <c r="E375" s="47"/>
      <c r="F375" s="47"/>
      <c r="G375" s="48"/>
      <c r="H375" s="48"/>
      <c r="I375" s="49"/>
      <c r="J375" s="48"/>
      <c r="K375" s="9"/>
      <c r="L375" s="48"/>
      <c r="M375" s="9"/>
      <c r="N375" s="48"/>
      <c r="O375" s="9"/>
    </row>
    <row r="376" spans="1:15" x14ac:dyDescent="0.2">
      <c r="A376" s="46">
        <v>46413</v>
      </c>
      <c r="B376" s="47" t="s">
        <v>345</v>
      </c>
      <c r="C376" s="47"/>
      <c r="D376" s="47"/>
      <c r="E376" s="47"/>
      <c r="F376" s="47"/>
      <c r="G376" s="48"/>
      <c r="H376" s="48"/>
      <c r="I376" s="49"/>
      <c r="J376" s="48"/>
      <c r="K376" s="9"/>
      <c r="L376" s="48"/>
      <c r="M376" s="9"/>
      <c r="N376" s="48"/>
      <c r="O376" s="9"/>
    </row>
    <row r="377" spans="1:15" x14ac:dyDescent="0.2">
      <c r="A377" s="46">
        <v>46428</v>
      </c>
      <c r="B377" s="47" t="s">
        <v>346</v>
      </c>
      <c r="C377" s="47"/>
      <c r="D377" s="47"/>
      <c r="E377" s="47"/>
      <c r="F377" s="47"/>
      <c r="G377" s="48"/>
      <c r="H377" s="48"/>
      <c r="I377" s="49"/>
      <c r="J377" s="48"/>
      <c r="K377" s="9"/>
      <c r="L377" s="48"/>
      <c r="M377" s="9"/>
      <c r="N377" s="48"/>
      <c r="O377" s="9"/>
    </row>
    <row r="379" spans="1:15" ht="15" x14ac:dyDescent="0.25">
      <c r="B379" s="1" t="s">
        <v>347</v>
      </c>
      <c r="C379" s="57"/>
      <c r="D379" s="57"/>
      <c r="E379" s="57"/>
      <c r="F379" s="57"/>
      <c r="H379" s="58"/>
      <c r="I379" s="59"/>
      <c r="J379" s="58"/>
      <c r="K379" s="60">
        <f>SUM(K375:K377)</f>
        <v>0</v>
      </c>
      <c r="L379" s="58"/>
      <c r="M379" s="60">
        <f>SUM(M375:M377)</f>
        <v>0</v>
      </c>
      <c r="N379" s="58"/>
      <c r="O379" s="60">
        <f>SUM(O375:O377)</f>
        <v>0</v>
      </c>
    </row>
    <row r="381" spans="1:15" x14ac:dyDescent="0.2">
      <c r="B381" s="1" t="s">
        <v>4</v>
      </c>
      <c r="K381" s="7">
        <f>SUM(K379+K372)</f>
        <v>0</v>
      </c>
      <c r="M381" s="7">
        <f>SUM(M379+M372)</f>
        <v>0</v>
      </c>
      <c r="O381" s="7">
        <f>SUM(O379+O372)</f>
        <v>0</v>
      </c>
    </row>
    <row r="382" spans="1:15" ht="15" x14ac:dyDescent="0.25">
      <c r="B382" s="1" t="s">
        <v>348</v>
      </c>
      <c r="G382" s="69"/>
      <c r="K382" s="60">
        <f>K381*2</f>
        <v>0</v>
      </c>
      <c r="L382" s="58"/>
      <c r="M382" s="60">
        <f>M381*2</f>
        <v>0</v>
      </c>
      <c r="N382" s="58"/>
      <c r="O382" s="60">
        <f>O381*2</f>
        <v>0</v>
      </c>
    </row>
    <row r="383" spans="1:15" ht="15" thickBot="1" x14ac:dyDescent="0.25"/>
    <row r="384" spans="1:15" ht="23.25" x14ac:dyDescent="0.35">
      <c r="B384" s="57" t="s">
        <v>349</v>
      </c>
      <c r="K384" s="145">
        <f>SUM(K382+M382+O382)</f>
        <v>0</v>
      </c>
      <c r="L384" s="140"/>
      <c r="M384" s="141"/>
    </row>
    <row r="385" spans="1:13" ht="14.45" customHeight="1" thickBot="1" x14ac:dyDescent="0.4">
      <c r="A385" s="10"/>
      <c r="B385" s="11"/>
      <c r="C385" s="11"/>
      <c r="K385" s="142"/>
      <c r="L385" s="143"/>
      <c r="M385" s="144"/>
    </row>
    <row r="386" spans="1:13" ht="14.45" customHeight="1" x14ac:dyDescent="0.2">
      <c r="A386" s="10"/>
      <c r="B386" s="11"/>
      <c r="C386" s="11"/>
    </row>
    <row r="387" spans="1:13" x14ac:dyDescent="0.2">
      <c r="A387" s="10"/>
      <c r="B387" s="11"/>
      <c r="C387" s="11"/>
    </row>
    <row r="388" spans="1:13" x14ac:dyDescent="0.2">
      <c r="A388" s="10"/>
      <c r="B388" s="11"/>
      <c r="C388" s="11"/>
    </row>
  </sheetData>
  <sheetProtection algorithmName="SHA-512" hashValue="tPublr/SnZIOY26i+FZRn2h26rZRQfQrHnrXt8001Ba6c52G5zF91hs/5EoxnQR1rtTsPQUMwlieZdE+LqXtRA==" saltValue="bNhCKghT2OkhQmbyFQx7tg==" spinCount="100000" sheet="1" objects="1" scenarios="1"/>
  <sortState xmlns:xlrd2="http://schemas.microsoft.com/office/spreadsheetml/2017/richdata2" ref="M16:M22">
    <sortCondition ref="M16"/>
  </sortState>
  <mergeCells count="9">
    <mergeCell ref="A4:I4"/>
    <mergeCell ref="A3:C3"/>
    <mergeCell ref="A13:C13"/>
    <mergeCell ref="A374:D374"/>
    <mergeCell ref="A1:H1"/>
    <mergeCell ref="A2:N2"/>
    <mergeCell ref="J1:K1"/>
    <mergeCell ref="L1:M1"/>
    <mergeCell ref="N1:O1"/>
  </mergeCells>
  <pageMargins left="0.23622047244094491" right="0.23622047244094491" top="0.74803149606299213" bottom="0.74803149606299213" header="0.31496062992125984" footer="0.31496062992125984"/>
  <pageSetup paperSize="9" scale="76" fitToHeight="0" orientation="landscape" horizontalDpi="300" r:id="rId1"/>
  <headerFooter>
    <oddFooter>&amp;R&amp;N</oddFooter>
  </headerFooter>
  <ignoredErrors>
    <ignoredError sqref="K16:K177 K178:K199 K211:K236 K200:K204 K205:K209 K238:K259 K260:K274 K275:K298 K299:K315 K316:K333 K334:K338 K340:K347 J342:J344 K349:K354 J351:J354 K356:K360 J359 L359 N359 M16:M17 M19:M20 M22:M24 M26:M27 M29:M33 M35:M37 M39:M47 M49:M50 M52:M54 M56:M62 M64:M65 M67:M70 M72:M77 M79:M91 M93:M105 M107 M109:M143 M145:M163 M165:M169 M171:M172 M174:M176 M178:M182 M184:M194 M196:M198 M200:M209 M211:M213 M215:M236 M238:M243 M245:M246 M248:M251 M253:M271 M273:M277 M279:M280 M282:M285 M287:M295 M297:M299 M301:M302 M304 M306 M308:M311 M313:M330 M332:M336 M338 M340:M341 L342:N344 M345 M347 M349:M350 L351:N351 M352:M354 M356:M360 K362:K368 M362:M368 K370 M370"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C238D-9C2E-4BEC-99C7-EBCED77E8CDF}">
  <sheetPr>
    <pageSetUpPr fitToPage="1"/>
  </sheetPr>
  <dimension ref="A1:Q111"/>
  <sheetViews>
    <sheetView showGridLines="0" zoomScaleNormal="100" workbookViewId="0">
      <pane ySplit="7" topLeftCell="A8" activePane="bottomLeft" state="frozen"/>
      <selection pane="bottomLeft" activeCell="T7" sqref="T7"/>
    </sheetView>
  </sheetViews>
  <sheetFormatPr baseColWidth="10" defaultColWidth="10.85546875" defaultRowHeight="14.25" x14ac:dyDescent="0.2"/>
  <cols>
    <col min="1" max="1" width="12.5703125" style="3" customWidth="1"/>
    <col min="2" max="2" width="28.42578125" style="1" customWidth="1"/>
    <col min="3" max="3" width="5.5703125" style="1" customWidth="1"/>
    <col min="4" max="4" width="11.5703125" style="1" customWidth="1"/>
    <col min="5" max="5" width="13.85546875" style="1" customWidth="1"/>
    <col min="6" max="6" width="9.85546875" style="1" customWidth="1"/>
    <col min="7" max="7" width="9.5703125" style="7" customWidth="1"/>
    <col min="8" max="8" width="7.5703125" style="7" customWidth="1"/>
    <col min="9" max="9" width="12.5703125" style="7" customWidth="1"/>
    <col min="10" max="10" width="9.5703125" style="7" customWidth="1"/>
    <col min="11" max="11" width="7.5703125" style="7" customWidth="1"/>
    <col min="12" max="12" width="12.5703125" style="7" customWidth="1"/>
    <col min="13" max="13" width="9.5703125" style="7" customWidth="1"/>
    <col min="14" max="14" width="7.5703125" style="7" customWidth="1"/>
    <col min="15" max="15" width="12.5703125" style="7" customWidth="1"/>
    <col min="16" max="16384" width="10.85546875" style="1"/>
  </cols>
  <sheetData>
    <row r="1" spans="1:15" ht="30" customHeight="1" x14ac:dyDescent="0.2">
      <c r="A1" s="226" t="s">
        <v>463</v>
      </c>
      <c r="B1" s="227"/>
      <c r="C1" s="227"/>
      <c r="D1" s="227"/>
      <c r="E1" s="227"/>
      <c r="F1" s="227"/>
      <c r="G1" s="218" t="s">
        <v>7</v>
      </c>
      <c r="H1" s="219"/>
      <c r="I1" s="220"/>
      <c r="J1" s="221" t="s">
        <v>8</v>
      </c>
      <c r="K1" s="222"/>
      <c r="L1" s="223"/>
      <c r="M1" s="224" t="s">
        <v>9</v>
      </c>
      <c r="N1" s="225"/>
      <c r="O1" s="223"/>
    </row>
    <row r="2" spans="1:15" ht="30" customHeight="1" x14ac:dyDescent="0.2">
      <c r="A2" s="228" t="s">
        <v>350</v>
      </c>
      <c r="B2" s="229"/>
      <c r="C2" s="229"/>
      <c r="D2" s="229"/>
      <c r="E2" s="229"/>
      <c r="F2" s="229"/>
      <c r="G2" s="229"/>
      <c r="H2" s="229"/>
      <c r="I2" s="229"/>
      <c r="J2" s="229"/>
      <c r="K2" s="229"/>
      <c r="L2" s="229"/>
      <c r="M2" s="229"/>
      <c r="N2" s="229"/>
      <c r="O2" s="230"/>
    </row>
    <row r="3" spans="1:15" ht="15" x14ac:dyDescent="0.2">
      <c r="A3" s="212" t="s">
        <v>351</v>
      </c>
      <c r="B3" s="194"/>
      <c r="C3" s="194"/>
      <c r="D3" s="127" t="s">
        <v>352</v>
      </c>
      <c r="E3" s="131" t="s">
        <v>353</v>
      </c>
      <c r="F3" s="13"/>
      <c r="G3" s="124"/>
      <c r="H3" s="124"/>
      <c r="I3" s="123"/>
      <c r="J3" s="121"/>
      <c r="K3" s="124"/>
      <c r="L3" s="122"/>
      <c r="M3" s="121"/>
      <c r="N3" s="124"/>
      <c r="O3" s="120"/>
    </row>
    <row r="4" spans="1:15" ht="43.5" customHeight="1" x14ac:dyDescent="0.2">
      <c r="A4" s="71" t="s">
        <v>354</v>
      </c>
      <c r="B4" s="72"/>
      <c r="C4" s="72"/>
      <c r="D4" s="72"/>
      <c r="E4" s="72"/>
      <c r="F4" s="72"/>
      <c r="G4" s="154" t="s">
        <v>355</v>
      </c>
      <c r="H4" s="155"/>
      <c r="I4" s="155"/>
      <c r="J4" s="154" t="s">
        <v>355</v>
      </c>
      <c r="K4" s="156"/>
      <c r="L4" s="157"/>
      <c r="M4" s="154" t="s">
        <v>355</v>
      </c>
      <c r="N4" s="1"/>
      <c r="O4" s="120"/>
    </row>
    <row r="5" spans="1:15" ht="15" x14ac:dyDescent="0.25">
      <c r="A5" s="19" t="s">
        <v>356</v>
      </c>
      <c r="B5" s="19"/>
      <c r="C5" s="20"/>
      <c r="D5"/>
      <c r="E5" s="5"/>
      <c r="F5" s="5"/>
      <c r="G5" s="8"/>
      <c r="H5" s="5"/>
      <c r="I5" s="4"/>
      <c r="J5" s="8"/>
      <c r="K5" s="21"/>
      <c r="L5" s="1"/>
      <c r="M5" s="8"/>
      <c r="N5" s="1"/>
      <c r="O5" s="120"/>
    </row>
    <row r="6" spans="1:15" ht="15" x14ac:dyDescent="0.25">
      <c r="A6" s="19" t="s">
        <v>357</v>
      </c>
      <c r="B6" s="19"/>
      <c r="C6" s="20"/>
      <c r="D6"/>
      <c r="E6" s="5"/>
      <c r="F6" s="5"/>
      <c r="G6" s="8"/>
      <c r="H6" s="5"/>
      <c r="I6" s="4"/>
      <c r="J6" s="8"/>
      <c r="K6" s="21"/>
      <c r="L6" s="1"/>
      <c r="M6" s="8"/>
      <c r="N6" s="1"/>
      <c r="O6" s="120"/>
    </row>
    <row r="7" spans="1:15" s="114" customFormat="1" ht="51.75" customHeight="1" x14ac:dyDescent="0.25">
      <c r="A7" s="119" t="s">
        <v>5</v>
      </c>
      <c r="B7" s="118" t="s">
        <v>358</v>
      </c>
      <c r="C7" s="117" t="s">
        <v>359</v>
      </c>
      <c r="D7" s="118" t="s">
        <v>360</v>
      </c>
      <c r="E7" s="118" t="s">
        <v>361</v>
      </c>
      <c r="F7" s="117" t="s">
        <v>362</v>
      </c>
      <c r="G7" s="116" t="s">
        <v>363</v>
      </c>
      <c r="H7" s="125" t="s">
        <v>364</v>
      </c>
      <c r="I7" s="115" t="s">
        <v>32</v>
      </c>
      <c r="J7" s="116" t="s">
        <v>363</v>
      </c>
      <c r="K7" s="125" t="s">
        <v>364</v>
      </c>
      <c r="L7" s="115" t="s">
        <v>32</v>
      </c>
      <c r="M7" s="116" t="s">
        <v>363</v>
      </c>
      <c r="N7" s="125" t="s">
        <v>364</v>
      </c>
      <c r="O7" s="115" t="s">
        <v>32</v>
      </c>
    </row>
    <row r="8" spans="1:15" s="114" customFormat="1" ht="20.100000000000001" customHeight="1" x14ac:dyDescent="0.25">
      <c r="A8" s="209" t="s">
        <v>365</v>
      </c>
      <c r="B8" s="210"/>
      <c r="C8" s="210"/>
      <c r="D8" s="210"/>
      <c r="E8" s="210"/>
      <c r="F8" s="211"/>
      <c r="G8" s="116"/>
      <c r="H8" s="125"/>
      <c r="I8" s="115"/>
      <c r="J8" s="116"/>
      <c r="K8" s="125"/>
      <c r="L8" s="115"/>
      <c r="M8" s="116"/>
      <c r="N8" s="125"/>
      <c r="O8" s="115"/>
    </row>
    <row r="9" spans="1:15" s="81" customFormat="1" x14ac:dyDescent="0.2">
      <c r="A9" s="101">
        <v>46423</v>
      </c>
      <c r="B9" s="98" t="s">
        <v>366</v>
      </c>
      <c r="C9" s="111">
        <v>2</v>
      </c>
      <c r="D9" s="98" t="s">
        <v>367</v>
      </c>
      <c r="E9" s="98" t="s">
        <v>368</v>
      </c>
      <c r="F9" s="98">
        <v>2</v>
      </c>
      <c r="G9" s="158">
        <f>G5</f>
        <v>0</v>
      </c>
      <c r="H9" s="126"/>
      <c r="I9" s="96">
        <f t="shared" ref="I9:I39" si="0">SUM(F9*G9)</f>
        <v>0</v>
      </c>
      <c r="J9" s="158">
        <f>J5</f>
        <v>0</v>
      </c>
      <c r="K9" s="126"/>
      <c r="L9" s="96">
        <f t="shared" ref="L9:L39" si="1">SUM(F9*J9)</f>
        <v>0</v>
      </c>
      <c r="M9" s="158">
        <f>M5</f>
        <v>0</v>
      </c>
      <c r="N9" s="126"/>
      <c r="O9" s="96">
        <f t="shared" ref="O9:O39" si="2">SUM(F9*M9)</f>
        <v>0</v>
      </c>
    </row>
    <row r="10" spans="1:15" s="81" customFormat="1" x14ac:dyDescent="0.2">
      <c r="A10" s="101">
        <v>46423</v>
      </c>
      <c r="B10" s="98" t="s">
        <v>369</v>
      </c>
      <c r="C10" s="111">
        <v>2</v>
      </c>
      <c r="D10" s="98" t="s">
        <v>367</v>
      </c>
      <c r="E10" s="98" t="s">
        <v>370</v>
      </c>
      <c r="F10" s="98">
        <v>9</v>
      </c>
      <c r="G10" s="158">
        <f>G5</f>
        <v>0</v>
      </c>
      <c r="H10" s="126"/>
      <c r="I10" s="96">
        <f t="shared" si="0"/>
        <v>0</v>
      </c>
      <c r="J10" s="158">
        <f>J5</f>
        <v>0</v>
      </c>
      <c r="K10" s="126"/>
      <c r="L10" s="96">
        <f t="shared" si="1"/>
        <v>0</v>
      </c>
      <c r="M10" s="158">
        <f>M5</f>
        <v>0</v>
      </c>
      <c r="N10" s="126"/>
      <c r="O10" s="96">
        <f t="shared" si="2"/>
        <v>0</v>
      </c>
    </row>
    <row r="11" spans="1:15" s="81" customFormat="1" x14ac:dyDescent="0.2">
      <c r="A11" s="128">
        <v>46424</v>
      </c>
      <c r="B11" s="129" t="s">
        <v>371</v>
      </c>
      <c r="C11" s="130">
        <v>2</v>
      </c>
      <c r="D11" s="129" t="s">
        <v>367</v>
      </c>
      <c r="E11" s="129" t="s">
        <v>372</v>
      </c>
      <c r="F11" s="129">
        <v>12</v>
      </c>
      <c r="G11" s="159">
        <f>G6</f>
        <v>0</v>
      </c>
      <c r="H11" s="126"/>
      <c r="I11" s="96">
        <f t="shared" si="0"/>
        <v>0</v>
      </c>
      <c r="J11" s="159">
        <f>J6</f>
        <v>0</v>
      </c>
      <c r="K11" s="126"/>
      <c r="L11" s="96">
        <f t="shared" si="1"/>
        <v>0</v>
      </c>
      <c r="M11" s="159">
        <f>M6</f>
        <v>0</v>
      </c>
      <c r="N11" s="126"/>
      <c r="O11" s="96">
        <f t="shared" si="2"/>
        <v>0</v>
      </c>
    </row>
    <row r="12" spans="1:15" s="81" customFormat="1" x14ac:dyDescent="0.2">
      <c r="A12" s="128">
        <v>46424</v>
      </c>
      <c r="B12" s="136" t="s">
        <v>373</v>
      </c>
      <c r="C12" s="130">
        <v>2</v>
      </c>
      <c r="D12" s="129" t="s">
        <v>367</v>
      </c>
      <c r="E12" s="129" t="s">
        <v>374</v>
      </c>
      <c r="F12" s="129">
        <v>2</v>
      </c>
      <c r="G12" s="159">
        <f>G6</f>
        <v>0</v>
      </c>
      <c r="H12" s="126"/>
      <c r="I12" s="96">
        <f t="shared" si="0"/>
        <v>0</v>
      </c>
      <c r="J12" s="159">
        <f>J6</f>
        <v>0</v>
      </c>
      <c r="K12" s="126"/>
      <c r="L12" s="96">
        <f t="shared" si="1"/>
        <v>0</v>
      </c>
      <c r="M12" s="159">
        <f>M6</f>
        <v>0</v>
      </c>
      <c r="N12" s="126"/>
      <c r="O12" s="96">
        <f t="shared" si="2"/>
        <v>0</v>
      </c>
    </row>
    <row r="13" spans="1:15" s="81" customFormat="1" x14ac:dyDescent="0.2">
      <c r="A13" s="101">
        <v>46426</v>
      </c>
      <c r="B13" s="98" t="s">
        <v>375</v>
      </c>
      <c r="C13" s="111">
        <v>2</v>
      </c>
      <c r="D13" s="98" t="s">
        <v>367</v>
      </c>
      <c r="E13" s="98" t="s">
        <v>376</v>
      </c>
      <c r="F13" s="98">
        <v>5.5</v>
      </c>
      <c r="G13" s="158">
        <f>G5</f>
        <v>0</v>
      </c>
      <c r="H13" s="126"/>
      <c r="I13" s="96">
        <f t="shared" si="0"/>
        <v>0</v>
      </c>
      <c r="J13" s="158">
        <f>J5</f>
        <v>0</v>
      </c>
      <c r="K13" s="126"/>
      <c r="L13" s="96">
        <f t="shared" si="1"/>
        <v>0</v>
      </c>
      <c r="M13" s="158">
        <f>M5</f>
        <v>0</v>
      </c>
      <c r="N13" s="126"/>
      <c r="O13" s="96">
        <f t="shared" si="2"/>
        <v>0</v>
      </c>
    </row>
    <row r="14" spans="1:15" s="81" customFormat="1" ht="17.25" customHeight="1" x14ac:dyDescent="0.2">
      <c r="A14" s="101">
        <v>46426</v>
      </c>
      <c r="B14" s="98" t="s">
        <v>377</v>
      </c>
      <c r="C14" s="111">
        <v>2</v>
      </c>
      <c r="D14" s="98" t="s">
        <v>367</v>
      </c>
      <c r="E14" s="98" t="s">
        <v>378</v>
      </c>
      <c r="F14" s="98">
        <v>5</v>
      </c>
      <c r="G14" s="158">
        <f>G5</f>
        <v>0</v>
      </c>
      <c r="H14" s="126"/>
      <c r="I14" s="96">
        <f t="shared" si="0"/>
        <v>0</v>
      </c>
      <c r="J14" s="158">
        <f>J5</f>
        <v>0</v>
      </c>
      <c r="K14" s="126"/>
      <c r="L14" s="96">
        <f t="shared" si="1"/>
        <v>0</v>
      </c>
      <c r="M14" s="158">
        <f>M5</f>
        <v>0</v>
      </c>
      <c r="N14" s="126"/>
      <c r="O14" s="96">
        <f t="shared" si="2"/>
        <v>0</v>
      </c>
    </row>
    <row r="15" spans="1:15" s="81" customFormat="1" x14ac:dyDescent="0.2">
      <c r="A15" s="101">
        <v>46426</v>
      </c>
      <c r="B15" s="98" t="s">
        <v>379</v>
      </c>
      <c r="C15" s="111">
        <v>2</v>
      </c>
      <c r="D15" s="98" t="s">
        <v>367</v>
      </c>
      <c r="E15" s="98" t="s">
        <v>380</v>
      </c>
      <c r="F15" s="98">
        <v>8</v>
      </c>
      <c r="G15" s="158">
        <f>G5</f>
        <v>0</v>
      </c>
      <c r="H15" s="126"/>
      <c r="I15" s="96">
        <f t="shared" si="0"/>
        <v>0</v>
      </c>
      <c r="J15" s="158">
        <f>J5</f>
        <v>0</v>
      </c>
      <c r="K15" s="126"/>
      <c r="L15" s="96">
        <f t="shared" si="1"/>
        <v>0</v>
      </c>
      <c r="M15" s="158">
        <f>M5</f>
        <v>0</v>
      </c>
      <c r="N15" s="126"/>
      <c r="O15" s="96">
        <f t="shared" si="2"/>
        <v>0</v>
      </c>
    </row>
    <row r="16" spans="1:15" s="81" customFormat="1" x14ac:dyDescent="0.2">
      <c r="A16" s="112">
        <v>46427</v>
      </c>
      <c r="B16" s="98" t="s">
        <v>381</v>
      </c>
      <c r="C16" s="111">
        <v>2</v>
      </c>
      <c r="D16" s="98" t="s">
        <v>367</v>
      </c>
      <c r="E16" s="98" t="s">
        <v>382</v>
      </c>
      <c r="F16" s="98">
        <v>7</v>
      </c>
      <c r="G16" s="158">
        <f>G5</f>
        <v>0</v>
      </c>
      <c r="H16" s="126"/>
      <c r="I16" s="96">
        <f t="shared" si="0"/>
        <v>0</v>
      </c>
      <c r="J16" s="158">
        <f>J5</f>
        <v>0</v>
      </c>
      <c r="K16" s="126"/>
      <c r="L16" s="96">
        <f t="shared" si="1"/>
        <v>0</v>
      </c>
      <c r="M16" s="158">
        <f>M5</f>
        <v>0</v>
      </c>
      <c r="N16" s="126"/>
      <c r="O16" s="96">
        <f t="shared" si="2"/>
        <v>0</v>
      </c>
    </row>
    <row r="17" spans="1:15" s="81" customFormat="1" x14ac:dyDescent="0.2">
      <c r="A17" s="112">
        <v>46427</v>
      </c>
      <c r="B17" s="98" t="s">
        <v>383</v>
      </c>
      <c r="C17" s="111">
        <v>2</v>
      </c>
      <c r="D17" s="98" t="s">
        <v>367</v>
      </c>
      <c r="E17" s="98" t="s">
        <v>384</v>
      </c>
      <c r="F17" s="98">
        <v>2</v>
      </c>
      <c r="G17" s="158">
        <f>G5</f>
        <v>0</v>
      </c>
      <c r="H17" s="126"/>
      <c r="I17" s="96">
        <f t="shared" si="0"/>
        <v>0</v>
      </c>
      <c r="J17" s="158">
        <f>J5</f>
        <v>0</v>
      </c>
      <c r="K17" s="126"/>
      <c r="L17" s="96">
        <f t="shared" si="1"/>
        <v>0</v>
      </c>
      <c r="M17" s="158">
        <f>M5</f>
        <v>0</v>
      </c>
      <c r="N17" s="126"/>
      <c r="O17" s="96">
        <f t="shared" si="2"/>
        <v>0</v>
      </c>
    </row>
    <row r="18" spans="1:15" s="81" customFormat="1" x14ac:dyDescent="0.2">
      <c r="A18" s="112">
        <v>46427</v>
      </c>
      <c r="B18" s="98" t="s">
        <v>385</v>
      </c>
      <c r="C18" s="111">
        <v>2</v>
      </c>
      <c r="D18" s="98" t="s">
        <v>367</v>
      </c>
      <c r="E18" s="98" t="s">
        <v>386</v>
      </c>
      <c r="F18" s="98">
        <v>5</v>
      </c>
      <c r="G18" s="158">
        <f>G5</f>
        <v>0</v>
      </c>
      <c r="H18" s="126"/>
      <c r="I18" s="96">
        <f t="shared" si="0"/>
        <v>0</v>
      </c>
      <c r="J18" s="158">
        <f>J5</f>
        <v>0</v>
      </c>
      <c r="K18" s="126"/>
      <c r="L18" s="96">
        <f t="shared" si="1"/>
        <v>0</v>
      </c>
      <c r="M18" s="158">
        <f>M5</f>
        <v>0</v>
      </c>
      <c r="N18" s="126"/>
      <c r="O18" s="96">
        <f t="shared" si="2"/>
        <v>0</v>
      </c>
    </row>
    <row r="19" spans="1:15" s="81" customFormat="1" x14ac:dyDescent="0.2">
      <c r="A19" s="112">
        <v>46427</v>
      </c>
      <c r="B19" s="98" t="s">
        <v>387</v>
      </c>
      <c r="C19" s="111">
        <v>1</v>
      </c>
      <c r="D19" s="98" t="s">
        <v>367</v>
      </c>
      <c r="E19" s="98" t="s">
        <v>388</v>
      </c>
      <c r="F19" s="98">
        <v>3</v>
      </c>
      <c r="G19" s="158">
        <f>G5</f>
        <v>0</v>
      </c>
      <c r="H19" s="126"/>
      <c r="I19" s="96">
        <f t="shared" si="0"/>
        <v>0</v>
      </c>
      <c r="J19" s="158">
        <f>J5</f>
        <v>0</v>
      </c>
      <c r="K19" s="126"/>
      <c r="L19" s="96">
        <f t="shared" si="1"/>
        <v>0</v>
      </c>
      <c r="M19" s="158">
        <f>M5</f>
        <v>0</v>
      </c>
      <c r="N19" s="126"/>
      <c r="O19" s="96">
        <f t="shared" si="2"/>
        <v>0</v>
      </c>
    </row>
    <row r="20" spans="1:15" s="81" customFormat="1" x14ac:dyDescent="0.2">
      <c r="A20" s="112">
        <v>46427</v>
      </c>
      <c r="B20" s="98" t="s">
        <v>387</v>
      </c>
      <c r="C20" s="111">
        <v>2</v>
      </c>
      <c r="D20" s="98" t="s">
        <v>367</v>
      </c>
      <c r="E20" s="98" t="s">
        <v>389</v>
      </c>
      <c r="F20" s="98">
        <v>3</v>
      </c>
      <c r="G20" s="158">
        <f>G5</f>
        <v>0</v>
      </c>
      <c r="H20" s="126"/>
      <c r="I20" s="96">
        <f t="shared" si="0"/>
        <v>0</v>
      </c>
      <c r="J20" s="158">
        <f>J5</f>
        <v>0</v>
      </c>
      <c r="K20" s="126"/>
      <c r="L20" s="96">
        <f t="shared" si="1"/>
        <v>0</v>
      </c>
      <c r="M20" s="158">
        <f>M5</f>
        <v>0</v>
      </c>
      <c r="N20" s="126"/>
      <c r="O20" s="96">
        <f t="shared" si="2"/>
        <v>0</v>
      </c>
    </row>
    <row r="21" spans="1:15" s="81" customFormat="1" x14ac:dyDescent="0.2">
      <c r="A21" s="101">
        <v>46428</v>
      </c>
      <c r="B21" s="98" t="s">
        <v>390</v>
      </c>
      <c r="C21" s="111">
        <v>2</v>
      </c>
      <c r="D21" s="98" t="s">
        <v>367</v>
      </c>
      <c r="E21" s="98" t="s">
        <v>391</v>
      </c>
      <c r="F21" s="98">
        <v>3.5</v>
      </c>
      <c r="G21" s="158">
        <f>G5</f>
        <v>0</v>
      </c>
      <c r="H21" s="126"/>
      <c r="I21" s="96">
        <f t="shared" si="0"/>
        <v>0</v>
      </c>
      <c r="J21" s="158">
        <f>J5</f>
        <v>0</v>
      </c>
      <c r="K21" s="126"/>
      <c r="L21" s="96">
        <f t="shared" si="1"/>
        <v>0</v>
      </c>
      <c r="M21" s="158">
        <f>M5</f>
        <v>0</v>
      </c>
      <c r="N21" s="126"/>
      <c r="O21" s="96">
        <f t="shared" si="2"/>
        <v>0</v>
      </c>
    </row>
    <row r="22" spans="1:15" s="81" customFormat="1" x14ac:dyDescent="0.2">
      <c r="A22" s="101">
        <v>46428</v>
      </c>
      <c r="B22" s="98" t="s">
        <v>392</v>
      </c>
      <c r="C22" s="111">
        <v>2</v>
      </c>
      <c r="D22" s="98" t="s">
        <v>367</v>
      </c>
      <c r="E22" s="98" t="s">
        <v>393</v>
      </c>
      <c r="F22" s="98">
        <v>3</v>
      </c>
      <c r="G22" s="158">
        <f>G5</f>
        <v>0</v>
      </c>
      <c r="H22" s="126"/>
      <c r="I22" s="96">
        <f t="shared" si="0"/>
        <v>0</v>
      </c>
      <c r="J22" s="158">
        <f>J5</f>
        <v>0</v>
      </c>
      <c r="K22" s="126"/>
      <c r="L22" s="96">
        <f t="shared" si="1"/>
        <v>0</v>
      </c>
      <c r="M22" s="158">
        <f>M5</f>
        <v>0</v>
      </c>
      <c r="N22" s="126"/>
      <c r="O22" s="96">
        <f t="shared" si="2"/>
        <v>0</v>
      </c>
    </row>
    <row r="23" spans="1:15" s="81" customFormat="1" x14ac:dyDescent="0.2">
      <c r="A23" s="101">
        <v>46428</v>
      </c>
      <c r="B23" s="98" t="s">
        <v>394</v>
      </c>
      <c r="C23" s="111">
        <v>2</v>
      </c>
      <c r="D23" s="98" t="s">
        <v>367</v>
      </c>
      <c r="E23" s="98" t="s">
        <v>395</v>
      </c>
      <c r="F23" s="98">
        <v>2.5</v>
      </c>
      <c r="G23" s="158">
        <f>G5</f>
        <v>0</v>
      </c>
      <c r="H23" s="126"/>
      <c r="I23" s="96">
        <f t="shared" si="0"/>
        <v>0</v>
      </c>
      <c r="J23" s="158">
        <f>J5</f>
        <v>0</v>
      </c>
      <c r="K23" s="126"/>
      <c r="L23" s="96">
        <f t="shared" si="1"/>
        <v>0</v>
      </c>
      <c r="M23" s="158">
        <f>M5</f>
        <v>0</v>
      </c>
      <c r="N23" s="126"/>
      <c r="O23" s="96">
        <f t="shared" si="2"/>
        <v>0</v>
      </c>
    </row>
    <row r="24" spans="1:15" s="81" customFormat="1" x14ac:dyDescent="0.2">
      <c r="A24" s="101">
        <v>46428</v>
      </c>
      <c r="B24" s="98" t="s">
        <v>396</v>
      </c>
      <c r="C24" s="111">
        <v>2</v>
      </c>
      <c r="D24" s="98" t="s">
        <v>367</v>
      </c>
      <c r="E24" s="98" t="s">
        <v>397</v>
      </c>
      <c r="F24" s="98">
        <v>3</v>
      </c>
      <c r="G24" s="158">
        <f>G5</f>
        <v>0</v>
      </c>
      <c r="H24" s="126"/>
      <c r="I24" s="96">
        <f t="shared" si="0"/>
        <v>0</v>
      </c>
      <c r="J24" s="158">
        <f>J5</f>
        <v>0</v>
      </c>
      <c r="K24" s="126"/>
      <c r="L24" s="96">
        <f t="shared" si="1"/>
        <v>0</v>
      </c>
      <c r="M24" s="158">
        <f>M5</f>
        <v>0</v>
      </c>
      <c r="N24" s="126"/>
      <c r="O24" s="96">
        <f t="shared" si="2"/>
        <v>0</v>
      </c>
    </row>
    <row r="25" spans="1:15" s="81" customFormat="1" x14ac:dyDescent="0.2">
      <c r="A25" s="101">
        <v>46428</v>
      </c>
      <c r="B25" s="98" t="s">
        <v>398</v>
      </c>
      <c r="C25" s="111">
        <v>1</v>
      </c>
      <c r="D25" s="98" t="s">
        <v>367</v>
      </c>
      <c r="E25" s="98" t="s">
        <v>399</v>
      </c>
      <c r="F25" s="98">
        <v>3.5</v>
      </c>
      <c r="G25" s="158">
        <f>G5</f>
        <v>0</v>
      </c>
      <c r="H25" s="126"/>
      <c r="I25" s="96">
        <f t="shared" si="0"/>
        <v>0</v>
      </c>
      <c r="J25" s="158">
        <f>J5</f>
        <v>0</v>
      </c>
      <c r="K25" s="126"/>
      <c r="L25" s="96">
        <f t="shared" si="1"/>
        <v>0</v>
      </c>
      <c r="M25" s="158">
        <f>M5</f>
        <v>0</v>
      </c>
      <c r="N25" s="126"/>
      <c r="O25" s="96">
        <f t="shared" si="2"/>
        <v>0</v>
      </c>
    </row>
    <row r="26" spans="1:15" s="81" customFormat="1" x14ac:dyDescent="0.2">
      <c r="A26" s="101">
        <v>46428</v>
      </c>
      <c r="B26" s="98" t="s">
        <v>398</v>
      </c>
      <c r="C26" s="111">
        <v>1</v>
      </c>
      <c r="D26" s="98" t="s">
        <v>367</v>
      </c>
      <c r="E26" s="113" t="s">
        <v>400</v>
      </c>
      <c r="F26" s="98">
        <v>6.5</v>
      </c>
      <c r="G26" s="158">
        <f>G5</f>
        <v>0</v>
      </c>
      <c r="H26" s="126"/>
      <c r="I26" s="96">
        <f t="shared" si="0"/>
        <v>0</v>
      </c>
      <c r="J26" s="158">
        <f>J5</f>
        <v>0</v>
      </c>
      <c r="K26" s="126"/>
      <c r="L26" s="96">
        <f t="shared" si="1"/>
        <v>0</v>
      </c>
      <c r="M26" s="158">
        <f>M5</f>
        <v>0</v>
      </c>
      <c r="N26" s="126"/>
      <c r="O26" s="96">
        <f t="shared" si="2"/>
        <v>0</v>
      </c>
    </row>
    <row r="27" spans="1:15" s="81" customFormat="1" x14ac:dyDescent="0.2">
      <c r="A27" s="101">
        <v>46428</v>
      </c>
      <c r="B27" s="98" t="s">
        <v>398</v>
      </c>
      <c r="C27" s="111">
        <v>1</v>
      </c>
      <c r="D27" s="98" t="s">
        <v>367</v>
      </c>
      <c r="E27" s="98" t="s">
        <v>401</v>
      </c>
      <c r="F27" s="98">
        <v>1</v>
      </c>
      <c r="G27" s="158">
        <f>G5</f>
        <v>0</v>
      </c>
      <c r="H27" s="126"/>
      <c r="I27" s="96">
        <f t="shared" si="0"/>
        <v>0</v>
      </c>
      <c r="J27" s="158">
        <f>J5</f>
        <v>0</v>
      </c>
      <c r="K27" s="126"/>
      <c r="L27" s="96">
        <f t="shared" si="1"/>
        <v>0</v>
      </c>
      <c r="M27" s="158">
        <f>M5</f>
        <v>0</v>
      </c>
      <c r="N27" s="126"/>
      <c r="O27" s="96">
        <f t="shared" si="2"/>
        <v>0</v>
      </c>
    </row>
    <row r="28" spans="1:15" s="81" customFormat="1" x14ac:dyDescent="0.2">
      <c r="A28" s="101">
        <v>46428</v>
      </c>
      <c r="B28" s="98" t="s">
        <v>398</v>
      </c>
      <c r="C28" s="111">
        <v>1</v>
      </c>
      <c r="D28" s="98" t="s">
        <v>367</v>
      </c>
      <c r="E28" s="98" t="s">
        <v>402</v>
      </c>
      <c r="F28" s="98">
        <v>3.5</v>
      </c>
      <c r="G28" s="158">
        <f>G5</f>
        <v>0</v>
      </c>
      <c r="H28" s="126"/>
      <c r="I28" s="96">
        <f t="shared" si="0"/>
        <v>0</v>
      </c>
      <c r="J28" s="158">
        <f>J5</f>
        <v>0</v>
      </c>
      <c r="K28" s="126"/>
      <c r="L28" s="96">
        <f t="shared" si="1"/>
        <v>0</v>
      </c>
      <c r="M28" s="158">
        <f>M5</f>
        <v>0</v>
      </c>
      <c r="N28" s="126"/>
      <c r="O28" s="96">
        <f t="shared" si="2"/>
        <v>0</v>
      </c>
    </row>
    <row r="29" spans="1:15" s="81" customFormat="1" x14ac:dyDescent="0.2">
      <c r="A29" s="101">
        <v>46428</v>
      </c>
      <c r="B29" s="98" t="s">
        <v>398</v>
      </c>
      <c r="C29" s="111">
        <v>1</v>
      </c>
      <c r="D29" s="98" t="s">
        <v>367</v>
      </c>
      <c r="E29" s="98" t="s">
        <v>403</v>
      </c>
      <c r="F29" s="98">
        <v>2.25</v>
      </c>
      <c r="G29" s="158">
        <f>G5</f>
        <v>0</v>
      </c>
      <c r="H29" s="126"/>
      <c r="I29" s="96">
        <f t="shared" si="0"/>
        <v>0</v>
      </c>
      <c r="J29" s="158">
        <f>J5</f>
        <v>0</v>
      </c>
      <c r="K29" s="126"/>
      <c r="L29" s="96">
        <f t="shared" si="1"/>
        <v>0</v>
      </c>
      <c r="M29" s="158">
        <f>M5</f>
        <v>0</v>
      </c>
      <c r="N29" s="126"/>
      <c r="O29" s="96">
        <f t="shared" si="2"/>
        <v>0</v>
      </c>
    </row>
    <row r="30" spans="1:15" s="81" customFormat="1" x14ac:dyDescent="0.2">
      <c r="A30" s="101">
        <v>46428</v>
      </c>
      <c r="B30" s="98" t="s">
        <v>404</v>
      </c>
      <c r="C30" s="111">
        <v>1</v>
      </c>
      <c r="D30" s="98" t="s">
        <v>367</v>
      </c>
      <c r="E30" s="98" t="s">
        <v>405</v>
      </c>
      <c r="F30" s="98">
        <v>1.75</v>
      </c>
      <c r="G30" s="158">
        <f>G5</f>
        <v>0</v>
      </c>
      <c r="H30" s="126"/>
      <c r="I30" s="96">
        <f t="shared" si="0"/>
        <v>0</v>
      </c>
      <c r="J30" s="158">
        <f>J5</f>
        <v>0</v>
      </c>
      <c r="K30" s="126"/>
      <c r="L30" s="96">
        <f t="shared" si="1"/>
        <v>0</v>
      </c>
      <c r="M30" s="158">
        <f>M5</f>
        <v>0</v>
      </c>
      <c r="N30" s="126"/>
      <c r="O30" s="96">
        <f t="shared" si="2"/>
        <v>0</v>
      </c>
    </row>
    <row r="31" spans="1:15" s="81" customFormat="1" x14ac:dyDescent="0.2">
      <c r="A31" s="112">
        <v>46429</v>
      </c>
      <c r="B31" s="98" t="s">
        <v>379</v>
      </c>
      <c r="C31" s="111">
        <v>2</v>
      </c>
      <c r="D31" s="98" t="s">
        <v>367</v>
      </c>
      <c r="E31" s="98" t="s">
        <v>406</v>
      </c>
      <c r="F31" s="98">
        <v>3</v>
      </c>
      <c r="G31" s="158">
        <f>G5</f>
        <v>0</v>
      </c>
      <c r="H31" s="126"/>
      <c r="I31" s="96">
        <f t="shared" si="0"/>
        <v>0</v>
      </c>
      <c r="J31" s="158">
        <f>J5</f>
        <v>0</v>
      </c>
      <c r="K31" s="126"/>
      <c r="L31" s="96">
        <f t="shared" si="1"/>
        <v>0</v>
      </c>
      <c r="M31" s="158">
        <f>M5</f>
        <v>0</v>
      </c>
      <c r="N31" s="126"/>
      <c r="O31" s="96">
        <f t="shared" si="2"/>
        <v>0</v>
      </c>
    </row>
    <row r="32" spans="1:15" s="81" customFormat="1" x14ac:dyDescent="0.2">
      <c r="A32" s="112">
        <v>46429</v>
      </c>
      <c r="B32" s="98" t="s">
        <v>398</v>
      </c>
      <c r="C32" s="111">
        <v>2</v>
      </c>
      <c r="D32" s="98" t="s">
        <v>367</v>
      </c>
      <c r="E32" s="98" t="s">
        <v>407</v>
      </c>
      <c r="F32" s="98">
        <v>7</v>
      </c>
      <c r="G32" s="158">
        <f>G5</f>
        <v>0</v>
      </c>
      <c r="H32" s="126"/>
      <c r="I32" s="96">
        <f t="shared" si="0"/>
        <v>0</v>
      </c>
      <c r="J32" s="158">
        <f>J5</f>
        <v>0</v>
      </c>
      <c r="K32" s="126"/>
      <c r="L32" s="96">
        <f t="shared" si="1"/>
        <v>0</v>
      </c>
      <c r="M32" s="158">
        <f>M5</f>
        <v>0</v>
      </c>
      <c r="N32" s="126"/>
      <c r="O32" s="96">
        <f t="shared" si="2"/>
        <v>0</v>
      </c>
    </row>
    <row r="33" spans="1:15" s="81" customFormat="1" x14ac:dyDescent="0.2">
      <c r="A33" s="112">
        <v>46429</v>
      </c>
      <c r="B33" s="98" t="s">
        <v>408</v>
      </c>
      <c r="C33" s="111">
        <v>2</v>
      </c>
      <c r="D33" s="98" t="s">
        <v>367</v>
      </c>
      <c r="E33" s="98" t="s">
        <v>409</v>
      </c>
      <c r="F33" s="98">
        <v>3.5</v>
      </c>
      <c r="G33" s="158">
        <f>G5</f>
        <v>0</v>
      </c>
      <c r="H33" s="126"/>
      <c r="I33" s="96">
        <f t="shared" si="0"/>
        <v>0</v>
      </c>
      <c r="J33" s="158">
        <f>J5</f>
        <v>0</v>
      </c>
      <c r="K33" s="126"/>
      <c r="L33" s="96">
        <f t="shared" si="1"/>
        <v>0</v>
      </c>
      <c r="M33" s="158">
        <f>M5</f>
        <v>0</v>
      </c>
      <c r="N33" s="126"/>
      <c r="O33" s="96">
        <f t="shared" si="2"/>
        <v>0</v>
      </c>
    </row>
    <row r="34" spans="1:15" s="81" customFormat="1" x14ac:dyDescent="0.2">
      <c r="A34" s="112">
        <v>46429</v>
      </c>
      <c r="B34" s="98" t="s">
        <v>410</v>
      </c>
      <c r="C34" s="111">
        <v>2</v>
      </c>
      <c r="D34" s="98" t="s">
        <v>367</v>
      </c>
      <c r="E34" s="98" t="s">
        <v>411</v>
      </c>
      <c r="F34" s="98">
        <v>4.5</v>
      </c>
      <c r="G34" s="158">
        <f>G5</f>
        <v>0</v>
      </c>
      <c r="H34" s="126"/>
      <c r="I34" s="96">
        <f t="shared" si="0"/>
        <v>0</v>
      </c>
      <c r="J34" s="158">
        <f>J5</f>
        <v>0</v>
      </c>
      <c r="K34" s="126"/>
      <c r="L34" s="96">
        <f t="shared" si="1"/>
        <v>0</v>
      </c>
      <c r="M34" s="158">
        <f>M5</f>
        <v>0</v>
      </c>
      <c r="N34" s="126"/>
      <c r="O34" s="96">
        <f t="shared" si="2"/>
        <v>0</v>
      </c>
    </row>
    <row r="35" spans="1:15" s="81" customFormat="1" x14ac:dyDescent="0.2">
      <c r="A35" s="112">
        <v>46429</v>
      </c>
      <c r="B35" s="98" t="s">
        <v>410</v>
      </c>
      <c r="C35" s="111">
        <v>1</v>
      </c>
      <c r="D35" s="98" t="s">
        <v>367</v>
      </c>
      <c r="E35" s="98" t="s">
        <v>412</v>
      </c>
      <c r="F35" s="98">
        <v>1.75</v>
      </c>
      <c r="G35" s="158">
        <f>G5</f>
        <v>0</v>
      </c>
      <c r="H35" s="126"/>
      <c r="I35" s="96">
        <f t="shared" si="0"/>
        <v>0</v>
      </c>
      <c r="J35" s="158">
        <f>J5</f>
        <v>0</v>
      </c>
      <c r="K35" s="126"/>
      <c r="L35" s="96">
        <f t="shared" si="1"/>
        <v>0</v>
      </c>
      <c r="M35" s="158">
        <f>M5</f>
        <v>0</v>
      </c>
      <c r="N35" s="126"/>
      <c r="O35" s="96">
        <f t="shared" si="2"/>
        <v>0</v>
      </c>
    </row>
    <row r="36" spans="1:15" s="81" customFormat="1" x14ac:dyDescent="0.2">
      <c r="A36" s="112">
        <v>46430</v>
      </c>
      <c r="B36" s="98" t="s">
        <v>413</v>
      </c>
      <c r="C36" s="111">
        <v>2</v>
      </c>
      <c r="D36" s="98" t="s">
        <v>367</v>
      </c>
      <c r="E36" s="98" t="s">
        <v>414</v>
      </c>
      <c r="F36" s="98">
        <v>1.5</v>
      </c>
      <c r="G36" s="158">
        <f>G5</f>
        <v>0</v>
      </c>
      <c r="H36" s="126"/>
      <c r="I36" s="96">
        <f t="shared" si="0"/>
        <v>0</v>
      </c>
      <c r="J36" s="158">
        <f>J5</f>
        <v>0</v>
      </c>
      <c r="K36" s="126"/>
      <c r="L36" s="96">
        <f t="shared" si="1"/>
        <v>0</v>
      </c>
      <c r="M36" s="158">
        <f>M5</f>
        <v>0</v>
      </c>
      <c r="N36" s="126"/>
      <c r="O36" s="96">
        <f t="shared" si="2"/>
        <v>0</v>
      </c>
    </row>
    <row r="37" spans="1:15" s="81" customFormat="1" x14ac:dyDescent="0.2">
      <c r="A37" s="112">
        <v>46430</v>
      </c>
      <c r="B37" s="98" t="s">
        <v>415</v>
      </c>
      <c r="C37" s="111">
        <v>2</v>
      </c>
      <c r="D37" s="98" t="s">
        <v>367</v>
      </c>
      <c r="E37" s="98" t="s">
        <v>416</v>
      </c>
      <c r="F37" s="98">
        <v>2</v>
      </c>
      <c r="G37" s="158">
        <f>G5</f>
        <v>0</v>
      </c>
      <c r="H37" s="126"/>
      <c r="I37" s="96">
        <f t="shared" si="0"/>
        <v>0</v>
      </c>
      <c r="J37" s="158">
        <f>J5</f>
        <v>0</v>
      </c>
      <c r="K37" s="126"/>
      <c r="L37" s="96">
        <f t="shared" si="1"/>
        <v>0</v>
      </c>
      <c r="M37" s="158">
        <f>M5</f>
        <v>0</v>
      </c>
      <c r="N37" s="126"/>
      <c r="O37" s="96">
        <f t="shared" si="2"/>
        <v>0</v>
      </c>
    </row>
    <row r="38" spans="1:15" s="81" customFormat="1" x14ac:dyDescent="0.2">
      <c r="A38" s="112">
        <v>46430</v>
      </c>
      <c r="B38" s="98" t="s">
        <v>417</v>
      </c>
      <c r="C38" s="111">
        <v>2</v>
      </c>
      <c r="D38" s="98" t="s">
        <v>367</v>
      </c>
      <c r="E38" s="98" t="s">
        <v>393</v>
      </c>
      <c r="F38" s="98">
        <v>3</v>
      </c>
      <c r="G38" s="158">
        <f>G5</f>
        <v>0</v>
      </c>
      <c r="H38" s="126"/>
      <c r="I38" s="96">
        <f t="shared" si="0"/>
        <v>0</v>
      </c>
      <c r="J38" s="158">
        <f>J5</f>
        <v>0</v>
      </c>
      <c r="K38" s="126"/>
      <c r="L38" s="96">
        <f t="shared" si="1"/>
        <v>0</v>
      </c>
      <c r="M38" s="158">
        <f>M5</f>
        <v>0</v>
      </c>
      <c r="N38" s="126"/>
      <c r="O38" s="96">
        <f t="shared" si="2"/>
        <v>0</v>
      </c>
    </row>
    <row r="39" spans="1:15" s="81" customFormat="1" x14ac:dyDescent="0.2">
      <c r="A39" s="128">
        <v>46431</v>
      </c>
      <c r="B39" s="129" t="s">
        <v>418</v>
      </c>
      <c r="C39" s="130">
        <v>2</v>
      </c>
      <c r="D39" s="129" t="s">
        <v>367</v>
      </c>
      <c r="E39" s="129" t="s">
        <v>419</v>
      </c>
      <c r="F39" s="129">
        <v>3</v>
      </c>
      <c r="G39" s="159">
        <f>G6</f>
        <v>0</v>
      </c>
      <c r="H39" s="126"/>
      <c r="I39" s="96">
        <f t="shared" si="0"/>
        <v>0</v>
      </c>
      <c r="J39" s="159">
        <f>J6</f>
        <v>0</v>
      </c>
      <c r="K39" s="126"/>
      <c r="L39" s="96">
        <f t="shared" si="1"/>
        <v>0</v>
      </c>
      <c r="M39" s="159">
        <f>M6</f>
        <v>0</v>
      </c>
      <c r="N39" s="126"/>
      <c r="O39" s="96">
        <f t="shared" si="2"/>
        <v>0</v>
      </c>
    </row>
    <row r="40" spans="1:15" s="81" customFormat="1" x14ac:dyDescent="0.2">
      <c r="A40" s="82"/>
      <c r="C40" s="1"/>
      <c r="G40" s="94"/>
      <c r="H40" s="80"/>
      <c r="I40" s="85"/>
      <c r="J40" s="94"/>
      <c r="K40" s="80"/>
      <c r="L40" s="85"/>
      <c r="M40" s="94"/>
      <c r="N40" s="80"/>
      <c r="O40" s="85"/>
    </row>
    <row r="41" spans="1:15" s="81" customFormat="1" x14ac:dyDescent="0.2">
      <c r="A41" s="132">
        <v>46439</v>
      </c>
      <c r="B41" s="133" t="s">
        <v>420</v>
      </c>
      <c r="C41" s="134">
        <v>1</v>
      </c>
      <c r="D41" s="133" t="s">
        <v>421</v>
      </c>
      <c r="E41" s="133" t="s">
        <v>422</v>
      </c>
      <c r="F41" s="133">
        <v>1</v>
      </c>
      <c r="G41" s="160">
        <f>G5</f>
        <v>0</v>
      </c>
      <c r="H41" s="135"/>
      <c r="I41" s="107">
        <f>SUM(F41*G41*H41)</f>
        <v>0</v>
      </c>
      <c r="J41" s="160">
        <f>J5</f>
        <v>0</v>
      </c>
      <c r="K41" s="135"/>
      <c r="L41" s="107">
        <f>SUM(C41*J41*K41)</f>
        <v>0</v>
      </c>
      <c r="M41" s="160">
        <f>M5</f>
        <v>0</v>
      </c>
      <c r="N41" s="135"/>
      <c r="O41" s="107">
        <f>SUM(F41*M41*N41)</f>
        <v>0</v>
      </c>
    </row>
    <row r="42" spans="1:15" s="81" customFormat="1" x14ac:dyDescent="0.2">
      <c r="A42" s="90">
        <v>46440</v>
      </c>
      <c r="B42" s="89" t="s">
        <v>408</v>
      </c>
      <c r="C42" s="110">
        <v>2</v>
      </c>
      <c r="D42" s="89" t="s">
        <v>421</v>
      </c>
      <c r="E42" s="89" t="s">
        <v>423</v>
      </c>
      <c r="F42" s="89">
        <v>1</v>
      </c>
      <c r="G42" s="160">
        <f>G5</f>
        <v>0</v>
      </c>
      <c r="H42" s="161"/>
      <c r="I42" s="107">
        <f t="shared" ref="I42:I55" si="3">SUM(F42*G42)</f>
        <v>0</v>
      </c>
      <c r="J42" s="160">
        <f>J5</f>
        <v>0</v>
      </c>
      <c r="K42" s="161"/>
      <c r="L42" s="107">
        <f t="shared" ref="L42:L55" si="4">SUM(F42*J42)</f>
        <v>0</v>
      </c>
      <c r="M42" s="160">
        <f>M5</f>
        <v>0</v>
      </c>
      <c r="N42" s="161"/>
      <c r="O42" s="107">
        <f t="shared" ref="O42:O55" si="5">SUM(F42*M42)</f>
        <v>0</v>
      </c>
    </row>
    <row r="43" spans="1:15" s="81" customFormat="1" x14ac:dyDescent="0.2">
      <c r="A43" s="90">
        <v>46440</v>
      </c>
      <c r="B43" s="89" t="s">
        <v>396</v>
      </c>
      <c r="C43" s="110">
        <v>1</v>
      </c>
      <c r="D43" s="89" t="s">
        <v>421</v>
      </c>
      <c r="E43" s="89" t="s">
        <v>424</v>
      </c>
      <c r="F43" s="89">
        <v>0.5</v>
      </c>
      <c r="G43" s="160">
        <f>G5</f>
        <v>0</v>
      </c>
      <c r="H43" s="161"/>
      <c r="I43" s="107">
        <f t="shared" si="3"/>
        <v>0</v>
      </c>
      <c r="J43" s="160">
        <f>J5</f>
        <v>0</v>
      </c>
      <c r="K43" s="161"/>
      <c r="L43" s="107">
        <f t="shared" si="4"/>
        <v>0</v>
      </c>
      <c r="M43" s="160">
        <f>M5</f>
        <v>0</v>
      </c>
      <c r="N43" s="161"/>
      <c r="O43" s="107">
        <f t="shared" si="5"/>
        <v>0</v>
      </c>
    </row>
    <row r="44" spans="1:15" s="81" customFormat="1" x14ac:dyDescent="0.2">
      <c r="A44" s="90">
        <v>46440</v>
      </c>
      <c r="B44" s="89" t="s">
        <v>387</v>
      </c>
      <c r="C44" s="110">
        <v>2</v>
      </c>
      <c r="D44" s="89" t="s">
        <v>421</v>
      </c>
      <c r="E44" s="89" t="s">
        <v>425</v>
      </c>
      <c r="F44" s="89">
        <v>1</v>
      </c>
      <c r="G44" s="160">
        <f>G5</f>
        <v>0</v>
      </c>
      <c r="H44" s="161"/>
      <c r="I44" s="107">
        <f t="shared" si="3"/>
        <v>0</v>
      </c>
      <c r="J44" s="160">
        <f>J5</f>
        <v>0</v>
      </c>
      <c r="K44" s="161"/>
      <c r="L44" s="107">
        <f t="shared" si="4"/>
        <v>0</v>
      </c>
      <c r="M44" s="160">
        <f>M5</f>
        <v>0</v>
      </c>
      <c r="N44" s="161"/>
      <c r="O44" s="107">
        <f t="shared" si="5"/>
        <v>0</v>
      </c>
    </row>
    <row r="45" spans="1:15" s="81" customFormat="1" x14ac:dyDescent="0.2">
      <c r="A45" s="90">
        <v>46440</v>
      </c>
      <c r="B45" s="89" t="s">
        <v>390</v>
      </c>
      <c r="C45" s="110">
        <v>2</v>
      </c>
      <c r="D45" s="89" t="s">
        <v>421</v>
      </c>
      <c r="E45" s="89" t="s">
        <v>426</v>
      </c>
      <c r="F45" s="89">
        <v>1</v>
      </c>
      <c r="G45" s="160">
        <f>G5</f>
        <v>0</v>
      </c>
      <c r="H45" s="161"/>
      <c r="I45" s="107">
        <f t="shared" si="3"/>
        <v>0</v>
      </c>
      <c r="J45" s="160">
        <f>J5</f>
        <v>0</v>
      </c>
      <c r="K45" s="161"/>
      <c r="L45" s="107">
        <f t="shared" si="4"/>
        <v>0</v>
      </c>
      <c r="M45" s="160">
        <f>M5</f>
        <v>0</v>
      </c>
      <c r="N45" s="161"/>
      <c r="O45" s="107">
        <f t="shared" si="5"/>
        <v>0</v>
      </c>
    </row>
    <row r="46" spans="1:15" s="81" customFormat="1" x14ac:dyDescent="0.2">
      <c r="A46" s="90">
        <v>46440</v>
      </c>
      <c r="B46" s="89" t="s">
        <v>427</v>
      </c>
      <c r="C46" s="110">
        <v>2</v>
      </c>
      <c r="D46" s="89" t="s">
        <v>421</v>
      </c>
      <c r="E46" s="89" t="s">
        <v>428</v>
      </c>
      <c r="F46" s="89">
        <v>1.5</v>
      </c>
      <c r="G46" s="160">
        <f>G5</f>
        <v>0</v>
      </c>
      <c r="H46" s="161"/>
      <c r="I46" s="107">
        <f t="shared" si="3"/>
        <v>0</v>
      </c>
      <c r="J46" s="160">
        <f>J5</f>
        <v>0</v>
      </c>
      <c r="K46" s="161"/>
      <c r="L46" s="107">
        <f t="shared" si="4"/>
        <v>0</v>
      </c>
      <c r="M46" s="160">
        <f>M5</f>
        <v>0</v>
      </c>
      <c r="N46" s="161"/>
      <c r="O46" s="107">
        <f t="shared" si="5"/>
        <v>0</v>
      </c>
    </row>
    <row r="47" spans="1:15" s="81" customFormat="1" x14ac:dyDescent="0.2">
      <c r="A47" s="90">
        <v>46440</v>
      </c>
      <c r="B47" s="89" t="s">
        <v>415</v>
      </c>
      <c r="C47" s="110">
        <v>2</v>
      </c>
      <c r="D47" s="89" t="s">
        <v>421</v>
      </c>
      <c r="E47" s="89" t="s">
        <v>429</v>
      </c>
      <c r="F47" s="89">
        <v>1</v>
      </c>
      <c r="G47" s="160">
        <f>G5</f>
        <v>0</v>
      </c>
      <c r="H47" s="161"/>
      <c r="I47" s="107">
        <f t="shared" si="3"/>
        <v>0</v>
      </c>
      <c r="J47" s="160">
        <f>J5</f>
        <v>0</v>
      </c>
      <c r="K47" s="161"/>
      <c r="L47" s="107">
        <f t="shared" si="4"/>
        <v>0</v>
      </c>
      <c r="M47" s="160">
        <f>M5</f>
        <v>0</v>
      </c>
      <c r="N47" s="161"/>
      <c r="O47" s="107">
        <f t="shared" si="5"/>
        <v>0</v>
      </c>
    </row>
    <row r="48" spans="1:15" s="81" customFormat="1" x14ac:dyDescent="0.2">
      <c r="A48" s="90">
        <v>46440</v>
      </c>
      <c r="B48" s="89" t="s">
        <v>375</v>
      </c>
      <c r="C48" s="110">
        <v>1</v>
      </c>
      <c r="D48" s="89" t="s">
        <v>421</v>
      </c>
      <c r="E48" s="89" t="s">
        <v>430</v>
      </c>
      <c r="F48" s="89">
        <v>0.75</v>
      </c>
      <c r="G48" s="160">
        <f>G5</f>
        <v>0</v>
      </c>
      <c r="H48" s="161"/>
      <c r="I48" s="107">
        <f t="shared" si="3"/>
        <v>0</v>
      </c>
      <c r="J48" s="160">
        <f>J5</f>
        <v>0</v>
      </c>
      <c r="K48" s="161"/>
      <c r="L48" s="107">
        <f t="shared" si="4"/>
        <v>0</v>
      </c>
      <c r="M48" s="160">
        <f>M5</f>
        <v>0</v>
      </c>
      <c r="N48" s="161"/>
      <c r="O48" s="107">
        <f t="shared" si="5"/>
        <v>0</v>
      </c>
    </row>
    <row r="49" spans="1:15" s="81" customFormat="1" x14ac:dyDescent="0.2">
      <c r="A49" s="90">
        <v>46440</v>
      </c>
      <c r="B49" s="89" t="s">
        <v>417</v>
      </c>
      <c r="C49" s="110">
        <v>1</v>
      </c>
      <c r="D49" s="89" t="s">
        <v>421</v>
      </c>
      <c r="E49" s="89" t="s">
        <v>431</v>
      </c>
      <c r="F49" s="89">
        <v>1</v>
      </c>
      <c r="G49" s="160">
        <f>G5</f>
        <v>0</v>
      </c>
      <c r="H49" s="161"/>
      <c r="I49" s="107">
        <f t="shared" si="3"/>
        <v>0</v>
      </c>
      <c r="J49" s="160">
        <f>J5</f>
        <v>0</v>
      </c>
      <c r="K49" s="161"/>
      <c r="L49" s="107">
        <f t="shared" si="4"/>
        <v>0</v>
      </c>
      <c r="M49" s="160">
        <f>M5</f>
        <v>0</v>
      </c>
      <c r="N49" s="161"/>
      <c r="O49" s="107">
        <f t="shared" si="5"/>
        <v>0</v>
      </c>
    </row>
    <row r="50" spans="1:15" s="81" customFormat="1" x14ac:dyDescent="0.2">
      <c r="A50" s="90">
        <v>46440</v>
      </c>
      <c r="B50" s="89" t="s">
        <v>432</v>
      </c>
      <c r="C50" s="110">
        <v>2</v>
      </c>
      <c r="D50" s="89" t="s">
        <v>421</v>
      </c>
      <c r="E50" s="89" t="s">
        <v>433</v>
      </c>
      <c r="F50" s="89">
        <v>1</v>
      </c>
      <c r="G50" s="160">
        <f>G5</f>
        <v>0</v>
      </c>
      <c r="H50" s="161"/>
      <c r="I50" s="107">
        <f t="shared" si="3"/>
        <v>0</v>
      </c>
      <c r="J50" s="160">
        <f>J5</f>
        <v>0</v>
      </c>
      <c r="K50" s="161"/>
      <c r="L50" s="107">
        <f t="shared" si="4"/>
        <v>0</v>
      </c>
      <c r="M50" s="160">
        <f>M5</f>
        <v>0</v>
      </c>
      <c r="N50" s="161"/>
      <c r="O50" s="107">
        <f t="shared" si="5"/>
        <v>0</v>
      </c>
    </row>
    <row r="51" spans="1:15" s="81" customFormat="1" x14ac:dyDescent="0.2">
      <c r="A51" s="90">
        <v>46440</v>
      </c>
      <c r="B51" s="89" t="s">
        <v>379</v>
      </c>
      <c r="C51" s="110">
        <v>2</v>
      </c>
      <c r="D51" s="89" t="s">
        <v>421</v>
      </c>
      <c r="E51" s="89" t="s">
        <v>434</v>
      </c>
      <c r="F51" s="89">
        <v>2</v>
      </c>
      <c r="G51" s="160">
        <f>G5</f>
        <v>0</v>
      </c>
      <c r="H51" s="161"/>
      <c r="I51" s="107">
        <f t="shared" si="3"/>
        <v>0</v>
      </c>
      <c r="J51" s="160">
        <f>J5</f>
        <v>0</v>
      </c>
      <c r="K51" s="161"/>
      <c r="L51" s="107">
        <f t="shared" si="4"/>
        <v>0</v>
      </c>
      <c r="M51" s="160">
        <f>M5</f>
        <v>0</v>
      </c>
      <c r="N51" s="161"/>
      <c r="O51" s="107">
        <f t="shared" si="5"/>
        <v>0</v>
      </c>
    </row>
    <row r="52" spans="1:15" s="81" customFormat="1" x14ac:dyDescent="0.2">
      <c r="A52" s="90">
        <v>46440</v>
      </c>
      <c r="B52" s="89" t="s">
        <v>435</v>
      </c>
      <c r="C52" s="110">
        <v>2</v>
      </c>
      <c r="D52" s="89" t="s">
        <v>421</v>
      </c>
      <c r="E52" s="89" t="s">
        <v>436</v>
      </c>
      <c r="F52" s="89">
        <v>1</v>
      </c>
      <c r="G52" s="160">
        <f>G5</f>
        <v>0</v>
      </c>
      <c r="H52" s="161"/>
      <c r="I52" s="107">
        <f t="shared" si="3"/>
        <v>0</v>
      </c>
      <c r="J52" s="160">
        <f>J5</f>
        <v>0</v>
      </c>
      <c r="K52" s="161"/>
      <c r="L52" s="107">
        <f t="shared" si="4"/>
        <v>0</v>
      </c>
      <c r="M52" s="160">
        <f>M5</f>
        <v>0</v>
      </c>
      <c r="N52" s="161"/>
      <c r="O52" s="107">
        <f t="shared" si="5"/>
        <v>0</v>
      </c>
    </row>
    <row r="53" spans="1:15" s="81" customFormat="1" x14ac:dyDescent="0.2">
      <c r="A53" s="90">
        <v>46440</v>
      </c>
      <c r="B53" s="89" t="s">
        <v>418</v>
      </c>
      <c r="C53" s="110">
        <v>1</v>
      </c>
      <c r="D53" s="89" t="s">
        <v>421</v>
      </c>
      <c r="E53" s="109" t="s">
        <v>437</v>
      </c>
      <c r="F53" s="89">
        <v>0.5</v>
      </c>
      <c r="G53" s="160">
        <f>G5</f>
        <v>0</v>
      </c>
      <c r="H53" s="161"/>
      <c r="I53" s="107">
        <f t="shared" si="3"/>
        <v>0</v>
      </c>
      <c r="J53" s="160">
        <f>J5</f>
        <v>0</v>
      </c>
      <c r="K53" s="161"/>
      <c r="L53" s="107">
        <f t="shared" si="4"/>
        <v>0</v>
      </c>
      <c r="M53" s="160">
        <f>M5</f>
        <v>0</v>
      </c>
      <c r="N53" s="161"/>
      <c r="O53" s="107">
        <f t="shared" si="5"/>
        <v>0</v>
      </c>
    </row>
    <row r="54" spans="1:15" s="81" customFormat="1" ht="28.5" x14ac:dyDescent="0.25">
      <c r="A54" s="90">
        <v>46441</v>
      </c>
      <c r="B54" s="91" t="s">
        <v>438</v>
      </c>
      <c r="C54" s="108">
        <v>1</v>
      </c>
      <c r="D54" s="89" t="s">
        <v>421</v>
      </c>
      <c r="E54" s="89" t="s">
        <v>439</v>
      </c>
      <c r="F54" s="89">
        <v>4</v>
      </c>
      <c r="G54" s="160">
        <f>G5</f>
        <v>0</v>
      </c>
      <c r="H54" s="161"/>
      <c r="I54" s="107">
        <f t="shared" si="3"/>
        <v>0</v>
      </c>
      <c r="J54" s="160">
        <f>J5</f>
        <v>0</v>
      </c>
      <c r="K54" s="161"/>
      <c r="L54" s="107">
        <f t="shared" si="4"/>
        <v>0</v>
      </c>
      <c r="M54" s="160">
        <f>M5</f>
        <v>0</v>
      </c>
      <c r="N54" s="161"/>
      <c r="O54" s="107">
        <f t="shared" si="5"/>
        <v>0</v>
      </c>
    </row>
    <row r="55" spans="1:15" s="81" customFormat="1" ht="28.5" x14ac:dyDescent="0.25">
      <c r="A55" s="90">
        <v>46441</v>
      </c>
      <c r="B55" s="91" t="s">
        <v>438</v>
      </c>
      <c r="C55" s="108">
        <v>1</v>
      </c>
      <c r="D55" s="89" t="s">
        <v>421</v>
      </c>
      <c r="E55" s="89" t="s">
        <v>440</v>
      </c>
      <c r="F55" s="89">
        <v>2.5</v>
      </c>
      <c r="G55" s="160">
        <f>G5</f>
        <v>0</v>
      </c>
      <c r="H55" s="161"/>
      <c r="I55" s="107">
        <f t="shared" si="3"/>
        <v>0</v>
      </c>
      <c r="J55" s="160">
        <f>J5</f>
        <v>0</v>
      </c>
      <c r="K55" s="161"/>
      <c r="L55" s="107">
        <f t="shared" si="4"/>
        <v>0</v>
      </c>
      <c r="M55" s="160">
        <f>M5</f>
        <v>0</v>
      </c>
      <c r="N55" s="161"/>
      <c r="O55" s="107">
        <f t="shared" si="5"/>
        <v>0</v>
      </c>
    </row>
    <row r="56" spans="1:15" s="81" customFormat="1" ht="15" x14ac:dyDescent="0.2">
      <c r="A56" s="82"/>
      <c r="C56" s="1"/>
      <c r="E56" s="215"/>
      <c r="F56" s="217"/>
      <c r="G56" s="94"/>
      <c r="H56" s="80"/>
      <c r="I56" s="85"/>
      <c r="J56" s="94"/>
      <c r="K56" s="80"/>
      <c r="L56" s="85"/>
      <c r="M56" s="94"/>
      <c r="N56" s="80"/>
      <c r="O56" s="85"/>
    </row>
    <row r="57" spans="1:15" s="78" customFormat="1" ht="15.75" customHeight="1" x14ac:dyDescent="0.25">
      <c r="A57" s="79"/>
      <c r="C57" s="57"/>
      <c r="E57" s="78" t="s">
        <v>441</v>
      </c>
      <c r="G57" s="95"/>
      <c r="H57" s="77"/>
      <c r="I57" s="86">
        <f>SUM(I9:I55)</f>
        <v>0</v>
      </c>
      <c r="J57" s="95"/>
      <c r="K57" s="77"/>
      <c r="L57" s="86">
        <f>SUM(L9:L56)</f>
        <v>0</v>
      </c>
      <c r="M57" s="95"/>
      <c r="N57" s="77"/>
      <c r="O57" s="86">
        <f>SUM(O9:O56)</f>
        <v>0</v>
      </c>
    </row>
    <row r="58" spans="1:15" s="78" customFormat="1" ht="15.75" customHeight="1" x14ac:dyDescent="0.25">
      <c r="A58" s="79"/>
      <c r="C58" s="57"/>
      <c r="G58" s="95"/>
      <c r="H58" s="77"/>
      <c r="I58" s="86"/>
      <c r="J58" s="95"/>
      <c r="K58" s="77"/>
      <c r="L58" s="86"/>
      <c r="M58" s="95"/>
      <c r="N58" s="77"/>
      <c r="O58" s="86"/>
    </row>
    <row r="59" spans="1:15" s="78" customFormat="1" ht="20.100000000000001" customHeight="1" x14ac:dyDescent="0.25">
      <c r="A59" s="209" t="s">
        <v>442</v>
      </c>
      <c r="B59" s="210"/>
      <c r="C59" s="210"/>
      <c r="D59" s="210"/>
      <c r="E59" s="210"/>
      <c r="F59" s="211"/>
      <c r="G59" s="231" t="s">
        <v>443</v>
      </c>
      <c r="H59" s="232"/>
      <c r="I59" s="217"/>
      <c r="J59" s="231" t="s">
        <v>444</v>
      </c>
      <c r="K59" s="232"/>
      <c r="L59" s="217"/>
      <c r="M59" s="231" t="s">
        <v>444</v>
      </c>
      <c r="N59" s="232"/>
      <c r="O59" s="217"/>
    </row>
    <row r="60" spans="1:15" s="81" customFormat="1" ht="50.1" customHeight="1" x14ac:dyDescent="0.25">
      <c r="A60" s="106">
        <v>46405</v>
      </c>
      <c r="B60" s="105" t="s">
        <v>445</v>
      </c>
      <c r="C60" s="104">
        <v>2</v>
      </c>
      <c r="D60" s="213" t="s">
        <v>446</v>
      </c>
      <c r="E60" s="214"/>
      <c r="F60" s="103">
        <v>26</v>
      </c>
      <c r="G60" s="97"/>
      <c r="H60" s="162"/>
      <c r="I60" s="102">
        <f>SUM(F60*G60)</f>
        <v>0</v>
      </c>
      <c r="J60" s="97"/>
      <c r="K60" s="162"/>
      <c r="L60" s="102">
        <f>SUM(F60*J60)</f>
        <v>0</v>
      </c>
      <c r="M60" s="97"/>
      <c r="N60" s="162"/>
      <c r="O60" s="102">
        <f>SUM(F60*M60)</f>
        <v>0</v>
      </c>
    </row>
    <row r="61" spans="1:15" s="81" customFormat="1" x14ac:dyDescent="0.2">
      <c r="A61" s="82"/>
      <c r="C61" s="1"/>
      <c r="G61" s="94"/>
      <c r="H61" s="80"/>
      <c r="I61" s="85"/>
      <c r="J61" s="94"/>
      <c r="K61" s="80"/>
      <c r="L61" s="85"/>
      <c r="M61" s="94"/>
      <c r="N61" s="80"/>
      <c r="O61" s="85"/>
    </row>
    <row r="62" spans="1:15" s="81" customFormat="1" ht="15.75" customHeight="1" x14ac:dyDescent="0.2">
      <c r="A62" s="82"/>
      <c r="C62" s="1"/>
      <c r="E62" s="215" t="s">
        <v>441</v>
      </c>
      <c r="F62" s="216"/>
      <c r="G62" s="94"/>
      <c r="H62" s="80"/>
      <c r="I62" s="86">
        <f>I60</f>
        <v>0</v>
      </c>
      <c r="J62" s="95"/>
      <c r="K62" s="80"/>
      <c r="L62" s="86">
        <f>L60</f>
        <v>0</v>
      </c>
      <c r="M62" s="95"/>
      <c r="N62" s="80"/>
      <c r="O62" s="86">
        <f>O60</f>
        <v>0</v>
      </c>
    </row>
    <row r="63" spans="1:15" s="81" customFormat="1" ht="15.75" customHeight="1" x14ac:dyDescent="0.2">
      <c r="A63" s="82"/>
      <c r="C63" s="1"/>
      <c r="F63" s="13"/>
      <c r="G63" s="94"/>
      <c r="H63" s="80"/>
      <c r="I63" s="86"/>
      <c r="J63" s="95"/>
      <c r="K63" s="80"/>
      <c r="L63" s="86"/>
      <c r="M63" s="95"/>
      <c r="N63" s="80"/>
      <c r="O63" s="86"/>
    </row>
    <row r="64" spans="1:15" s="81" customFormat="1" ht="15.75" customHeight="1" x14ac:dyDescent="0.25">
      <c r="A64" s="209" t="s">
        <v>447</v>
      </c>
      <c r="B64" s="210"/>
      <c r="C64" s="210"/>
      <c r="D64" s="210"/>
      <c r="E64" s="210"/>
      <c r="F64" s="211"/>
      <c r="G64" s="94"/>
      <c r="H64" s="80"/>
      <c r="I64" s="86"/>
      <c r="J64" s="95"/>
      <c r="K64" s="80"/>
      <c r="L64" s="86"/>
      <c r="M64" s="95"/>
      <c r="N64" s="80"/>
      <c r="O64" s="86"/>
    </row>
    <row r="65" spans="1:15" s="81" customFormat="1" x14ac:dyDescent="0.2">
      <c r="A65" s="101">
        <v>46421</v>
      </c>
      <c r="B65" s="100" t="s">
        <v>445</v>
      </c>
      <c r="C65" s="35">
        <v>2</v>
      </c>
      <c r="D65" s="98" t="s">
        <v>448</v>
      </c>
      <c r="E65" s="98"/>
      <c r="F65" s="98">
        <v>16</v>
      </c>
      <c r="G65" s="158">
        <f>G5</f>
        <v>0</v>
      </c>
      <c r="H65" s="163"/>
      <c r="I65" s="96">
        <f t="shared" ref="I65:I71" si="6">SUM(F65*G65)</f>
        <v>0</v>
      </c>
      <c r="J65" s="158">
        <f>J5</f>
        <v>0</v>
      </c>
      <c r="K65" s="163"/>
      <c r="L65" s="96">
        <f t="shared" ref="L65:L71" si="7">SUM(F65*J65)</f>
        <v>0</v>
      </c>
      <c r="M65" s="158">
        <f>M5</f>
        <v>0</v>
      </c>
      <c r="N65" s="163"/>
      <c r="O65" s="96">
        <f>SUM(F65*M65)</f>
        <v>0</v>
      </c>
    </row>
    <row r="66" spans="1:15" s="81" customFormat="1" x14ac:dyDescent="0.2">
      <c r="A66" s="101">
        <v>46422</v>
      </c>
      <c r="B66" s="100" t="s">
        <v>445</v>
      </c>
      <c r="C66" s="35">
        <v>2</v>
      </c>
      <c r="D66" s="98" t="s">
        <v>448</v>
      </c>
      <c r="E66" s="98"/>
      <c r="F66" s="98">
        <v>16</v>
      </c>
      <c r="G66" s="158">
        <f>G5</f>
        <v>0</v>
      </c>
      <c r="H66" s="163"/>
      <c r="I66" s="96">
        <f t="shared" si="6"/>
        <v>0</v>
      </c>
      <c r="J66" s="158">
        <f>J5</f>
        <v>0</v>
      </c>
      <c r="K66" s="163"/>
      <c r="L66" s="96">
        <f t="shared" si="7"/>
        <v>0</v>
      </c>
      <c r="M66" s="158">
        <f>M5</f>
        <v>0</v>
      </c>
      <c r="N66" s="163"/>
      <c r="O66" s="96">
        <f t="shared" ref="O66:O71" si="8">SUM(F66*M66)</f>
        <v>0</v>
      </c>
    </row>
    <row r="67" spans="1:15" s="81" customFormat="1" x14ac:dyDescent="0.2">
      <c r="A67" s="101">
        <v>46423</v>
      </c>
      <c r="B67" s="100" t="s">
        <v>445</v>
      </c>
      <c r="C67" s="99" t="s">
        <v>449</v>
      </c>
      <c r="D67" s="98" t="s">
        <v>448</v>
      </c>
      <c r="E67" s="98"/>
      <c r="F67" s="98">
        <v>12</v>
      </c>
      <c r="G67" s="158">
        <f>G5</f>
        <v>0</v>
      </c>
      <c r="H67" s="163"/>
      <c r="I67" s="96">
        <f t="shared" si="6"/>
        <v>0</v>
      </c>
      <c r="J67" s="158">
        <f>J5</f>
        <v>0</v>
      </c>
      <c r="K67" s="163"/>
      <c r="L67" s="96">
        <f t="shared" si="7"/>
        <v>0</v>
      </c>
      <c r="M67" s="158">
        <f>M5</f>
        <v>0</v>
      </c>
      <c r="N67" s="163"/>
      <c r="O67" s="96">
        <f t="shared" si="8"/>
        <v>0</v>
      </c>
    </row>
    <row r="68" spans="1:15" s="81" customFormat="1" x14ac:dyDescent="0.2">
      <c r="A68" s="128">
        <v>46424</v>
      </c>
      <c r="B68" s="137" t="s">
        <v>445</v>
      </c>
      <c r="C68" s="138" t="s">
        <v>449</v>
      </c>
      <c r="D68" s="129" t="s">
        <v>448</v>
      </c>
      <c r="E68" s="129"/>
      <c r="F68" s="129">
        <v>4</v>
      </c>
      <c r="G68" s="159">
        <f>G6</f>
        <v>0</v>
      </c>
      <c r="H68" s="163"/>
      <c r="I68" s="96">
        <f t="shared" si="6"/>
        <v>0</v>
      </c>
      <c r="J68" s="159">
        <f>J6</f>
        <v>0</v>
      </c>
      <c r="K68" s="163"/>
      <c r="L68" s="96">
        <f t="shared" si="7"/>
        <v>0</v>
      </c>
      <c r="M68" s="159">
        <f>M6</f>
        <v>0</v>
      </c>
      <c r="N68" s="163"/>
      <c r="O68" s="96">
        <f t="shared" si="8"/>
        <v>0</v>
      </c>
    </row>
    <row r="69" spans="1:15" s="81" customFormat="1" x14ac:dyDescent="0.2">
      <c r="A69" s="101">
        <v>46426</v>
      </c>
      <c r="B69" s="100" t="s">
        <v>445</v>
      </c>
      <c r="C69" s="99" t="s">
        <v>449</v>
      </c>
      <c r="D69" s="98" t="s">
        <v>448</v>
      </c>
      <c r="E69" s="98"/>
      <c r="F69" s="98">
        <v>6</v>
      </c>
      <c r="G69" s="158">
        <f>G5</f>
        <v>0</v>
      </c>
      <c r="H69" s="163"/>
      <c r="I69" s="96">
        <f t="shared" si="6"/>
        <v>0</v>
      </c>
      <c r="J69" s="158">
        <f>J5</f>
        <v>0</v>
      </c>
      <c r="K69" s="163"/>
      <c r="L69" s="96">
        <f t="shared" si="7"/>
        <v>0</v>
      </c>
      <c r="M69" s="158">
        <f>M5</f>
        <v>0</v>
      </c>
      <c r="N69" s="163"/>
      <c r="O69" s="96">
        <f t="shared" si="8"/>
        <v>0</v>
      </c>
    </row>
    <row r="70" spans="1:15" s="81" customFormat="1" x14ac:dyDescent="0.2">
      <c r="A70" s="101">
        <v>46427</v>
      </c>
      <c r="B70" s="100" t="s">
        <v>445</v>
      </c>
      <c r="C70" s="99" t="s">
        <v>449</v>
      </c>
      <c r="D70" s="98" t="s">
        <v>448</v>
      </c>
      <c r="E70" s="98"/>
      <c r="F70" s="98">
        <v>3</v>
      </c>
      <c r="G70" s="158">
        <f>G5</f>
        <v>0</v>
      </c>
      <c r="H70" s="163"/>
      <c r="I70" s="96">
        <f t="shared" si="6"/>
        <v>0</v>
      </c>
      <c r="J70" s="158">
        <f>J5</f>
        <v>0</v>
      </c>
      <c r="K70" s="163"/>
      <c r="L70" s="96">
        <f t="shared" si="7"/>
        <v>0</v>
      </c>
      <c r="M70" s="158">
        <f>M5</f>
        <v>0</v>
      </c>
      <c r="N70" s="163"/>
      <c r="O70" s="96">
        <f t="shared" si="8"/>
        <v>0</v>
      </c>
    </row>
    <row r="71" spans="1:15" s="81" customFormat="1" x14ac:dyDescent="0.2">
      <c r="A71" s="101">
        <v>46428</v>
      </c>
      <c r="B71" s="100" t="s">
        <v>445</v>
      </c>
      <c r="C71" s="99" t="s">
        <v>449</v>
      </c>
      <c r="D71" s="98" t="s">
        <v>448</v>
      </c>
      <c r="E71" s="98"/>
      <c r="F71" s="98">
        <v>2</v>
      </c>
      <c r="G71" s="158">
        <f>G5</f>
        <v>0</v>
      </c>
      <c r="H71" s="163"/>
      <c r="I71" s="96">
        <f t="shared" si="6"/>
        <v>0</v>
      </c>
      <c r="J71" s="158">
        <f>J5</f>
        <v>0</v>
      </c>
      <c r="K71" s="163"/>
      <c r="L71" s="96">
        <f t="shared" si="7"/>
        <v>0</v>
      </c>
      <c r="M71" s="158">
        <f>M5</f>
        <v>0</v>
      </c>
      <c r="N71" s="163"/>
      <c r="O71" s="96">
        <f t="shared" si="8"/>
        <v>0</v>
      </c>
    </row>
    <row r="72" spans="1:15" s="81" customFormat="1" x14ac:dyDescent="0.2">
      <c r="A72" s="82"/>
      <c r="C72" s="1"/>
      <c r="G72" s="94"/>
      <c r="H72" s="80"/>
      <c r="I72" s="85"/>
      <c r="J72" s="94"/>
      <c r="K72" s="80"/>
      <c r="L72" s="85"/>
      <c r="M72" s="94"/>
      <c r="N72" s="80"/>
      <c r="O72" s="85"/>
    </row>
    <row r="73" spans="1:15" s="78" customFormat="1" ht="15" x14ac:dyDescent="0.25">
      <c r="A73" s="79"/>
      <c r="C73" s="57"/>
      <c r="E73" s="215" t="s">
        <v>441</v>
      </c>
      <c r="F73" s="217"/>
      <c r="G73" s="95"/>
      <c r="H73" s="77"/>
      <c r="I73" s="86">
        <f>SUM(I65:I71)</f>
        <v>0</v>
      </c>
      <c r="J73" s="95"/>
      <c r="K73" s="77"/>
      <c r="L73" s="86">
        <f>SUM(L65:L71)</f>
        <v>0</v>
      </c>
      <c r="M73" s="95"/>
      <c r="N73" s="77"/>
      <c r="O73" s="86">
        <f>SUM(O65:O71)</f>
        <v>0</v>
      </c>
    </row>
    <row r="74" spans="1:15" s="81" customFormat="1" x14ac:dyDescent="0.2">
      <c r="A74" s="82"/>
      <c r="C74" s="1"/>
      <c r="G74" s="94"/>
      <c r="H74" s="80"/>
      <c r="I74" s="85"/>
      <c r="J74" s="94"/>
      <c r="K74" s="80"/>
      <c r="L74" s="85"/>
      <c r="M74" s="94"/>
      <c r="N74" s="80"/>
      <c r="O74" s="85"/>
    </row>
    <row r="75" spans="1:15" s="81" customFormat="1" ht="50.1" customHeight="1" x14ac:dyDescent="0.2">
      <c r="A75" s="233" t="s">
        <v>450</v>
      </c>
      <c r="B75" s="234"/>
      <c r="C75" s="234"/>
      <c r="D75" s="234"/>
      <c r="E75" s="234"/>
      <c r="F75" s="235"/>
      <c r="G75" s="93" t="s">
        <v>451</v>
      </c>
      <c r="H75" s="7"/>
      <c r="I75" s="33"/>
      <c r="J75" s="93" t="s">
        <v>451</v>
      </c>
      <c r="K75" s="7"/>
      <c r="L75" s="33"/>
      <c r="M75" s="93" t="s">
        <v>451</v>
      </c>
      <c r="N75" s="7"/>
      <c r="O75" s="33"/>
    </row>
    <row r="76" spans="1:15" s="81" customFormat="1" ht="42.75" x14ac:dyDescent="0.2">
      <c r="A76" s="90">
        <v>46423</v>
      </c>
      <c r="B76" s="92" t="s">
        <v>452</v>
      </c>
      <c r="C76" s="42"/>
      <c r="D76" s="89" t="s">
        <v>453</v>
      </c>
      <c r="E76" s="89"/>
      <c r="F76" s="89"/>
      <c r="G76" s="88" t="s">
        <v>454</v>
      </c>
      <c r="H76" s="164"/>
      <c r="I76" s="87"/>
      <c r="J76" s="88" t="s">
        <v>454</v>
      </c>
      <c r="K76" s="164"/>
      <c r="L76" s="87"/>
      <c r="M76" s="88" t="s">
        <v>454</v>
      </c>
      <c r="N76" s="164"/>
      <c r="O76" s="87"/>
    </row>
    <row r="77" spans="1:15" s="81" customFormat="1" ht="42.75" x14ac:dyDescent="0.2">
      <c r="A77" s="128">
        <v>46424</v>
      </c>
      <c r="B77" s="136" t="s">
        <v>455</v>
      </c>
      <c r="C77" s="139"/>
      <c r="D77" s="129" t="s">
        <v>453</v>
      </c>
      <c r="E77" s="129"/>
      <c r="F77" s="129"/>
      <c r="G77" s="88" t="s">
        <v>454</v>
      </c>
      <c r="H77" s="164"/>
      <c r="I77" s="87"/>
      <c r="J77" s="88" t="s">
        <v>454</v>
      </c>
      <c r="K77" s="164"/>
      <c r="L77" s="87"/>
      <c r="M77" s="88" t="s">
        <v>454</v>
      </c>
      <c r="N77" s="164"/>
      <c r="O77" s="87"/>
    </row>
    <row r="78" spans="1:15" s="81" customFormat="1" x14ac:dyDescent="0.2">
      <c r="A78" s="90">
        <v>46426</v>
      </c>
      <c r="B78" s="89" t="s">
        <v>375</v>
      </c>
      <c r="C78" s="42"/>
      <c r="D78" s="89" t="s">
        <v>453</v>
      </c>
      <c r="E78" s="89"/>
      <c r="F78" s="89"/>
      <c r="G78" s="88" t="s">
        <v>454</v>
      </c>
      <c r="H78" s="164"/>
      <c r="I78" s="87"/>
      <c r="J78" s="88" t="s">
        <v>454</v>
      </c>
      <c r="K78" s="164"/>
      <c r="L78" s="87"/>
      <c r="M78" s="88" t="s">
        <v>454</v>
      </c>
      <c r="N78" s="164"/>
      <c r="O78" s="87"/>
    </row>
    <row r="79" spans="1:15" s="81" customFormat="1" x14ac:dyDescent="0.2">
      <c r="A79" s="90">
        <v>46426</v>
      </c>
      <c r="B79" s="89" t="s">
        <v>377</v>
      </c>
      <c r="C79" s="42"/>
      <c r="D79" s="89" t="s">
        <v>453</v>
      </c>
      <c r="E79" s="89"/>
      <c r="F79" s="89"/>
      <c r="G79" s="88" t="s">
        <v>454</v>
      </c>
      <c r="H79" s="164"/>
      <c r="I79" s="87"/>
      <c r="J79" s="88" t="s">
        <v>454</v>
      </c>
      <c r="K79" s="164"/>
      <c r="L79" s="87"/>
      <c r="M79" s="88" t="s">
        <v>454</v>
      </c>
      <c r="N79" s="164"/>
      <c r="O79" s="87"/>
    </row>
    <row r="80" spans="1:15" s="81" customFormat="1" x14ac:dyDescent="0.2">
      <c r="A80" s="90">
        <v>46426</v>
      </c>
      <c r="B80" s="89" t="s">
        <v>379</v>
      </c>
      <c r="C80" s="42"/>
      <c r="D80" s="89" t="s">
        <v>453</v>
      </c>
      <c r="E80" s="89"/>
      <c r="F80" s="89"/>
      <c r="G80" s="88" t="s">
        <v>454</v>
      </c>
      <c r="H80" s="164"/>
      <c r="I80" s="87"/>
      <c r="J80" s="88" t="s">
        <v>454</v>
      </c>
      <c r="K80" s="164"/>
      <c r="L80" s="87"/>
      <c r="M80" s="88" t="s">
        <v>454</v>
      </c>
      <c r="N80" s="164"/>
      <c r="O80" s="87"/>
    </row>
    <row r="81" spans="1:15" s="81" customFormat="1" ht="57" x14ac:dyDescent="0.2">
      <c r="A81" s="90">
        <v>46427</v>
      </c>
      <c r="B81" s="91" t="s">
        <v>456</v>
      </c>
      <c r="C81" s="42"/>
      <c r="D81" s="89" t="s">
        <v>453</v>
      </c>
      <c r="E81" s="89"/>
      <c r="F81" s="89"/>
      <c r="G81" s="88" t="s">
        <v>454</v>
      </c>
      <c r="H81" s="164"/>
      <c r="I81" s="87"/>
      <c r="J81" s="88" t="s">
        <v>454</v>
      </c>
      <c r="K81" s="164"/>
      <c r="L81" s="87"/>
      <c r="M81" s="88" t="s">
        <v>454</v>
      </c>
      <c r="N81" s="164"/>
      <c r="O81" s="87"/>
    </row>
    <row r="82" spans="1:15" s="81" customFormat="1" x14ac:dyDescent="0.2">
      <c r="A82" s="90">
        <v>46427</v>
      </c>
      <c r="B82" s="89" t="s">
        <v>387</v>
      </c>
      <c r="C82" s="42"/>
      <c r="D82" s="89" t="s">
        <v>453</v>
      </c>
      <c r="E82" s="89"/>
      <c r="F82" s="89"/>
      <c r="G82" s="88" t="s">
        <v>454</v>
      </c>
      <c r="H82" s="164"/>
      <c r="I82" s="87"/>
      <c r="J82" s="88" t="s">
        <v>454</v>
      </c>
      <c r="K82" s="164"/>
      <c r="L82" s="87"/>
      <c r="M82" s="88" t="s">
        <v>454</v>
      </c>
      <c r="N82" s="164"/>
      <c r="O82" s="87"/>
    </row>
    <row r="83" spans="1:15" s="81" customFormat="1" x14ac:dyDescent="0.2">
      <c r="A83" s="90">
        <v>46428</v>
      </c>
      <c r="B83" s="89" t="s">
        <v>390</v>
      </c>
      <c r="C83" s="42"/>
      <c r="D83" s="89" t="s">
        <v>453</v>
      </c>
      <c r="E83" s="89"/>
      <c r="F83" s="89"/>
      <c r="G83" s="88" t="s">
        <v>454</v>
      </c>
      <c r="H83" s="164"/>
      <c r="I83" s="87"/>
      <c r="J83" s="88" t="s">
        <v>454</v>
      </c>
      <c r="K83" s="164"/>
      <c r="L83" s="87"/>
      <c r="M83" s="88" t="s">
        <v>454</v>
      </c>
      <c r="N83" s="164"/>
      <c r="O83" s="87"/>
    </row>
    <row r="84" spans="1:15" s="81" customFormat="1" x14ac:dyDescent="0.2">
      <c r="A84" s="90">
        <v>46428</v>
      </c>
      <c r="B84" s="89" t="s">
        <v>392</v>
      </c>
      <c r="C84" s="42"/>
      <c r="D84" s="89" t="s">
        <v>453</v>
      </c>
      <c r="E84" s="89"/>
      <c r="F84" s="89"/>
      <c r="G84" s="88" t="s">
        <v>454</v>
      </c>
      <c r="H84" s="164"/>
      <c r="I84" s="87"/>
      <c r="J84" s="88" t="s">
        <v>454</v>
      </c>
      <c r="K84" s="164"/>
      <c r="L84" s="87"/>
      <c r="M84" s="88" t="s">
        <v>454</v>
      </c>
      <c r="N84" s="164"/>
      <c r="O84" s="87"/>
    </row>
    <row r="85" spans="1:15" s="81" customFormat="1" x14ac:dyDescent="0.2">
      <c r="A85" s="90">
        <v>46428</v>
      </c>
      <c r="B85" s="89" t="s">
        <v>394</v>
      </c>
      <c r="C85" s="42"/>
      <c r="D85" s="89" t="s">
        <v>453</v>
      </c>
      <c r="E85" s="89"/>
      <c r="F85" s="89"/>
      <c r="G85" s="88" t="s">
        <v>454</v>
      </c>
      <c r="H85" s="164"/>
      <c r="I85" s="87"/>
      <c r="J85" s="88" t="s">
        <v>454</v>
      </c>
      <c r="K85" s="164"/>
      <c r="L85" s="87"/>
      <c r="M85" s="88" t="s">
        <v>454</v>
      </c>
      <c r="N85" s="164"/>
      <c r="O85" s="87"/>
    </row>
    <row r="86" spans="1:15" s="81" customFormat="1" x14ac:dyDescent="0.2">
      <c r="A86" s="90">
        <v>46428</v>
      </c>
      <c r="B86" s="89" t="s">
        <v>396</v>
      </c>
      <c r="C86" s="42"/>
      <c r="D86" s="89" t="s">
        <v>453</v>
      </c>
      <c r="E86" s="89"/>
      <c r="F86" s="89"/>
      <c r="G86" s="88" t="s">
        <v>454</v>
      </c>
      <c r="H86" s="164"/>
      <c r="I86" s="87"/>
      <c r="J86" s="88" t="s">
        <v>454</v>
      </c>
      <c r="K86" s="164"/>
      <c r="L86" s="87"/>
      <c r="M86" s="88" t="s">
        <v>454</v>
      </c>
      <c r="N86" s="164"/>
      <c r="O86" s="87"/>
    </row>
    <row r="87" spans="1:15" s="81" customFormat="1" x14ac:dyDescent="0.2">
      <c r="A87" s="90">
        <v>46428</v>
      </c>
      <c r="B87" s="89" t="s">
        <v>398</v>
      </c>
      <c r="C87" s="42"/>
      <c r="D87" s="89" t="s">
        <v>453</v>
      </c>
      <c r="E87" s="89"/>
      <c r="F87" s="89"/>
      <c r="G87" s="88" t="s">
        <v>454</v>
      </c>
      <c r="H87" s="164"/>
      <c r="I87" s="87"/>
      <c r="J87" s="88" t="s">
        <v>454</v>
      </c>
      <c r="K87" s="164"/>
      <c r="L87" s="87"/>
      <c r="M87" s="88" t="s">
        <v>454</v>
      </c>
      <c r="N87" s="164"/>
      <c r="O87" s="87"/>
    </row>
    <row r="88" spans="1:15" s="81" customFormat="1" x14ac:dyDescent="0.2">
      <c r="A88" s="90">
        <v>46428</v>
      </c>
      <c r="B88" s="89" t="s">
        <v>404</v>
      </c>
      <c r="C88" s="42"/>
      <c r="D88" s="89" t="s">
        <v>453</v>
      </c>
      <c r="E88" s="89"/>
      <c r="F88" s="89"/>
      <c r="G88" s="88" t="s">
        <v>454</v>
      </c>
      <c r="H88" s="164"/>
      <c r="I88" s="87"/>
      <c r="J88" s="88" t="s">
        <v>454</v>
      </c>
      <c r="K88" s="164"/>
      <c r="L88" s="87"/>
      <c r="M88" s="88" t="s">
        <v>454</v>
      </c>
      <c r="N88" s="164"/>
      <c r="O88" s="87"/>
    </row>
    <row r="89" spans="1:15" s="81" customFormat="1" x14ac:dyDescent="0.2">
      <c r="A89" s="90">
        <v>46429</v>
      </c>
      <c r="B89" s="89" t="s">
        <v>379</v>
      </c>
      <c r="C89" s="42"/>
      <c r="D89" s="89" t="s">
        <v>453</v>
      </c>
      <c r="E89" s="89"/>
      <c r="F89" s="89"/>
      <c r="G89" s="88" t="s">
        <v>454</v>
      </c>
      <c r="H89" s="164"/>
      <c r="I89" s="87"/>
      <c r="J89" s="88" t="s">
        <v>454</v>
      </c>
      <c r="K89" s="164"/>
      <c r="L89" s="87"/>
      <c r="M89" s="88" t="s">
        <v>454</v>
      </c>
      <c r="N89" s="164"/>
      <c r="O89" s="87"/>
    </row>
    <row r="90" spans="1:15" s="81" customFormat="1" x14ac:dyDescent="0.2">
      <c r="A90" s="90">
        <v>46429</v>
      </c>
      <c r="B90" s="89" t="s">
        <v>398</v>
      </c>
      <c r="C90" s="42"/>
      <c r="D90" s="89" t="s">
        <v>453</v>
      </c>
      <c r="E90" s="89"/>
      <c r="F90" s="89"/>
      <c r="G90" s="88" t="s">
        <v>454</v>
      </c>
      <c r="H90" s="164"/>
      <c r="I90" s="87"/>
      <c r="J90" s="88" t="s">
        <v>454</v>
      </c>
      <c r="K90" s="164"/>
      <c r="L90" s="87"/>
      <c r="M90" s="88" t="s">
        <v>454</v>
      </c>
      <c r="N90" s="164"/>
      <c r="O90" s="87"/>
    </row>
    <row r="91" spans="1:15" s="81" customFormat="1" x14ac:dyDescent="0.2">
      <c r="A91" s="90">
        <v>46429</v>
      </c>
      <c r="B91" s="89" t="s">
        <v>408</v>
      </c>
      <c r="C91" s="42"/>
      <c r="D91" s="89" t="s">
        <v>453</v>
      </c>
      <c r="E91" s="89"/>
      <c r="F91" s="89"/>
      <c r="G91" s="88" t="s">
        <v>454</v>
      </c>
      <c r="H91" s="164"/>
      <c r="I91" s="87"/>
      <c r="J91" s="88" t="s">
        <v>454</v>
      </c>
      <c r="K91" s="164"/>
      <c r="L91" s="87"/>
      <c r="M91" s="88" t="s">
        <v>454</v>
      </c>
      <c r="N91" s="164"/>
      <c r="O91" s="87"/>
    </row>
    <row r="92" spans="1:15" s="81" customFormat="1" x14ac:dyDescent="0.2">
      <c r="A92" s="90">
        <v>46429</v>
      </c>
      <c r="B92" s="89" t="s">
        <v>435</v>
      </c>
      <c r="C92" s="42"/>
      <c r="D92" s="89" t="s">
        <v>453</v>
      </c>
      <c r="E92" s="89"/>
      <c r="F92" s="89"/>
      <c r="G92" s="88" t="s">
        <v>454</v>
      </c>
      <c r="H92" s="164"/>
      <c r="I92" s="87"/>
      <c r="J92" s="88" t="s">
        <v>454</v>
      </c>
      <c r="K92" s="164"/>
      <c r="L92" s="87"/>
      <c r="M92" s="88" t="s">
        <v>454</v>
      </c>
      <c r="N92" s="164"/>
      <c r="O92" s="87"/>
    </row>
    <row r="93" spans="1:15" s="81" customFormat="1" x14ac:dyDescent="0.2">
      <c r="A93" s="90">
        <v>46430</v>
      </c>
      <c r="B93" s="89" t="s">
        <v>413</v>
      </c>
      <c r="C93" s="42"/>
      <c r="D93" s="89" t="s">
        <v>453</v>
      </c>
      <c r="E93" s="89"/>
      <c r="F93" s="89"/>
      <c r="G93" s="88" t="s">
        <v>454</v>
      </c>
      <c r="H93" s="164"/>
      <c r="I93" s="87"/>
      <c r="J93" s="88" t="s">
        <v>454</v>
      </c>
      <c r="K93" s="164"/>
      <c r="L93" s="87"/>
      <c r="M93" s="88" t="s">
        <v>454</v>
      </c>
      <c r="N93" s="164"/>
      <c r="O93" s="87"/>
    </row>
    <row r="94" spans="1:15" s="81" customFormat="1" x14ac:dyDescent="0.2">
      <c r="A94" s="90">
        <v>46430</v>
      </c>
      <c r="B94" s="89" t="s">
        <v>415</v>
      </c>
      <c r="C94" s="42"/>
      <c r="D94" s="89" t="s">
        <v>453</v>
      </c>
      <c r="E94" s="89"/>
      <c r="F94" s="89"/>
      <c r="G94" s="88" t="s">
        <v>454</v>
      </c>
      <c r="H94" s="164"/>
      <c r="I94" s="87"/>
      <c r="J94" s="88" t="s">
        <v>454</v>
      </c>
      <c r="K94" s="164"/>
      <c r="L94" s="87"/>
      <c r="M94" s="88" t="s">
        <v>454</v>
      </c>
      <c r="N94" s="164"/>
      <c r="O94" s="87"/>
    </row>
    <row r="95" spans="1:15" s="81" customFormat="1" x14ac:dyDescent="0.2">
      <c r="A95" s="90">
        <v>46430</v>
      </c>
      <c r="B95" s="89" t="s">
        <v>417</v>
      </c>
      <c r="C95" s="42"/>
      <c r="D95" s="89" t="s">
        <v>453</v>
      </c>
      <c r="E95" s="89"/>
      <c r="F95" s="89"/>
      <c r="G95" s="88" t="s">
        <v>454</v>
      </c>
      <c r="H95" s="164"/>
      <c r="I95" s="87"/>
      <c r="J95" s="88" t="s">
        <v>454</v>
      </c>
      <c r="K95" s="164"/>
      <c r="L95" s="87"/>
      <c r="M95" s="88" t="s">
        <v>454</v>
      </c>
      <c r="N95" s="164"/>
      <c r="O95" s="87"/>
    </row>
    <row r="96" spans="1:15" s="81" customFormat="1" x14ac:dyDescent="0.2">
      <c r="A96" s="128">
        <v>46431</v>
      </c>
      <c r="B96" s="129" t="s">
        <v>418</v>
      </c>
      <c r="C96" s="139"/>
      <c r="D96" s="129" t="s">
        <v>453</v>
      </c>
      <c r="E96" s="129"/>
      <c r="F96" s="129"/>
      <c r="G96" s="88" t="s">
        <v>454</v>
      </c>
      <c r="H96" s="164"/>
      <c r="I96" s="87"/>
      <c r="J96" s="88" t="s">
        <v>454</v>
      </c>
      <c r="K96" s="164"/>
      <c r="L96" s="87"/>
      <c r="M96" s="88" t="s">
        <v>454</v>
      </c>
      <c r="N96" s="164"/>
      <c r="O96" s="87"/>
    </row>
    <row r="97" spans="1:17" s="81" customFormat="1" x14ac:dyDescent="0.2">
      <c r="A97" s="82"/>
      <c r="C97" s="1"/>
      <c r="G97" s="80"/>
      <c r="H97" s="80"/>
      <c r="I97" s="80"/>
      <c r="J97" s="80"/>
      <c r="K97" s="80"/>
      <c r="L97" s="80"/>
      <c r="M97" s="80"/>
      <c r="N97" s="80"/>
      <c r="O97" s="85"/>
    </row>
    <row r="98" spans="1:17" s="78" customFormat="1" ht="15" x14ac:dyDescent="0.25">
      <c r="A98" s="79"/>
      <c r="C98" s="57"/>
      <c r="E98" s="215" t="s">
        <v>441</v>
      </c>
      <c r="F98" s="194"/>
      <c r="G98" s="77"/>
      <c r="H98" s="77"/>
      <c r="I98" s="76">
        <f>SUM(I76:I96)</f>
        <v>0</v>
      </c>
      <c r="J98" s="77"/>
      <c r="K98" s="77"/>
      <c r="L98" s="76">
        <f>SUM(L76:L96)</f>
        <v>0</v>
      </c>
      <c r="M98" s="77"/>
      <c r="N98" s="77"/>
      <c r="O98" s="76">
        <f>SUM(O76:O96)</f>
        <v>0</v>
      </c>
    </row>
    <row r="99" spans="1:17" s="81" customFormat="1" x14ac:dyDescent="0.2">
      <c r="A99" s="82"/>
      <c r="C99" s="1"/>
      <c r="G99" s="80"/>
      <c r="H99" s="80"/>
      <c r="I99" s="80"/>
      <c r="J99" s="80"/>
      <c r="K99" s="80"/>
      <c r="L99" s="80"/>
      <c r="M99" s="80"/>
      <c r="N99" s="80"/>
      <c r="O99" s="80"/>
    </row>
    <row r="100" spans="1:17" s="81" customFormat="1" ht="14.45" customHeight="1" x14ac:dyDescent="0.25">
      <c r="A100" s="209" t="s">
        <v>457</v>
      </c>
      <c r="B100" s="210"/>
      <c r="C100" s="210"/>
      <c r="D100" s="210"/>
      <c r="E100" s="210"/>
      <c r="F100" s="211"/>
      <c r="G100" s="80"/>
      <c r="H100" s="80"/>
      <c r="I100" s="80"/>
      <c r="J100" s="80"/>
      <c r="K100" s="80"/>
      <c r="L100" s="80"/>
      <c r="M100" s="80"/>
      <c r="N100" s="80"/>
      <c r="O100" s="85"/>
    </row>
    <row r="101" spans="1:17" s="81" customFormat="1" x14ac:dyDescent="0.2">
      <c r="A101" s="82" t="s">
        <v>458</v>
      </c>
      <c r="B101" s="81" t="s">
        <v>459</v>
      </c>
      <c r="C101" s="1"/>
      <c r="D101" s="81" t="s">
        <v>460</v>
      </c>
      <c r="G101" s="84" t="s">
        <v>454</v>
      </c>
      <c r="H101" s="84"/>
      <c r="I101" s="83"/>
      <c r="J101" s="84" t="s">
        <v>454</v>
      </c>
      <c r="K101" s="84"/>
      <c r="L101" s="83"/>
      <c r="M101" s="84" t="s">
        <v>454</v>
      </c>
      <c r="N101" s="84"/>
      <c r="O101" s="83"/>
    </row>
    <row r="102" spans="1:17" x14ac:dyDescent="0.2">
      <c r="A102" s="82"/>
      <c r="B102" s="81"/>
      <c r="D102" s="81"/>
      <c r="E102" s="81"/>
      <c r="F102" s="81"/>
      <c r="G102" s="80"/>
      <c r="H102" s="80"/>
      <c r="I102" s="80"/>
      <c r="J102" s="80"/>
      <c r="K102" s="80"/>
      <c r="L102" s="80"/>
      <c r="M102" s="80"/>
      <c r="N102" s="80"/>
      <c r="O102" s="80"/>
    </row>
    <row r="103" spans="1:17" ht="15" x14ac:dyDescent="0.25">
      <c r="A103" s="79"/>
      <c r="B103" s="78"/>
      <c r="C103" s="57"/>
      <c r="D103" s="78"/>
      <c r="E103" s="215" t="s">
        <v>441</v>
      </c>
      <c r="F103" s="194"/>
      <c r="G103" s="77"/>
      <c r="H103" s="77"/>
      <c r="I103" s="76">
        <f>I101</f>
        <v>0</v>
      </c>
      <c r="J103" s="77"/>
      <c r="K103" s="77"/>
      <c r="L103" s="76">
        <f>L101</f>
        <v>0</v>
      </c>
      <c r="M103" s="77"/>
      <c r="N103" s="77"/>
      <c r="O103" s="76">
        <f>O101</f>
        <v>0</v>
      </c>
    </row>
    <row r="104" spans="1:17" x14ac:dyDescent="0.2">
      <c r="A104" s="75"/>
    </row>
    <row r="105" spans="1:17" ht="15" x14ac:dyDescent="0.2">
      <c r="A105" s="74"/>
      <c r="B105" s="1" t="s">
        <v>461</v>
      </c>
      <c r="F105" s="13"/>
      <c r="G105" s="4"/>
      <c r="H105" s="4"/>
      <c r="I105" s="7">
        <f>SUM(I103+I98+I73+I57+I62)</f>
        <v>0</v>
      </c>
      <c r="K105" s="4"/>
      <c r="L105" s="7">
        <f>SUM(L103+L98+L73+L57+L62)</f>
        <v>0</v>
      </c>
      <c r="N105" s="4"/>
      <c r="O105" s="7">
        <f>SUM(O103+O98+O73+O57+O62)</f>
        <v>0</v>
      </c>
    </row>
    <row r="106" spans="1:17" ht="15" x14ac:dyDescent="0.25">
      <c r="A106" s="1"/>
      <c r="B106" s="1" t="s">
        <v>348</v>
      </c>
      <c r="F106" s="4"/>
      <c r="G106" s="4"/>
      <c r="H106" s="4"/>
      <c r="I106" s="60">
        <f>I105*2</f>
        <v>0</v>
      </c>
      <c r="J106" s="60"/>
      <c r="K106" s="4"/>
      <c r="L106" s="60">
        <f>L105*2</f>
        <v>0</v>
      </c>
      <c r="M106" s="60"/>
      <c r="N106" s="4"/>
      <c r="O106" s="60">
        <f>O105*2</f>
        <v>0</v>
      </c>
    </row>
    <row r="107" spans="1:17" ht="15.75" thickBot="1" x14ac:dyDescent="0.3">
      <c r="A107" s="1"/>
      <c r="F107" s="4"/>
      <c r="G107" s="4"/>
      <c r="H107" s="4"/>
      <c r="I107" s="4"/>
      <c r="K107" s="4"/>
      <c r="L107" s="73"/>
      <c r="N107" s="4"/>
      <c r="O107" s="73"/>
    </row>
    <row r="108" spans="1:17" ht="15" x14ac:dyDescent="0.25">
      <c r="J108" s="148"/>
      <c r="K108" s="146"/>
      <c r="L108" s="149"/>
    </row>
    <row r="109" spans="1:17" ht="15.75" thickBot="1" x14ac:dyDescent="0.3">
      <c r="B109" s="57" t="s">
        <v>462</v>
      </c>
      <c r="I109" s="147"/>
      <c r="J109" s="150"/>
      <c r="K109" s="151"/>
      <c r="L109" s="152">
        <f>SUM(I106+L106+O106)</f>
        <v>0</v>
      </c>
    </row>
    <row r="111" spans="1:17" ht="15" x14ac:dyDescent="0.2">
      <c r="Q111" s="153"/>
    </row>
  </sheetData>
  <sheetProtection algorithmName="SHA-512" hashValue="EH0JjhbXGrl4IYwL/CyUrsneFuQD0cBbuLKTh7DmYGStAH+/zjFlC9vNoMs/toYkBd6m5yuk5LxaKF/RR+FelQ==" saltValue="gcrHUyYOUo4SJMRyzHbpUA==" spinCount="100000" sheet="1" objects="1" scenarios="1"/>
  <mergeCells count="20">
    <mergeCell ref="E103:F103"/>
    <mergeCell ref="E73:F73"/>
    <mergeCell ref="E98:F98"/>
    <mergeCell ref="J59:L59"/>
    <mergeCell ref="M59:O59"/>
    <mergeCell ref="G59:I59"/>
    <mergeCell ref="A59:F59"/>
    <mergeCell ref="A64:F64"/>
    <mergeCell ref="A100:F100"/>
    <mergeCell ref="A75:F75"/>
    <mergeCell ref="G1:I1"/>
    <mergeCell ref="J1:L1"/>
    <mergeCell ref="M1:O1"/>
    <mergeCell ref="A1:F1"/>
    <mergeCell ref="A2:O2"/>
    <mergeCell ref="A8:F8"/>
    <mergeCell ref="A3:C3"/>
    <mergeCell ref="D60:E60"/>
    <mergeCell ref="E62:F62"/>
    <mergeCell ref="E56:F56"/>
  </mergeCells>
  <pageMargins left="0.23622047244094491" right="0.23622047244094491" top="0.74803149606299213" bottom="0.74803149606299213" header="0.31496062992125984" footer="0.31496062992125984"/>
  <pageSetup paperSize="9" scale="83" fitToHeight="0" orientation="landscape" horizontalDpi="300" r:id="rId1"/>
  <headerFooter>
    <oddFooter>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Gesamtsumme</vt:lpstr>
      <vt:lpstr>Preisblatt 1 Druckaufträge</vt:lpstr>
      <vt:lpstr>Preisblatt 2 Montage Demontage</vt:lpstr>
      <vt:lpstr>Gesamtsumme!Druckbereich</vt:lpstr>
      <vt:lpstr>'Preisblatt 1 Druckaufträge'!Druckbereich</vt:lpstr>
      <vt:lpstr>'Preisblatt 2 Montage Demontage'!Druckbereich</vt:lpstr>
      <vt:lpstr>'Preisblatt 1 Druckaufträge'!Drucktitel</vt:lpstr>
      <vt:lpstr>'Preisblatt 2 Montage Demontage'!Drucktitel</vt:lpstr>
    </vt:vector>
  </TitlesOfParts>
  <Manager/>
  <Company>keine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npb</dc:creator>
  <cp:keywords/>
  <dc:description/>
  <cp:lastModifiedBy>Wolff, Daniel</cp:lastModifiedBy>
  <cp:revision/>
  <dcterms:created xsi:type="dcterms:W3CDTF">2025-01-28T11:48:10Z</dcterms:created>
  <dcterms:modified xsi:type="dcterms:W3CDTF">2026-10-05T13:43:15Z</dcterms:modified>
  <cp:category/>
  <cp:contentStatus/>
</cp:coreProperties>
</file>