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I:\HOME OFFICE\1_Gutekunst\0_Bereits bearbeitet\EILT_buc_Vergabe Rahmenvertrag Druckerzeugnisse_Veröffentlichung 6.10_Sonderkündigung Ziff. 8\"/>
    </mc:Choice>
  </mc:AlternateContent>
  <xr:revisionPtr revIDLastSave="0" documentId="13_ncr:1_{AFD4A559-1A69-4C24-AC5D-12893F6695B3}" xr6:coauthVersionLast="47" xr6:coauthVersionMax="47" xr10:uidLastSave="{00000000-0000-0000-0000-000000000000}"/>
  <bookViews>
    <workbookView xWindow="-108" yWindow="-108" windowWidth="23256" windowHeight="12456" activeTab="1" xr2:uid="{27EBCD06-A377-4675-864A-3115FD0C6202}"/>
  </bookViews>
  <sheets>
    <sheet name="Leistungsverzeichnis" sheetId="1" r:id="rId1"/>
    <sheet name="Preisblat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2" l="1"/>
  <c r="O29" i="2" s="1"/>
  <c r="O30" i="2" s="1"/>
  <c r="C29" i="2"/>
  <c r="D29" i="2"/>
  <c r="E29" i="2"/>
  <c r="B29" i="2"/>
  <c r="N5" i="2"/>
  <c r="N6" i="2"/>
  <c r="N7" i="2"/>
  <c r="N4" i="2"/>
  <c r="D10" i="1"/>
  <c r="D11" i="1"/>
  <c r="D12" i="1"/>
  <c r="D13" i="1"/>
  <c r="D14" i="1"/>
  <c r="D15" i="1"/>
  <c r="D16" i="1"/>
  <c r="D17" i="1"/>
  <c r="D18" i="1"/>
  <c r="D19" i="1"/>
  <c r="D20" i="1"/>
  <c r="D21" i="1"/>
  <c r="D22" i="1"/>
  <c r="D23" i="1"/>
  <c r="D24" i="1"/>
  <c r="D25" i="1"/>
  <c r="D4" i="1"/>
  <c r="D5" i="1"/>
  <c r="D6" i="1"/>
  <c r="D7" i="1"/>
  <c r="D8" i="1"/>
  <c r="D9" i="1"/>
  <c r="D3" i="1"/>
  <c r="N31" i="2"/>
  <c r="N9" i="2"/>
  <c r="N10" i="2"/>
  <c r="N13" i="2"/>
  <c r="N14" i="2"/>
  <c r="N15" i="2"/>
  <c r="N16" i="2"/>
  <c r="N17" i="2"/>
  <c r="N18" i="2"/>
  <c r="N19" i="2"/>
  <c r="N20" i="2"/>
  <c r="N21" i="2"/>
  <c r="N22" i="2"/>
  <c r="N23" i="2"/>
  <c r="N26" i="2"/>
  <c r="N27" i="2"/>
  <c r="N28" i="2"/>
  <c r="N3" i="2"/>
  <c r="C6" i="2"/>
  <c r="C3" i="2"/>
  <c r="B4" i="2"/>
  <c r="C4" i="2"/>
  <c r="D4" i="2"/>
  <c r="E4" i="2"/>
  <c r="B5" i="2"/>
  <c r="C5" i="2"/>
  <c r="D5" i="2"/>
  <c r="E5" i="2"/>
  <c r="B6" i="2"/>
  <c r="D6" i="2"/>
  <c r="E6" i="2"/>
  <c r="B7" i="2"/>
  <c r="C7" i="2"/>
  <c r="D7" i="2"/>
  <c r="E7" i="2"/>
  <c r="B9" i="2"/>
  <c r="C9" i="2"/>
  <c r="D9" i="2"/>
  <c r="E9" i="2"/>
  <c r="B10" i="2"/>
  <c r="C10" i="2"/>
  <c r="D10" i="2"/>
  <c r="E10" i="2"/>
  <c r="B13" i="2"/>
  <c r="C13" i="2"/>
  <c r="D13" i="2"/>
  <c r="E13" i="2"/>
  <c r="B14" i="2"/>
  <c r="C14" i="2"/>
  <c r="D14" i="2"/>
  <c r="E14" i="2"/>
  <c r="B15" i="2"/>
  <c r="C15" i="2"/>
  <c r="D15" i="2"/>
  <c r="E15" i="2"/>
  <c r="B16" i="2"/>
  <c r="C16" i="2"/>
  <c r="D16" i="2"/>
  <c r="E16" i="2"/>
  <c r="B17" i="2"/>
  <c r="C17" i="2"/>
  <c r="D17" i="2"/>
  <c r="E17" i="2"/>
  <c r="B18" i="2"/>
  <c r="C18" i="2"/>
  <c r="D18" i="2"/>
  <c r="E18" i="2"/>
  <c r="B19" i="2"/>
  <c r="C19" i="2"/>
  <c r="D19" i="2"/>
  <c r="E19" i="2"/>
  <c r="B20" i="2"/>
  <c r="C20" i="2"/>
  <c r="D20" i="2"/>
  <c r="E20" i="2"/>
  <c r="B21" i="2"/>
  <c r="C21" i="2"/>
  <c r="D21" i="2"/>
  <c r="E21" i="2"/>
  <c r="B22" i="2"/>
  <c r="C22" i="2"/>
  <c r="D22" i="2"/>
  <c r="E22" i="2"/>
  <c r="B23" i="2"/>
  <c r="C23" i="2"/>
  <c r="D23" i="2"/>
  <c r="E23" i="2"/>
  <c r="B26" i="2"/>
  <c r="C26" i="2"/>
  <c r="D26" i="2"/>
  <c r="E26" i="2"/>
  <c r="B27" i="2"/>
  <c r="C27" i="2"/>
  <c r="D27" i="2"/>
  <c r="E27" i="2"/>
  <c r="B28" i="2"/>
  <c r="C28" i="2"/>
  <c r="D28" i="2"/>
  <c r="E28" i="2"/>
  <c r="B31" i="2"/>
  <c r="C31" i="2"/>
  <c r="D31" i="2"/>
  <c r="E31" i="2"/>
  <c r="B3" i="2"/>
  <c r="D3" i="2"/>
  <c r="E3" i="2"/>
  <c r="A3" i="2"/>
  <c r="B2" i="2"/>
  <c r="C2" i="2"/>
  <c r="D2" i="2"/>
  <c r="E2" i="2"/>
  <c r="A2" i="2"/>
  <c r="O31" i="2" l="1"/>
  <c r="O32" i="2" s="1"/>
  <c r="O27" i="2"/>
  <c r="O23" i="2"/>
  <c r="O20" i="2"/>
  <c r="O17" i="2"/>
  <c r="O7" i="2"/>
  <c r="O14" i="2"/>
  <c r="O22" i="2"/>
  <c r="O10" i="2"/>
  <c r="O19" i="2"/>
  <c r="O4" i="2"/>
  <c r="O28" i="2"/>
  <c r="O18" i="2"/>
  <c r="O6" i="2"/>
  <c r="O26" i="2"/>
  <c r="O16" i="2"/>
  <c r="O15" i="2"/>
  <c r="O9" i="2"/>
  <c r="O21" i="2"/>
  <c r="O13" i="2"/>
  <c r="O3" i="2"/>
  <c r="O5" i="2"/>
  <c r="O24" i="2" l="1"/>
  <c r="O11" i="2"/>
</calcChain>
</file>

<file path=xl/sharedStrings.xml><?xml version="1.0" encoding="utf-8"?>
<sst xmlns="http://schemas.openxmlformats.org/spreadsheetml/2006/main" count="240" uniqueCount="114">
  <si>
    <t>Druckerzeugnis</t>
  </si>
  <si>
    <t>Lospaket</t>
  </si>
  <si>
    <t>1</t>
  </si>
  <si>
    <t>Artikel</t>
  </si>
  <si>
    <t>1.1</t>
  </si>
  <si>
    <t>1.2</t>
  </si>
  <si>
    <t>1.3</t>
  </si>
  <si>
    <t>1.4</t>
  </si>
  <si>
    <t>1.5</t>
  </si>
  <si>
    <t>1.6</t>
  </si>
  <si>
    <t>1.7</t>
  </si>
  <si>
    <t>2.1</t>
  </si>
  <si>
    <t>2.2</t>
  </si>
  <si>
    <t>2.3</t>
  </si>
  <si>
    <t>2.4</t>
  </si>
  <si>
    <t>2.5</t>
  </si>
  <si>
    <t>2.6</t>
  </si>
  <si>
    <t>2.7</t>
  </si>
  <si>
    <t>2.8</t>
  </si>
  <si>
    <r>
      <rPr>
        <b/>
        <sz val="11"/>
        <color theme="1"/>
        <rFont val="Calibri"/>
        <family val="2"/>
        <scheme val="minor"/>
      </rPr>
      <t>Mammographie‐Screening</t>
    </r>
    <r>
      <rPr>
        <sz val="11"/>
        <color theme="1"/>
        <rFont val="Calibri"/>
        <family val="2"/>
        <scheme val="minor"/>
      </rPr>
      <t>. Eine Entscheidungshilfe. Programm zur Früherkennung von Brustkrebs für Frauen zwischen 50 und 75 Jahren</t>
    </r>
  </si>
  <si>
    <r>
      <rPr>
        <b/>
        <sz val="11"/>
        <color theme="1"/>
        <rFont val="Calibri"/>
        <family val="2"/>
        <scheme val="minor"/>
      </rPr>
      <t>Lungenkrebs Früherkennung</t>
    </r>
    <r>
      <rPr>
        <sz val="11"/>
        <color theme="1"/>
        <rFont val="Calibri"/>
        <family val="2"/>
        <scheme val="minor"/>
      </rPr>
      <t>. Informationen zum Angebot der gesetzlichen Krankenversicherung</t>
    </r>
  </si>
  <si>
    <r>
      <t xml:space="preserve">Bluttest auf </t>
    </r>
    <r>
      <rPr>
        <b/>
        <sz val="11"/>
        <color theme="1"/>
        <rFont val="Calibri"/>
        <family val="2"/>
        <scheme val="minor"/>
      </rPr>
      <t>Trisomien</t>
    </r>
    <r>
      <rPr>
        <sz val="11"/>
        <color theme="1"/>
        <rFont val="Calibri"/>
        <family val="2"/>
        <scheme val="minor"/>
      </rPr>
      <t xml:space="preserve"> – Der nicht invasive Pränataltest (</t>
    </r>
    <r>
      <rPr>
        <b/>
        <sz val="11"/>
        <color theme="1"/>
        <rFont val="Calibri"/>
        <family val="2"/>
        <scheme val="minor"/>
      </rPr>
      <t>NIPT</t>
    </r>
    <r>
      <rPr>
        <sz val="11"/>
        <color theme="1"/>
        <rFont val="Calibri"/>
        <family val="2"/>
        <scheme val="minor"/>
      </rPr>
      <t xml:space="preserve">) auf Trisomie 13, 18 und 21. Eine Versicherteninformation </t>
    </r>
  </si>
  <si>
    <r>
      <rPr>
        <b/>
        <sz val="11"/>
        <color theme="1"/>
        <rFont val="Calibri"/>
        <family val="2"/>
        <scheme val="minor"/>
      </rPr>
      <t>Chlamydien</t>
    </r>
    <r>
      <rPr>
        <sz val="11"/>
        <color theme="1"/>
        <rFont val="Calibri"/>
        <family val="2"/>
        <scheme val="minor"/>
      </rPr>
      <t>-Test für Frauen bis 25 Jahre. Informationen zum Angebot der gesetzlichen Krankenversicherung</t>
    </r>
  </si>
  <si>
    <r>
      <rPr>
        <b/>
        <sz val="11"/>
        <color theme="1"/>
        <rFont val="Calibri"/>
        <family val="2"/>
        <scheme val="minor"/>
      </rPr>
      <t>HIV-Test</t>
    </r>
    <r>
      <rPr>
        <sz val="11"/>
        <color theme="1"/>
        <rFont val="Calibri"/>
        <family val="2"/>
        <scheme val="minor"/>
      </rPr>
      <t xml:space="preserve"> für Frauen in der Schwangerschaft. Informationen zum Angebot der gesetzlichen Krankenversicherung</t>
    </r>
  </si>
  <si>
    <r>
      <rPr>
        <b/>
        <sz val="11"/>
        <color theme="1"/>
        <rFont val="Calibri"/>
        <family val="2"/>
        <scheme val="minor"/>
      </rPr>
      <t>Neugeborenen-Hörscreening</t>
    </r>
    <r>
      <rPr>
        <sz val="11"/>
        <color theme="1"/>
        <rFont val="Calibri"/>
        <family val="2"/>
        <scheme val="minor"/>
      </rPr>
      <t>. Informationen für Eltern zum Angebot der gesetzlichen Krankenversicherung</t>
    </r>
  </si>
  <si>
    <r>
      <t xml:space="preserve">Untersuchung auf </t>
    </r>
    <r>
      <rPr>
        <b/>
        <sz val="11"/>
        <color theme="1"/>
        <rFont val="Calibri"/>
        <family val="2"/>
        <scheme val="minor"/>
      </rPr>
      <t xml:space="preserve">Schwangerschaftsdiabetes </t>
    </r>
    <r>
      <rPr>
        <sz val="11"/>
        <color theme="1"/>
        <rFont val="Calibri"/>
        <family val="2"/>
        <scheme val="minor"/>
      </rPr>
      <t>für Frauen in der Schwangerschaft. Informationen zum Angebot der gesetzlichen Krankenversicherung</t>
    </r>
  </si>
  <si>
    <r>
      <rPr>
        <b/>
        <sz val="11"/>
        <color theme="1"/>
        <rFont val="Calibri"/>
        <family val="2"/>
        <scheme val="minor"/>
      </rPr>
      <t>Basis-Ultraschalluntersuchungen</t>
    </r>
    <r>
      <rPr>
        <sz val="11"/>
        <color theme="1"/>
        <rFont val="Calibri"/>
        <family val="2"/>
        <scheme val="minor"/>
      </rPr>
      <t xml:space="preserve"> für Frauen in der Schwangerschaft. Informationen zum Angebot der gesetzlichen Krankenversicherung</t>
    </r>
  </si>
  <si>
    <r>
      <t xml:space="preserve">Untersuchung auf </t>
    </r>
    <r>
      <rPr>
        <b/>
        <sz val="11"/>
        <color theme="1"/>
        <rFont val="Calibri"/>
        <family val="2"/>
        <scheme val="minor"/>
      </rPr>
      <t>Mukoviszidose bei Neugeborenen</t>
    </r>
    <r>
      <rPr>
        <sz val="11"/>
        <color theme="1"/>
        <rFont val="Calibri"/>
        <family val="2"/>
        <scheme val="minor"/>
      </rPr>
      <t xml:space="preserve">. Informationen zum Angebot der gesetzlichen Krankenversicherung </t>
    </r>
  </si>
  <si>
    <r>
      <t xml:space="preserve">Untersuchung auf schwere </t>
    </r>
    <r>
      <rPr>
        <b/>
        <sz val="11"/>
        <color theme="1"/>
        <rFont val="Calibri"/>
        <family val="2"/>
        <scheme val="minor"/>
      </rPr>
      <t>Herzfehler bei Neugeborenen</t>
    </r>
    <r>
      <rPr>
        <sz val="11"/>
        <color theme="1"/>
        <rFont val="Calibri"/>
        <family val="2"/>
        <scheme val="minor"/>
      </rPr>
      <t>. Informationen für Eltern zum Angebot der gesetzlichen Krankenversicherung</t>
    </r>
  </si>
  <si>
    <t>voraussichtliche jährliche Druckmenge in Stück</t>
  </si>
  <si>
    <t>Anzahl der Versendungen pro Jahr</t>
  </si>
  <si>
    <t>Max. Versandmenge in Stück</t>
  </si>
  <si>
    <t>Durchschnittliche Versandmenge in Stück</t>
  </si>
  <si>
    <t>Format geschlossen in mm</t>
  </si>
  <si>
    <t>100 x 210</t>
  </si>
  <si>
    <t>Format offen in mm</t>
  </si>
  <si>
    <t>Verarbeitung</t>
  </si>
  <si>
    <t>Versand</t>
  </si>
  <si>
    <t>Druck</t>
  </si>
  <si>
    <t>falzen oder rotationsfalzen, 2‐fach Rückendrahtheftung, 3‐seitig beschneiden</t>
  </si>
  <si>
    <r>
      <rPr>
        <b/>
        <sz val="11"/>
        <color theme="1"/>
        <rFont val="Calibri"/>
        <family val="2"/>
        <scheme val="minor"/>
      </rPr>
      <t>Darmkrebs‐Früherkennung für Frauen ab 50 Jahren</t>
    </r>
    <r>
      <rPr>
        <sz val="11"/>
        <color theme="1"/>
        <rFont val="Calibri"/>
        <family val="2"/>
        <scheme val="minor"/>
      </rPr>
      <t>. Informationen zum Angebot der gesetzlichen Krankenversicherung</t>
    </r>
  </si>
  <si>
    <r>
      <rPr>
        <b/>
        <sz val="11"/>
        <color theme="1"/>
        <rFont val="Calibri"/>
        <family val="2"/>
        <scheme val="minor"/>
      </rPr>
      <t>Darmkrebs‐Früherkennung für Männer ab 50 Jahren</t>
    </r>
    <r>
      <rPr>
        <sz val="11"/>
        <color theme="1"/>
        <rFont val="Calibri"/>
        <family val="2"/>
        <scheme val="minor"/>
      </rPr>
      <t>. Informationen zum Angebot der gesetzlichen Krankenversicherung</t>
    </r>
  </si>
  <si>
    <r>
      <rPr>
        <b/>
        <sz val="11"/>
        <color theme="1"/>
        <rFont val="Calibri"/>
        <family val="2"/>
        <scheme val="minor"/>
      </rPr>
      <t>Gebärmutterhalskrebs‐Früherkennun</t>
    </r>
    <r>
      <rPr>
        <sz val="11"/>
        <color theme="1"/>
        <rFont val="Calibri"/>
        <family val="2"/>
        <scheme val="minor"/>
      </rPr>
      <t xml:space="preserve">g für Frauen zwischen </t>
    </r>
    <r>
      <rPr>
        <b/>
        <sz val="11"/>
        <color theme="1"/>
        <rFont val="Calibri"/>
        <family val="2"/>
        <scheme val="minor"/>
      </rPr>
      <t>20 und 34 Jahren</t>
    </r>
    <r>
      <rPr>
        <sz val="11"/>
        <color theme="1"/>
        <rFont val="Calibri"/>
        <family val="2"/>
        <scheme val="minor"/>
      </rPr>
      <t>. Informationen zum Angebot der gesetzlichen Krankenversicherung</t>
    </r>
  </si>
  <si>
    <r>
      <rPr>
        <b/>
        <sz val="11"/>
        <color theme="1"/>
        <rFont val="Calibri"/>
        <family val="2"/>
        <scheme val="minor"/>
      </rPr>
      <t>Gebärmutterhalskrebs‐Früherkennung</t>
    </r>
    <r>
      <rPr>
        <sz val="11"/>
        <color theme="1"/>
        <rFont val="Calibri"/>
        <family val="2"/>
        <scheme val="minor"/>
      </rPr>
      <t xml:space="preserve"> für Frauen </t>
    </r>
    <r>
      <rPr>
        <b/>
        <sz val="11"/>
        <color theme="1"/>
        <rFont val="Calibri"/>
        <family val="2"/>
        <scheme val="minor"/>
      </rPr>
      <t>ab 35 Jahren</t>
    </r>
    <r>
      <rPr>
        <sz val="11"/>
        <color theme="1"/>
        <rFont val="Calibri"/>
        <family val="2"/>
        <scheme val="minor"/>
      </rPr>
      <t>. Informationen zum Angebot der gesetzlichen Krankenversicherung</t>
    </r>
  </si>
  <si>
    <t>unbekannt</t>
  </si>
  <si>
    <r>
      <rPr>
        <b/>
        <sz val="11"/>
        <color theme="1"/>
        <rFont val="Calibri"/>
        <family val="2"/>
        <scheme val="minor"/>
      </rPr>
      <t>Erweitertes Neugeborenen-Screening</t>
    </r>
    <r>
      <rPr>
        <sz val="11"/>
        <color theme="1"/>
        <rFont val="Calibri"/>
        <family val="2"/>
        <scheme val="minor"/>
      </rPr>
      <t xml:space="preserve"> - Elterninformation zur Früherkennung von angeborenen Störungen des Stoffwechsels, des Hormon-, des Blut-, des Immunsystems und des neuromuskulären Systems bei Neugeborenen</t>
    </r>
  </si>
  <si>
    <t>200 x 210</t>
  </si>
  <si>
    <t>3.1</t>
  </si>
  <si>
    <t>3.2</t>
  </si>
  <si>
    <t>3.3</t>
  </si>
  <si>
    <t>391 x 210</t>
  </si>
  <si>
    <t>297 x 210</t>
  </si>
  <si>
    <r>
      <t xml:space="preserve">Informationen zum Ultraschall-Screening auf </t>
    </r>
    <r>
      <rPr>
        <b/>
        <sz val="11"/>
        <color theme="1"/>
        <rFont val="Calibri"/>
        <family val="2"/>
        <scheme val="minor"/>
      </rPr>
      <t>Aneurysmen der Bauchaorta</t>
    </r>
    <r>
      <rPr>
        <sz val="11"/>
        <color theme="1"/>
        <rFont val="Calibri"/>
        <family val="2"/>
        <scheme val="minor"/>
      </rPr>
      <t>. Warum wird Männern eine Untersuchung der Bauchschlagader angeboten?</t>
    </r>
  </si>
  <si>
    <t>2.9</t>
  </si>
  <si>
    <t>Rückstichheftung (Klammerhaftung), falzen auf DIN lang, 3‐seitig beschneiden</t>
  </si>
  <si>
    <t>falzen auf DIN lang, Wickelfalz, 3‐seitig beschneiden</t>
  </si>
  <si>
    <t>2.10</t>
  </si>
  <si>
    <r>
      <rPr>
        <b/>
        <sz val="11"/>
        <color theme="1"/>
        <rFont val="Calibri"/>
        <family val="2"/>
        <scheme val="minor"/>
      </rPr>
      <t>Brachytherapie</t>
    </r>
    <r>
      <rPr>
        <sz val="11"/>
        <color theme="1"/>
        <rFont val="Calibri"/>
        <family val="2"/>
        <scheme val="minor"/>
      </rPr>
      <t xml:space="preserve"> bei Niedrig-Risiko-Prostatakrebs. Informationen zum Angebot der gesetzlichen Krankenversicherung</t>
    </r>
  </si>
  <si>
    <r>
      <t xml:space="preserve">Bestimmung des </t>
    </r>
    <r>
      <rPr>
        <b/>
        <sz val="11"/>
        <color theme="1"/>
        <rFont val="Calibri"/>
        <family val="2"/>
        <scheme val="minor"/>
      </rPr>
      <t>Rhesusfaktors</t>
    </r>
    <r>
      <rPr>
        <sz val="11"/>
        <color theme="1"/>
        <rFont val="Calibri"/>
        <family val="2"/>
        <scheme val="minor"/>
      </rPr>
      <t xml:space="preserve"> vor der Geburt für Frauen in der Schwangerschaft. Informationen zum Angebot der gesetzlichen Krankenversicherung</t>
    </r>
  </si>
  <si>
    <t>2.11</t>
  </si>
  <si>
    <r>
      <rPr>
        <b/>
        <sz val="11"/>
        <color theme="1"/>
        <rFont val="Calibri"/>
        <family val="2"/>
        <scheme val="minor"/>
      </rPr>
      <t>Kinderuntersuchungsheft</t>
    </r>
    <r>
      <rPr>
        <sz val="11"/>
        <color theme="1"/>
        <rFont val="Calibri"/>
        <family val="2"/>
        <scheme val="minor"/>
      </rPr>
      <t xml:space="preserve"> (Gelbes Heft)</t>
    </r>
  </si>
  <si>
    <t>Umfang in Seiten (Innenteil)</t>
  </si>
  <si>
    <t>Umfang in Seiten (Umschlag)</t>
  </si>
  <si>
    <t>148 x 210</t>
  </si>
  <si>
    <t>Farbangaben (Innenteil)</t>
  </si>
  <si>
    <t>Farbangaben (Umschlag)</t>
  </si>
  <si>
    <t>Papier (Innenteil)</t>
  </si>
  <si>
    <t>Papiergrammatur in g/m² (Innenteil)</t>
  </si>
  <si>
    <t>Papier (Umschlag)</t>
  </si>
  <si>
    <t>3.4</t>
  </si>
  <si>
    <r>
      <rPr>
        <b/>
        <sz val="11"/>
        <color theme="1"/>
        <rFont val="Calibri"/>
        <family val="2"/>
        <scheme val="minor"/>
      </rPr>
      <t>Einleger Z1 bis Z6</t>
    </r>
    <r>
      <rPr>
        <sz val="11"/>
        <color theme="1"/>
        <rFont val="Calibri"/>
        <family val="2"/>
        <scheme val="minor"/>
      </rPr>
      <t xml:space="preserve"> (auslaufendes Produkt)</t>
    </r>
  </si>
  <si>
    <t>holzfrei weiß</t>
  </si>
  <si>
    <t>falzen, 2‐fach Rückendrahtheftung, 3‐seitig beschneiden</t>
  </si>
  <si>
    <t>125 x 140</t>
  </si>
  <si>
    <t>holzfrei weiß matt gestrichen, beschreibbar, selbstklebend mit Haftstreifen über die komplette Fläche</t>
  </si>
  <si>
    <t>4.1</t>
  </si>
  <si>
    <t>Mutterpass</t>
  </si>
  <si>
    <t>125 x 176</t>
  </si>
  <si>
    <t>falzen, Umschlag: 1-Bruch parallel, Bogen 1: Seite 1, 2 und 31, 32 =&gt; 1-Bruch parallel, Bogen 2: Seite 3-6 und 29, 30 =&gt; 2-Bruch Wickelfalz, Bogen 3: Seite 7 -10 und 27, 28 =&gt; 2-Bruch Leporellofalz, Bogen 4: Seite 11, 12 und 23-26 =&gt; 2-Bruch Wickelfalz, Bogen 5: Seite 13, 14 und 19-22 =&gt; 2-Bruch Wickelfalz, Bogen 6: Seite 15, 16 und 17, 18 =&gt; 1-Bruch Wickelfalz</t>
  </si>
  <si>
    <t>2</t>
  </si>
  <si>
    <t>3</t>
  </si>
  <si>
    <t>4</t>
  </si>
  <si>
    <t>Preis pro Stück bei
Abruf &lt;1 Mio. Stk.</t>
  </si>
  <si>
    <t>Gewichtung</t>
  </si>
  <si>
    <t>Preis pro Stück bei Abruf  &gt;=1 Mio Stk.</t>
  </si>
  <si>
    <t>Preis pro Stück bei Abruf  &gt;=3 Mio Stk.</t>
  </si>
  <si>
    <t>Preis pro Stück bei Abruf  &gt;=6 Mio Stk.</t>
  </si>
  <si>
    <t>Gewogener Durch-
schnittspreis 
je Stück</t>
  </si>
  <si>
    <t>Wertungspreis</t>
  </si>
  <si>
    <t>Preis pro Stück bei Abruf  &gt;= 250.000 Stk.</t>
  </si>
  <si>
    <t>Preis pro Stück bei Abruf  &gt;= 500.000 Stk.</t>
  </si>
  <si>
    <t>Preis pro Stück bei Abruf  &gt;= 750.000 Stk.</t>
  </si>
  <si>
    <t>Wertungspreis Los 1</t>
  </si>
  <si>
    <t>Preis pro Stück bei
Abruf &lt; 250.000 Stk.</t>
  </si>
  <si>
    <t>Preis pro Stück bei Abruf  &gt; 50.000 Stk.</t>
  </si>
  <si>
    <t>Preis pro Stück bei
Abruf &lt;= 50.000 Stk.</t>
  </si>
  <si>
    <t>Preis pro Stück bei Abruf  &gt;= 100.000 Stk.</t>
  </si>
  <si>
    <t>Wertungspreis Los 3</t>
  </si>
  <si>
    <t>Wertungspreis Los 2</t>
  </si>
  <si>
    <t>Wertungspreis Los 4</t>
  </si>
  <si>
    <r>
      <rPr>
        <b/>
        <sz val="11"/>
        <color theme="1"/>
        <rFont val="Calibri"/>
        <family val="2"/>
        <scheme val="minor"/>
      </rPr>
      <t>Aufkleber ZÄ</t>
    </r>
    <r>
      <rPr>
        <sz val="11"/>
        <color theme="1"/>
        <rFont val="Calibri"/>
        <family val="2"/>
        <scheme val="minor"/>
      </rPr>
      <t xml:space="preserve"> (auslaufendes Produkt)</t>
    </r>
  </si>
  <si>
    <r>
      <rPr>
        <b/>
        <sz val="11"/>
        <color theme="1"/>
        <rFont val="Calibri"/>
        <family val="2"/>
        <scheme val="minor"/>
      </rPr>
      <t xml:space="preserve">Aufkleber NHS </t>
    </r>
    <r>
      <rPr>
        <sz val="11"/>
        <color theme="1"/>
        <rFont val="Calibri"/>
        <family val="2"/>
        <scheme val="minor"/>
      </rPr>
      <t>(auslaufendes Produkt)</t>
    </r>
  </si>
  <si>
    <t>125 x 185</t>
  </si>
  <si>
    <t>1-farbig schwarz</t>
  </si>
  <si>
    <t>Adestor matt permanent split oder gleichwertig</t>
  </si>
  <si>
    <t>Inhalt und Umschlag auf 148 x 210 mm falzen, Umschlag mit aufklappbarer, perforierter Lasche vorn (132 mm) und geklebter Tasche hinten (132 mm) mit 2 Klammern durch den Rücken heften</t>
  </si>
  <si>
    <t>4-Farbdruck in CMYK</t>
  </si>
  <si>
    <t>ungestrichen, 100% recyceltes und zertifiziertes Papier (Blauer Engel), CIE-Weiße von 95, Circle Offset White oder gleichwertig</t>
  </si>
  <si>
    <t>ungestrichen, 100% recyceltes und zertifiziertes Papier (Blauer Engel), CIE-Weiße von 135, Circle Offset Premium White oder gleichwertig</t>
  </si>
  <si>
    <t xml:space="preserve">Papiergrammatur in g/m² (Umschlag) </t>
  </si>
  <si>
    <t>Mindestdruckmenge je Druckabruf  in Stück</t>
  </si>
  <si>
    <t>Max. Abrufmenge 4 Jahre (150% über vor. Jahresmenge)</t>
  </si>
  <si>
    <r>
      <rPr>
        <b/>
        <sz val="18"/>
        <color theme="1"/>
        <rFont val="Calibri"/>
        <family val="2"/>
        <scheme val="minor"/>
      </rPr>
      <t>Preisblatt</t>
    </r>
    <r>
      <rPr>
        <sz val="11"/>
        <color theme="1"/>
        <rFont val="Calibri"/>
        <family val="2"/>
        <scheme val="minor"/>
      </rPr>
      <t xml:space="preserve">
Vergabe 01/2026 Rahmenvertrag über Druck- und Versandleistungen der Versicherteninformationen und Untersuchungshefte
Preisblatt (Bitte in Bezug auf die angebotenen Lose vollständig ausfüllen!)
Die nachstehenden Staffelpreise umfassen sämtliche Leistungen im Zusammenhang mit dem Druck des einzelnen Dokuments, der Lagerung bis zum Versand sowie der Abwicklung der Bestell- und Versandvorgänge (z.B. Entgegennahme der Bestellung, Vorbereitung des Versands, Verpackung, Übergabe an Versanddienst und die Dokumentation) sowie die </t>
    </r>
    <r>
      <rPr>
        <b/>
        <sz val="11"/>
        <color theme="1"/>
        <rFont val="Calibri"/>
        <family val="2"/>
        <scheme val="minor"/>
      </rPr>
      <t>Einrichtung und Pflege der Schnittstelle zwischen Warenwirtschaftsystem des AN und Webanwendung des AG</t>
    </r>
    <r>
      <rPr>
        <sz val="11"/>
        <color theme="1"/>
        <rFont val="Calibri"/>
        <family val="2"/>
        <scheme val="minor"/>
      </rPr>
      <t xml:space="preserve">, mit Ausnahme der Versandkosten (Kosten des Versanddienstes), welche auf Nachweis erstattet werden. 
Unter Abruf ist der Druckabruf des Gemeinsamen Bundesausschusses zu verstehen. </t>
    </r>
  </si>
  <si>
    <t>Pretex weiß, imprägniertes Spezialpapier (Alternativen sind nicht zugelassen)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</si>
</sst>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 &quot;€&quot;"/>
  </numFmts>
  <fonts count="8"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8"/>
      <color theme="1"/>
      <name val="Calibri"/>
      <family val="2"/>
      <scheme val="minor"/>
    </font>
    <font>
      <b/>
      <sz val="12"/>
      <color theme="1"/>
      <name val="Calibri"/>
      <family val="2"/>
      <scheme val="minor"/>
    </font>
    <font>
      <b/>
      <i/>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140">
    <xf numFmtId="0" fontId="0" fillId="0" borderId="0" xfId="0"/>
    <xf numFmtId="0" fontId="0" fillId="0" borderId="0" xfId="0" applyAlignment="1">
      <alignment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16" fontId="0" fillId="0" borderId="6" xfId="0" quotePrefix="1" applyNumberFormat="1" applyBorder="1" applyAlignment="1">
      <alignment vertical="center"/>
    </xf>
    <xf numFmtId="0" fontId="0" fillId="0" borderId="6" xfId="0" applyBorder="1" applyAlignment="1">
      <alignment vertical="center" wrapText="1"/>
    </xf>
    <xf numFmtId="3" fontId="0" fillId="0" borderId="6" xfId="0" applyNumberFormat="1" applyBorder="1" applyAlignment="1">
      <alignment vertical="center" wrapText="1"/>
    </xf>
    <xf numFmtId="0" fontId="0" fillId="0" borderId="6" xfId="0" applyBorder="1" applyAlignment="1">
      <alignment vertical="center"/>
    </xf>
    <xf numFmtId="0" fontId="0" fillId="0" borderId="6" xfId="0" applyBorder="1" applyAlignment="1">
      <alignment horizontal="right" vertical="center"/>
    </xf>
    <xf numFmtId="3" fontId="0" fillId="0" borderId="7" xfId="0" applyNumberFormat="1" applyBorder="1" applyAlignment="1">
      <alignment vertical="center" wrapText="1"/>
    </xf>
    <xf numFmtId="0" fontId="0" fillId="0" borderId="8" xfId="0" applyBorder="1" applyAlignment="1">
      <alignment vertical="center"/>
    </xf>
    <xf numFmtId="16" fontId="0" fillId="0" borderId="9" xfId="0" quotePrefix="1" applyNumberFormat="1" applyBorder="1" applyAlignment="1">
      <alignment vertical="center"/>
    </xf>
    <xf numFmtId="0" fontId="0" fillId="0" borderId="9" xfId="0" applyBorder="1" applyAlignment="1">
      <alignment vertical="center" wrapText="1"/>
    </xf>
    <xf numFmtId="3" fontId="0" fillId="0" borderId="9" xfId="0" applyNumberFormat="1" applyBorder="1" applyAlignment="1">
      <alignment vertical="center" wrapText="1"/>
    </xf>
    <xf numFmtId="0" fontId="0" fillId="0" borderId="9" xfId="0" applyBorder="1" applyAlignment="1">
      <alignment vertical="center"/>
    </xf>
    <xf numFmtId="0" fontId="0" fillId="0" borderId="9" xfId="0" applyBorder="1" applyAlignment="1">
      <alignment horizontal="right" vertical="center"/>
    </xf>
    <xf numFmtId="3" fontId="0" fillId="0" borderId="10" xfId="0" applyNumberForma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16" fontId="0" fillId="0" borderId="12" xfId="0" quotePrefix="1" applyNumberFormat="1" applyBorder="1" applyAlignment="1">
      <alignment vertical="center"/>
    </xf>
    <xf numFmtId="3" fontId="0" fillId="0" borderId="12" xfId="0" applyNumberFormat="1" applyBorder="1" applyAlignment="1">
      <alignment vertical="center" wrapText="1"/>
    </xf>
    <xf numFmtId="0" fontId="0" fillId="0" borderId="12" xfId="0" applyBorder="1" applyAlignment="1">
      <alignment vertical="center"/>
    </xf>
    <xf numFmtId="0" fontId="0" fillId="0" borderId="12" xfId="0" applyBorder="1" applyAlignment="1">
      <alignment horizontal="right" vertical="center"/>
    </xf>
    <xf numFmtId="3" fontId="0" fillId="0" borderId="13" xfId="0" applyNumberFormat="1" applyBorder="1" applyAlignment="1">
      <alignment vertical="center" wrapText="1"/>
    </xf>
    <xf numFmtId="0" fontId="0" fillId="0" borderId="5" xfId="0" applyBorder="1" applyAlignment="1">
      <alignment horizontal="center" vertical="center"/>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0" fillId="3" borderId="6" xfId="0" applyFill="1" applyBorder="1" applyAlignment="1">
      <alignment vertical="center"/>
    </xf>
    <xf numFmtId="0" fontId="0" fillId="3" borderId="9" xfId="0" applyFill="1" applyBorder="1" applyAlignment="1">
      <alignment vertical="center"/>
    </xf>
    <xf numFmtId="0" fontId="0" fillId="3" borderId="12" xfId="0" applyFill="1" applyBorder="1" applyAlignment="1">
      <alignment vertical="center"/>
    </xf>
    <xf numFmtId="3" fontId="0" fillId="3" borderId="9" xfId="0" applyNumberFormat="1" applyFill="1" applyBorder="1" applyAlignment="1">
      <alignment vertical="center" wrapText="1"/>
    </xf>
    <xf numFmtId="3" fontId="0" fillId="3" borderId="12" xfId="0" applyNumberFormat="1" applyFill="1" applyBorder="1" applyAlignment="1">
      <alignment vertical="center" wrapText="1"/>
    </xf>
    <xf numFmtId="0" fontId="0" fillId="0" borderId="5" xfId="0" applyBorder="1" applyAlignment="1">
      <alignment vertical="center"/>
    </xf>
    <xf numFmtId="0" fontId="0" fillId="4" borderId="6" xfId="0" applyFill="1" applyBorder="1" applyAlignment="1">
      <alignment vertical="center" wrapText="1"/>
    </xf>
    <xf numFmtId="0" fontId="0" fillId="4" borderId="9" xfId="0" applyFill="1" applyBorder="1" applyAlignment="1">
      <alignment vertical="center" wrapText="1"/>
    </xf>
    <xf numFmtId="16" fontId="0" fillId="0" borderId="5" xfId="0" quotePrefix="1" applyNumberFormat="1" applyBorder="1" applyAlignment="1">
      <alignment horizontal="center" vertical="center" wrapText="1"/>
    </xf>
    <xf numFmtId="16" fontId="0" fillId="0" borderId="6" xfId="0" quotePrefix="1" applyNumberFormat="1" applyBorder="1" applyAlignment="1">
      <alignment vertical="center" wrapText="1"/>
    </xf>
    <xf numFmtId="16" fontId="0" fillId="0" borderId="8" xfId="0" quotePrefix="1" applyNumberFormat="1" applyBorder="1" applyAlignment="1">
      <alignment horizontal="center" vertical="center" wrapText="1"/>
    </xf>
    <xf numFmtId="16" fontId="0" fillId="0" borderId="9" xfId="0" quotePrefix="1" applyNumberFormat="1" applyBorder="1" applyAlignment="1">
      <alignment vertical="center" wrapText="1"/>
    </xf>
    <xf numFmtId="0" fontId="1" fillId="0" borderId="0" xfId="0" applyFont="1"/>
    <xf numFmtId="164" fontId="1" fillId="2" borderId="4" xfId="0" applyNumberFormat="1" applyFont="1" applyFill="1" applyBorder="1" applyAlignment="1">
      <alignment horizontal="center" vertical="center" wrapText="1"/>
    </xf>
    <xf numFmtId="164" fontId="0" fillId="0" borderId="0" xfId="0" applyNumberFormat="1" applyAlignment="1">
      <alignment vertical="center"/>
    </xf>
    <xf numFmtId="164" fontId="0" fillId="0" borderId="0" xfId="0" applyNumberFormat="1"/>
    <xf numFmtId="0" fontId="5" fillId="0" borderId="0" xfId="0" applyFont="1"/>
    <xf numFmtId="164" fontId="6" fillId="2" borderId="4"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xf>
    <xf numFmtId="164" fontId="0" fillId="0" borderId="6" xfId="1" applyNumberFormat="1" applyFont="1" applyBorder="1" applyAlignment="1">
      <alignment vertical="center"/>
    </xf>
    <xf numFmtId="9" fontId="0" fillId="0" borderId="6" xfId="2" applyFont="1" applyBorder="1" applyAlignment="1">
      <alignment vertical="center"/>
    </xf>
    <xf numFmtId="164" fontId="0" fillId="0" borderId="7" xfId="1" applyNumberFormat="1" applyFont="1" applyBorder="1" applyAlignment="1">
      <alignment vertical="center"/>
    </xf>
    <xf numFmtId="164" fontId="0" fillId="0" borderId="9" xfId="1" applyNumberFormat="1" applyFont="1" applyBorder="1" applyAlignment="1">
      <alignment vertical="center"/>
    </xf>
    <xf numFmtId="9" fontId="0" fillId="0" borderId="9" xfId="2" applyFont="1" applyBorder="1" applyAlignment="1">
      <alignment vertical="center"/>
    </xf>
    <xf numFmtId="164" fontId="0" fillId="5" borderId="9" xfId="1" applyNumberFormat="1" applyFont="1" applyFill="1" applyBorder="1" applyAlignment="1">
      <alignment vertical="center"/>
    </xf>
    <xf numFmtId="9" fontId="0" fillId="5" borderId="9" xfId="2" applyFont="1" applyFill="1" applyBorder="1" applyAlignment="1">
      <alignment vertical="center"/>
    </xf>
    <xf numFmtId="164" fontId="0" fillId="0" borderId="10" xfId="1" applyNumberFormat="1" applyFont="1" applyBorder="1" applyAlignment="1">
      <alignment vertical="center"/>
    </xf>
    <xf numFmtId="164" fontId="1"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164" fontId="6" fillId="2" borderId="9"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xf>
    <xf numFmtId="164" fontId="5" fillId="0" borderId="16" xfId="1" applyNumberFormat="1" applyFont="1" applyBorder="1" applyAlignment="1">
      <alignment vertical="center"/>
    </xf>
    <xf numFmtId="16" fontId="0" fillId="0" borderId="17" xfId="0" quotePrefix="1" applyNumberFormat="1" applyBorder="1" applyAlignment="1">
      <alignment horizontal="center" vertical="center" wrapText="1"/>
    </xf>
    <xf numFmtId="16" fontId="0" fillId="0" borderId="18" xfId="0" quotePrefix="1" applyNumberFormat="1" applyBorder="1" applyAlignment="1">
      <alignment vertical="center" wrapText="1"/>
    </xf>
    <xf numFmtId="0" fontId="0" fillId="4" borderId="18" xfId="0" applyFill="1" applyBorder="1" applyAlignment="1">
      <alignment vertical="center" wrapText="1"/>
    </xf>
    <xf numFmtId="3" fontId="0" fillId="0" borderId="18" xfId="0" applyNumberFormat="1" applyBorder="1" applyAlignment="1">
      <alignment vertical="center" wrapText="1"/>
    </xf>
    <xf numFmtId="164" fontId="0" fillId="0" borderId="18" xfId="1" applyNumberFormat="1" applyFont="1" applyBorder="1" applyAlignment="1">
      <alignment vertical="center"/>
    </xf>
    <xf numFmtId="9" fontId="0" fillId="0" borderId="18" xfId="2" applyFont="1" applyBorder="1" applyAlignment="1">
      <alignment vertical="center"/>
    </xf>
    <xf numFmtId="164" fontId="0" fillId="0" borderId="19" xfId="1" applyNumberFormat="1" applyFont="1" applyBorder="1" applyAlignment="1">
      <alignment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64" fontId="1" fillId="2" borderId="6" xfId="0" applyNumberFormat="1" applyFont="1" applyFill="1" applyBorder="1" applyAlignment="1">
      <alignment horizontal="center" vertical="center" wrapText="1"/>
    </xf>
    <xf numFmtId="164" fontId="6" fillId="2" borderId="6" xfId="0" applyNumberFormat="1" applyFont="1" applyFill="1" applyBorder="1" applyAlignment="1">
      <alignment horizontal="center" vertical="center" wrapText="1"/>
    </xf>
    <xf numFmtId="164" fontId="6" fillId="2" borderId="7" xfId="0" applyNumberFormat="1" applyFont="1" applyFill="1" applyBorder="1" applyAlignment="1">
      <alignment horizontal="center" vertical="center"/>
    </xf>
    <xf numFmtId="164" fontId="0" fillId="0" borderId="16" xfId="1" applyNumberFormat="1" applyFont="1" applyBorder="1" applyAlignment="1">
      <alignment vertical="center"/>
    </xf>
    <xf numFmtId="164" fontId="1" fillId="5" borderId="6" xfId="0" applyNumberFormat="1" applyFont="1" applyFill="1" applyBorder="1" applyAlignment="1">
      <alignment horizontal="center" vertical="center" wrapText="1"/>
    </xf>
    <xf numFmtId="0" fontId="1" fillId="5" borderId="6" xfId="0" applyFont="1" applyFill="1" applyBorder="1" applyAlignment="1">
      <alignment horizontal="center" vertical="center" wrapText="1"/>
    </xf>
    <xf numFmtId="164" fontId="0" fillId="5" borderId="18" xfId="1" applyNumberFormat="1" applyFont="1" applyFill="1" applyBorder="1" applyAlignment="1">
      <alignment vertical="center"/>
    </xf>
    <xf numFmtId="9" fontId="0" fillId="5" borderId="18" xfId="2" applyFont="1" applyFill="1" applyBorder="1" applyAlignment="1">
      <alignment vertical="center"/>
    </xf>
    <xf numFmtId="164" fontId="0" fillId="0" borderId="20" xfId="1" applyNumberFormat="1" applyFont="1" applyBorder="1" applyAlignment="1">
      <alignment vertical="center"/>
    </xf>
    <xf numFmtId="16" fontId="0" fillId="0" borderId="21" xfId="0" quotePrefix="1" applyNumberFormat="1" applyBorder="1" applyAlignment="1">
      <alignment horizontal="center" vertical="center" wrapText="1"/>
    </xf>
    <xf numFmtId="16" fontId="0" fillId="0" borderId="22" xfId="0" quotePrefix="1" applyNumberFormat="1" applyBorder="1" applyAlignment="1">
      <alignment vertical="center" wrapText="1"/>
    </xf>
    <xf numFmtId="0" fontId="0" fillId="4" borderId="22" xfId="0" applyFill="1" applyBorder="1" applyAlignment="1">
      <alignment vertical="center" wrapText="1"/>
    </xf>
    <xf numFmtId="3" fontId="0" fillId="0" borderId="22" xfId="0" applyNumberFormat="1" applyBorder="1" applyAlignment="1">
      <alignment vertical="center" wrapText="1"/>
    </xf>
    <xf numFmtId="164" fontId="0" fillId="0" borderId="22" xfId="1" applyNumberFormat="1" applyFont="1" applyBorder="1" applyAlignment="1">
      <alignment vertical="center"/>
    </xf>
    <xf numFmtId="9" fontId="0" fillId="0" borderId="22" xfId="2" applyFont="1" applyBorder="1" applyAlignment="1">
      <alignment vertical="center"/>
    </xf>
    <xf numFmtId="164" fontId="0" fillId="0" borderId="23" xfId="1" applyNumberFormat="1" applyFont="1" applyBorder="1" applyAlignment="1">
      <alignment vertical="center"/>
    </xf>
    <xf numFmtId="0" fontId="0" fillId="0" borderId="12" xfId="0" applyBorder="1" applyAlignment="1">
      <alignment vertical="center" wrapText="1"/>
    </xf>
    <xf numFmtId="0" fontId="2" fillId="0" borderId="9" xfId="0" applyFont="1" applyBorder="1" applyAlignment="1">
      <alignment horizontal="right" vertical="center"/>
    </xf>
    <xf numFmtId="0" fontId="2" fillId="0" borderId="12" xfId="0" applyFont="1" applyBorder="1" applyAlignment="1">
      <alignment horizontal="right" vertical="center"/>
    </xf>
    <xf numFmtId="0" fontId="2" fillId="3" borderId="6" xfId="0" applyFont="1" applyFill="1" applyBorder="1" applyAlignment="1">
      <alignment vertical="center" wrapText="1"/>
    </xf>
    <xf numFmtId="0" fontId="2" fillId="0" borderId="6" xfId="0" applyFont="1" applyBorder="1" applyAlignment="1">
      <alignment vertical="center"/>
    </xf>
    <xf numFmtId="0" fontId="2" fillId="3" borderId="6" xfId="0" applyFont="1" applyFill="1" applyBorder="1" applyAlignment="1">
      <alignment vertical="center"/>
    </xf>
    <xf numFmtId="0" fontId="2" fillId="3" borderId="9" xfId="0" applyFont="1" applyFill="1" applyBorder="1" applyAlignment="1">
      <alignment vertical="center" wrapText="1"/>
    </xf>
    <xf numFmtId="0" fontId="2" fillId="0" borderId="9" xfId="0" applyFont="1" applyBorder="1" applyAlignment="1">
      <alignment vertical="center"/>
    </xf>
    <xf numFmtId="0" fontId="2" fillId="3" borderId="9" xfId="0" applyFont="1" applyFill="1" applyBorder="1" applyAlignment="1">
      <alignment vertical="center"/>
    </xf>
    <xf numFmtId="0" fontId="2" fillId="4" borderId="9" xfId="0" applyFont="1" applyFill="1" applyBorder="1" applyAlignment="1">
      <alignment vertical="center" wrapText="1"/>
    </xf>
    <xf numFmtId="0" fontId="2" fillId="3" borderId="12" xfId="0" applyFont="1" applyFill="1" applyBorder="1" applyAlignment="1">
      <alignment vertical="center" wrapText="1"/>
    </xf>
    <xf numFmtId="0" fontId="2" fillId="0" borderId="12" xfId="0" applyFont="1" applyBorder="1" applyAlignment="1">
      <alignment vertical="center"/>
    </xf>
    <xf numFmtId="0" fontId="2" fillId="3" borderId="12" xfId="0" applyFont="1" applyFill="1" applyBorder="1" applyAlignment="1">
      <alignment vertical="center"/>
    </xf>
    <xf numFmtId="0" fontId="2" fillId="0" borderId="25" xfId="0" applyFont="1" applyBorder="1" applyAlignment="1">
      <alignment vertical="center" wrapText="1"/>
    </xf>
    <xf numFmtId="3" fontId="2" fillId="3" borderId="9" xfId="0" applyNumberFormat="1" applyFont="1" applyFill="1" applyBorder="1" applyAlignment="1">
      <alignment vertical="center" wrapText="1"/>
    </xf>
    <xf numFmtId="0" fontId="2" fillId="0" borderId="24" xfId="0" applyFont="1" applyBorder="1" applyAlignment="1">
      <alignment vertical="center"/>
    </xf>
    <xf numFmtId="16" fontId="0" fillId="0" borderId="26" xfId="0" quotePrefix="1" applyNumberFormat="1" applyBorder="1" applyAlignment="1">
      <alignment horizontal="center" vertical="center"/>
    </xf>
    <xf numFmtId="16" fontId="0" fillId="0" borderId="25" xfId="0" quotePrefix="1" applyNumberFormat="1" applyBorder="1" applyAlignment="1">
      <alignment vertical="center"/>
    </xf>
    <xf numFmtId="0" fontId="0" fillId="4" borderId="25" xfId="0" applyFill="1" applyBorder="1" applyAlignment="1">
      <alignment vertical="center" wrapText="1"/>
    </xf>
    <xf numFmtId="3" fontId="0" fillId="0" borderId="25" xfId="0" applyNumberFormat="1" applyBorder="1" applyAlignment="1">
      <alignment vertical="center" wrapText="1"/>
    </xf>
    <xf numFmtId="0" fontId="0" fillId="4" borderId="25" xfId="0" applyFill="1" applyBorder="1" applyAlignment="1">
      <alignment vertical="center"/>
    </xf>
    <xf numFmtId="0" fontId="0" fillId="3" borderId="25" xfId="0" applyFill="1" applyBorder="1" applyAlignment="1">
      <alignment vertical="center"/>
    </xf>
    <xf numFmtId="0" fontId="0" fillId="0" borderId="25" xfId="0" applyBorder="1" applyAlignment="1">
      <alignment horizontal="right" vertical="center"/>
    </xf>
    <xf numFmtId="0" fontId="2" fillId="3" borderId="25" xfId="0" applyFont="1" applyFill="1" applyBorder="1" applyAlignment="1">
      <alignment vertical="center" wrapText="1"/>
    </xf>
    <xf numFmtId="0" fontId="2" fillId="0" borderId="25" xfId="0" applyFont="1" applyBorder="1" applyAlignment="1">
      <alignment vertical="center"/>
    </xf>
    <xf numFmtId="0" fontId="2" fillId="3" borderId="25" xfId="0" applyFont="1" applyFill="1" applyBorder="1" applyAlignment="1">
      <alignment vertical="center"/>
    </xf>
    <xf numFmtId="0" fontId="2" fillId="4" borderId="25" xfId="0" applyFont="1" applyFill="1" applyBorder="1" applyAlignment="1">
      <alignment vertical="center" wrapText="1"/>
    </xf>
    <xf numFmtId="0" fontId="0" fillId="0" borderId="25" xfId="0" applyBorder="1" applyAlignment="1">
      <alignment vertical="center"/>
    </xf>
    <xf numFmtId="3" fontId="0" fillId="0" borderId="27" xfId="0" applyNumberFormat="1" applyBorder="1" applyAlignment="1">
      <alignment vertical="center" wrapText="1"/>
    </xf>
    <xf numFmtId="0" fontId="1" fillId="2" borderId="28" xfId="0" applyFont="1" applyFill="1" applyBorder="1" applyAlignment="1">
      <alignment horizontal="center" vertical="center"/>
    </xf>
    <xf numFmtId="0" fontId="1" fillId="6" borderId="2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29" xfId="0" applyFont="1" applyBorder="1" applyAlignment="1">
      <alignment vertical="center"/>
    </xf>
    <xf numFmtId="0" fontId="0" fillId="0" borderId="14" xfId="0" applyBorder="1" applyAlignment="1">
      <alignment vertical="center"/>
    </xf>
    <xf numFmtId="16" fontId="0" fillId="0" borderId="15" xfId="0" quotePrefix="1" applyNumberFormat="1" applyBorder="1" applyAlignment="1">
      <alignment vertical="center"/>
    </xf>
    <xf numFmtId="0" fontId="1" fillId="0" borderId="15" xfId="0" applyFont="1" applyBorder="1" applyAlignment="1">
      <alignment vertical="center"/>
    </xf>
    <xf numFmtId="3" fontId="0" fillId="0" borderId="15" xfId="0" applyNumberFormat="1" applyBorder="1" applyAlignment="1">
      <alignment vertical="center" wrapText="1"/>
    </xf>
    <xf numFmtId="0" fontId="0" fillId="0" borderId="15" xfId="0" applyBorder="1" applyAlignment="1">
      <alignment vertical="center"/>
    </xf>
    <xf numFmtId="0" fontId="0" fillId="0" borderId="15" xfId="0" applyBorder="1" applyAlignment="1">
      <alignment horizontal="right" vertical="center"/>
    </xf>
    <xf numFmtId="0" fontId="0" fillId="0" borderId="15" xfId="0" applyBorder="1"/>
    <xf numFmtId="0" fontId="2" fillId="0" borderId="15" xfId="0" applyFont="1" applyBorder="1" applyAlignment="1">
      <alignment vertical="center" wrapText="1"/>
    </xf>
    <xf numFmtId="0" fontId="2" fillId="0" borderId="15" xfId="0" applyFont="1" applyBorder="1" applyAlignment="1">
      <alignment vertical="center"/>
    </xf>
    <xf numFmtId="3" fontId="0" fillId="0" borderId="16" xfId="0" applyNumberFormat="1" applyBorder="1" applyAlignment="1">
      <alignment vertical="center" wrapText="1"/>
    </xf>
    <xf numFmtId="3" fontId="2" fillId="3" borderId="12" xfId="0" applyNumberFormat="1" applyFont="1" applyFill="1" applyBorder="1" applyAlignment="1">
      <alignment vertical="center" wrapText="1"/>
    </xf>
    <xf numFmtId="0" fontId="0" fillId="0" borderId="30" xfId="0" applyBorder="1" applyAlignment="1">
      <alignment vertical="center"/>
    </xf>
    <xf numFmtId="164" fontId="0" fillId="0" borderId="9" xfId="1" applyNumberFormat="1" applyFont="1" applyBorder="1" applyAlignment="1" applyProtection="1">
      <alignment vertical="center"/>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horizontal="center" vertical="center" wrapText="1"/>
    </xf>
    <xf numFmtId="16" fontId="5" fillId="0" borderId="14" xfId="0" quotePrefix="1" applyNumberFormat="1" applyFont="1" applyBorder="1" applyAlignment="1">
      <alignment horizontal="left" vertical="center" wrapText="1"/>
    </xf>
    <xf numFmtId="16" fontId="5" fillId="0" borderId="15" xfId="0" quotePrefix="1" applyNumberFormat="1" applyFont="1" applyBorder="1" applyAlignment="1">
      <alignment horizontal="left" vertical="center" wrapText="1"/>
    </xf>
    <xf numFmtId="16" fontId="5" fillId="0" borderId="20" xfId="0" quotePrefix="1" applyNumberFormat="1" applyFont="1" applyBorder="1" applyAlignment="1">
      <alignment horizontal="left" vertical="center" wrapText="1"/>
    </xf>
    <xf numFmtId="3" fontId="2" fillId="0" borderId="6" xfId="0" applyNumberFormat="1" applyFont="1" applyBorder="1" applyAlignment="1">
      <alignment vertical="center" wrapText="1"/>
    </xf>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69C3-976B-414E-9EE5-E3DDEB9A50F2}">
  <dimension ref="A1:T25"/>
  <sheetViews>
    <sheetView topLeftCell="C1" zoomScale="80" zoomScaleNormal="80" workbookViewId="0">
      <pane ySplit="2" topLeftCell="A21" activePane="bottomLeft" state="frozen"/>
      <selection pane="bottomLeft" activeCell="I21" sqref="I21"/>
    </sheetView>
  </sheetViews>
  <sheetFormatPr baseColWidth="10" defaultRowHeight="14.4" x14ac:dyDescent="0.3"/>
  <cols>
    <col min="1" max="1" width="8.88671875" bestFit="1" customWidth="1"/>
    <col min="2" max="2" width="7" bestFit="1" customWidth="1"/>
    <col min="3" max="3" width="77.109375" customWidth="1"/>
    <col min="4" max="4" width="14.44140625" hidden="1" customWidth="1"/>
    <col min="5" max="5" width="15.6640625" customWidth="1"/>
    <col min="6" max="6" width="14.109375" customWidth="1"/>
    <col min="7" max="7" width="10.6640625" customWidth="1"/>
    <col min="8" max="8" width="11.33203125" customWidth="1"/>
    <col min="11" max="12" width="26" customWidth="1"/>
    <col min="13" max="13" width="38.109375" customWidth="1"/>
    <col min="14" max="14" width="11.109375" bestFit="1" customWidth="1"/>
    <col min="15" max="15" width="29.5546875" bestFit="1" customWidth="1"/>
    <col min="16" max="16" width="18.33203125" bestFit="1" customWidth="1"/>
    <col min="17" max="17" width="39.44140625" customWidth="1"/>
    <col min="20" max="20" width="14.44140625" customWidth="1"/>
  </cols>
  <sheetData>
    <row r="1" spans="1:20" x14ac:dyDescent="0.3">
      <c r="E1" s="132" t="s">
        <v>38</v>
      </c>
      <c r="F1" s="133"/>
      <c r="G1" s="133"/>
      <c r="H1" s="133"/>
      <c r="I1" s="133"/>
      <c r="J1" s="133"/>
      <c r="K1" s="133"/>
      <c r="L1" s="133"/>
      <c r="M1" s="133"/>
      <c r="N1" s="133"/>
      <c r="O1" s="133"/>
      <c r="P1" s="133"/>
      <c r="Q1" s="134"/>
      <c r="R1" s="132" t="s">
        <v>37</v>
      </c>
      <c r="S1" s="133"/>
      <c r="T1" s="134"/>
    </row>
    <row r="2" spans="1:20" s="118" customFormat="1" ht="72" x14ac:dyDescent="0.3">
      <c r="A2" s="115" t="s">
        <v>1</v>
      </c>
      <c r="B2" s="115" t="s">
        <v>3</v>
      </c>
      <c r="C2" s="115" t="s">
        <v>0</v>
      </c>
      <c r="D2" s="116" t="s">
        <v>111</v>
      </c>
      <c r="E2" s="117" t="s">
        <v>29</v>
      </c>
      <c r="F2" s="117" t="s">
        <v>110</v>
      </c>
      <c r="G2" s="117" t="s">
        <v>61</v>
      </c>
      <c r="H2" s="117" t="s">
        <v>62</v>
      </c>
      <c r="I2" s="117" t="s">
        <v>33</v>
      </c>
      <c r="J2" s="117" t="s">
        <v>35</v>
      </c>
      <c r="K2" s="115" t="s">
        <v>64</v>
      </c>
      <c r="L2" s="115" t="s">
        <v>65</v>
      </c>
      <c r="M2" s="115" t="s">
        <v>66</v>
      </c>
      <c r="N2" s="117" t="s">
        <v>67</v>
      </c>
      <c r="O2" s="115" t="s">
        <v>68</v>
      </c>
      <c r="P2" s="117" t="s">
        <v>109</v>
      </c>
      <c r="Q2" s="115" t="s">
        <v>36</v>
      </c>
      <c r="R2" s="117" t="s">
        <v>30</v>
      </c>
      <c r="S2" s="117" t="s">
        <v>31</v>
      </c>
      <c r="T2" s="117" t="s">
        <v>32</v>
      </c>
    </row>
    <row r="3" spans="1:20" s="1" customFormat="1" ht="57.6" x14ac:dyDescent="0.3">
      <c r="A3" s="102" t="s">
        <v>2</v>
      </c>
      <c r="B3" s="103" t="s">
        <v>4</v>
      </c>
      <c r="C3" s="104" t="s">
        <v>19</v>
      </c>
      <c r="D3" s="105">
        <f>(E3*4)+(E3*150%)</f>
        <v>41250000</v>
      </c>
      <c r="E3" s="105">
        <v>7500000</v>
      </c>
      <c r="F3" s="105">
        <v>500000</v>
      </c>
      <c r="G3" s="106">
        <v>20</v>
      </c>
      <c r="H3" s="107"/>
      <c r="I3" s="108" t="s">
        <v>34</v>
      </c>
      <c r="J3" s="108" t="s">
        <v>46</v>
      </c>
      <c r="K3" s="99" t="s">
        <v>106</v>
      </c>
      <c r="L3" s="109"/>
      <c r="M3" s="99" t="s">
        <v>107</v>
      </c>
      <c r="N3" s="110">
        <v>90</v>
      </c>
      <c r="O3" s="111"/>
      <c r="P3" s="111"/>
      <c r="Q3" s="112" t="s">
        <v>39</v>
      </c>
      <c r="R3" s="113">
        <v>125</v>
      </c>
      <c r="S3" s="105">
        <v>210000</v>
      </c>
      <c r="T3" s="114">
        <v>59777</v>
      </c>
    </row>
    <row r="4" spans="1:20" s="1" customFormat="1" ht="57.6" x14ac:dyDescent="0.3">
      <c r="A4" s="10"/>
      <c r="B4" s="11" t="s">
        <v>5</v>
      </c>
      <c r="C4" s="12" t="s">
        <v>40</v>
      </c>
      <c r="D4" s="13">
        <f t="shared" ref="D4:D25" si="0">(E4*4)+(E4*150%)</f>
        <v>16500000</v>
      </c>
      <c r="E4" s="13">
        <v>3000000</v>
      </c>
      <c r="F4" s="13">
        <v>200000</v>
      </c>
      <c r="G4" s="14">
        <v>24</v>
      </c>
      <c r="H4" s="29"/>
      <c r="I4" s="15" t="s">
        <v>34</v>
      </c>
      <c r="J4" s="15" t="s">
        <v>46</v>
      </c>
      <c r="K4" s="26" t="s">
        <v>106</v>
      </c>
      <c r="L4" s="92"/>
      <c r="M4" s="26" t="s">
        <v>107</v>
      </c>
      <c r="N4" s="93">
        <v>90</v>
      </c>
      <c r="O4" s="94"/>
      <c r="P4" s="94"/>
      <c r="Q4" s="26" t="s">
        <v>39</v>
      </c>
      <c r="R4" s="14">
        <v>155</v>
      </c>
      <c r="S4" s="13">
        <v>322000</v>
      </c>
      <c r="T4" s="16">
        <v>19283</v>
      </c>
    </row>
    <row r="5" spans="1:20" s="1" customFormat="1" ht="57.6" x14ac:dyDescent="0.3">
      <c r="A5" s="10"/>
      <c r="B5" s="11" t="s">
        <v>6</v>
      </c>
      <c r="C5" s="12" t="s">
        <v>41</v>
      </c>
      <c r="D5" s="13">
        <f t="shared" si="0"/>
        <v>13750000</v>
      </c>
      <c r="E5" s="13">
        <v>2500000</v>
      </c>
      <c r="F5" s="13">
        <v>200000</v>
      </c>
      <c r="G5" s="14">
        <v>24</v>
      </c>
      <c r="H5" s="29"/>
      <c r="I5" s="15" t="s">
        <v>34</v>
      </c>
      <c r="J5" s="15" t="s">
        <v>46</v>
      </c>
      <c r="K5" s="26" t="s">
        <v>106</v>
      </c>
      <c r="L5" s="92"/>
      <c r="M5" s="26" t="s">
        <v>107</v>
      </c>
      <c r="N5" s="93">
        <v>90</v>
      </c>
      <c r="O5" s="94"/>
      <c r="P5" s="94"/>
      <c r="Q5" s="26" t="s">
        <v>39</v>
      </c>
      <c r="R5" s="14">
        <v>138</v>
      </c>
      <c r="S5" s="13">
        <v>322000</v>
      </c>
      <c r="T5" s="16">
        <v>18250</v>
      </c>
    </row>
    <row r="6" spans="1:20" s="1" customFormat="1" ht="57.6" x14ac:dyDescent="0.3">
      <c r="A6" s="10"/>
      <c r="B6" s="11" t="s">
        <v>7</v>
      </c>
      <c r="C6" s="12" t="s">
        <v>42</v>
      </c>
      <c r="D6" s="13">
        <f t="shared" si="0"/>
        <v>8250000</v>
      </c>
      <c r="E6" s="13">
        <v>1500000</v>
      </c>
      <c r="F6" s="13">
        <v>200000</v>
      </c>
      <c r="G6" s="14">
        <v>20</v>
      </c>
      <c r="H6" s="29"/>
      <c r="I6" s="15" t="s">
        <v>34</v>
      </c>
      <c r="J6" s="15" t="s">
        <v>46</v>
      </c>
      <c r="K6" s="26" t="s">
        <v>106</v>
      </c>
      <c r="L6" s="92"/>
      <c r="M6" s="26" t="s">
        <v>107</v>
      </c>
      <c r="N6" s="93">
        <v>90</v>
      </c>
      <c r="O6" s="94"/>
      <c r="P6" s="94"/>
      <c r="Q6" s="26" t="s">
        <v>39</v>
      </c>
      <c r="R6" s="14">
        <v>90</v>
      </c>
      <c r="S6" s="13">
        <v>215000</v>
      </c>
      <c r="T6" s="16">
        <v>16481</v>
      </c>
    </row>
    <row r="7" spans="1:20" s="1" customFormat="1" ht="57.6" x14ac:dyDescent="0.3">
      <c r="A7" s="10"/>
      <c r="B7" s="11" t="s">
        <v>8</v>
      </c>
      <c r="C7" s="12" t="s">
        <v>43</v>
      </c>
      <c r="D7" s="13">
        <f t="shared" si="0"/>
        <v>19250000</v>
      </c>
      <c r="E7" s="13">
        <v>3500000</v>
      </c>
      <c r="F7" s="13">
        <v>200000</v>
      </c>
      <c r="G7" s="14">
        <v>20</v>
      </c>
      <c r="H7" s="29"/>
      <c r="I7" s="15" t="s">
        <v>34</v>
      </c>
      <c r="J7" s="15" t="s">
        <v>46</v>
      </c>
      <c r="K7" s="26" t="s">
        <v>106</v>
      </c>
      <c r="L7" s="92"/>
      <c r="M7" s="26" t="s">
        <v>107</v>
      </c>
      <c r="N7" s="93">
        <v>90</v>
      </c>
      <c r="O7" s="94"/>
      <c r="P7" s="94"/>
      <c r="Q7" s="26" t="s">
        <v>39</v>
      </c>
      <c r="R7" s="14">
        <v>118</v>
      </c>
      <c r="S7" s="13">
        <v>296000</v>
      </c>
      <c r="T7" s="16">
        <v>30172</v>
      </c>
    </row>
    <row r="8" spans="1:20" s="1" customFormat="1" ht="57.6" x14ac:dyDescent="0.3">
      <c r="A8" s="10"/>
      <c r="B8" s="11" t="s">
        <v>9</v>
      </c>
      <c r="C8" s="12" t="s">
        <v>20</v>
      </c>
      <c r="D8" s="13">
        <f t="shared" si="0"/>
        <v>5500000</v>
      </c>
      <c r="E8" s="13">
        <v>1000000</v>
      </c>
      <c r="F8" s="13">
        <v>200000</v>
      </c>
      <c r="G8" s="14">
        <v>20</v>
      </c>
      <c r="H8" s="29"/>
      <c r="I8" s="15" t="s">
        <v>34</v>
      </c>
      <c r="J8" s="15" t="s">
        <v>46</v>
      </c>
      <c r="K8" s="26" t="s">
        <v>106</v>
      </c>
      <c r="L8" s="92"/>
      <c r="M8" s="26" t="s">
        <v>107</v>
      </c>
      <c r="N8" s="93">
        <v>90</v>
      </c>
      <c r="O8" s="94"/>
      <c r="P8" s="94"/>
      <c r="Q8" s="95" t="s">
        <v>39</v>
      </c>
      <c r="R8" s="14" t="s">
        <v>44</v>
      </c>
      <c r="S8" s="14" t="s">
        <v>44</v>
      </c>
      <c r="T8" s="17" t="s">
        <v>44</v>
      </c>
    </row>
    <row r="9" spans="1:20" s="1" customFormat="1" ht="58.2" thickBot="1" x14ac:dyDescent="0.35">
      <c r="A9" s="18"/>
      <c r="B9" s="19" t="s">
        <v>10</v>
      </c>
      <c r="C9" s="86" t="s">
        <v>21</v>
      </c>
      <c r="D9" s="20">
        <f t="shared" si="0"/>
        <v>1100000</v>
      </c>
      <c r="E9" s="20">
        <v>200000</v>
      </c>
      <c r="F9" s="20">
        <v>50000</v>
      </c>
      <c r="G9" s="21">
        <v>24</v>
      </c>
      <c r="H9" s="30"/>
      <c r="I9" s="22" t="s">
        <v>34</v>
      </c>
      <c r="J9" s="22" t="s">
        <v>46</v>
      </c>
      <c r="K9" s="27" t="s">
        <v>106</v>
      </c>
      <c r="L9" s="96"/>
      <c r="M9" s="27" t="s">
        <v>107</v>
      </c>
      <c r="N9" s="97">
        <v>90</v>
      </c>
      <c r="O9" s="98"/>
      <c r="P9" s="98"/>
      <c r="Q9" s="27" t="s">
        <v>39</v>
      </c>
      <c r="R9" s="21">
        <v>118</v>
      </c>
      <c r="S9" s="20">
        <v>19000</v>
      </c>
      <c r="T9" s="23">
        <v>1695</v>
      </c>
    </row>
    <row r="10" spans="1:20" s="1" customFormat="1" ht="57.6" x14ac:dyDescent="0.3">
      <c r="A10" s="24">
        <v>2</v>
      </c>
      <c r="B10" s="4" t="s">
        <v>11</v>
      </c>
      <c r="C10" s="5" t="s">
        <v>45</v>
      </c>
      <c r="D10" s="6">
        <f t="shared" si="0"/>
        <v>726000</v>
      </c>
      <c r="E10" s="6">
        <v>132000</v>
      </c>
      <c r="F10" s="6">
        <v>50000</v>
      </c>
      <c r="G10" s="7">
        <v>12</v>
      </c>
      <c r="H10" s="28"/>
      <c r="I10" s="8" t="s">
        <v>34</v>
      </c>
      <c r="J10" s="8" t="s">
        <v>46</v>
      </c>
      <c r="K10" s="99" t="s">
        <v>106</v>
      </c>
      <c r="L10" s="89"/>
      <c r="M10" s="99" t="s">
        <v>107</v>
      </c>
      <c r="N10" s="90">
        <v>90</v>
      </c>
      <c r="O10" s="91"/>
      <c r="P10" s="91"/>
      <c r="Q10" s="25" t="s">
        <v>39</v>
      </c>
      <c r="R10" s="7">
        <v>138</v>
      </c>
      <c r="S10" s="6">
        <v>30000</v>
      </c>
      <c r="T10" s="9">
        <v>950</v>
      </c>
    </row>
    <row r="11" spans="1:20" s="1" customFormat="1" ht="57.6" x14ac:dyDescent="0.3">
      <c r="A11" s="10"/>
      <c r="B11" s="11" t="s">
        <v>12</v>
      </c>
      <c r="C11" s="12" t="s">
        <v>22</v>
      </c>
      <c r="D11" s="13">
        <f t="shared" si="0"/>
        <v>385000</v>
      </c>
      <c r="E11" s="13">
        <v>70000</v>
      </c>
      <c r="F11" s="13">
        <v>20000</v>
      </c>
      <c r="G11" s="14">
        <v>8</v>
      </c>
      <c r="H11" s="29"/>
      <c r="I11" s="15" t="s">
        <v>34</v>
      </c>
      <c r="J11" s="87" t="s">
        <v>50</v>
      </c>
      <c r="K11" s="26" t="s">
        <v>106</v>
      </c>
      <c r="L11" s="92"/>
      <c r="M11" s="26" t="s">
        <v>107</v>
      </c>
      <c r="N11" s="93">
        <v>110</v>
      </c>
      <c r="O11" s="94"/>
      <c r="P11" s="94"/>
      <c r="Q11" s="26" t="s">
        <v>55</v>
      </c>
      <c r="R11" s="14">
        <v>63</v>
      </c>
      <c r="S11" s="13">
        <v>9000</v>
      </c>
      <c r="T11" s="16">
        <v>1111</v>
      </c>
    </row>
    <row r="12" spans="1:20" s="1" customFormat="1" ht="57.6" x14ac:dyDescent="0.3">
      <c r="A12" s="10"/>
      <c r="B12" s="11" t="s">
        <v>13</v>
      </c>
      <c r="C12" s="12" t="s">
        <v>23</v>
      </c>
      <c r="D12" s="13">
        <f t="shared" si="0"/>
        <v>385000</v>
      </c>
      <c r="E12" s="13">
        <v>70000</v>
      </c>
      <c r="F12" s="13">
        <v>20000</v>
      </c>
      <c r="G12" s="14">
        <v>8</v>
      </c>
      <c r="H12" s="29"/>
      <c r="I12" s="15" t="s">
        <v>34</v>
      </c>
      <c r="J12" s="87" t="s">
        <v>50</v>
      </c>
      <c r="K12" s="26" t="s">
        <v>106</v>
      </c>
      <c r="L12" s="92"/>
      <c r="M12" s="26" t="s">
        <v>107</v>
      </c>
      <c r="N12" s="93">
        <v>110</v>
      </c>
      <c r="O12" s="94"/>
      <c r="P12" s="94"/>
      <c r="Q12" s="26" t="s">
        <v>55</v>
      </c>
      <c r="R12" s="14">
        <v>59</v>
      </c>
      <c r="S12" s="13">
        <v>15000</v>
      </c>
      <c r="T12" s="16">
        <v>1145</v>
      </c>
    </row>
    <row r="13" spans="1:20" s="1" customFormat="1" ht="57.6" x14ac:dyDescent="0.3">
      <c r="A13" s="10"/>
      <c r="B13" s="11" t="s">
        <v>14</v>
      </c>
      <c r="C13" s="12" t="s">
        <v>24</v>
      </c>
      <c r="D13" s="13">
        <f t="shared" si="0"/>
        <v>825000</v>
      </c>
      <c r="E13" s="13">
        <v>150000</v>
      </c>
      <c r="F13" s="13">
        <v>35000</v>
      </c>
      <c r="G13" s="14">
        <v>6</v>
      </c>
      <c r="H13" s="29"/>
      <c r="I13" s="15" t="s">
        <v>34</v>
      </c>
      <c r="J13" s="15" t="s">
        <v>51</v>
      </c>
      <c r="K13" s="26" t="s">
        <v>106</v>
      </c>
      <c r="L13" s="92"/>
      <c r="M13" s="26" t="s">
        <v>107</v>
      </c>
      <c r="N13" s="93">
        <v>110</v>
      </c>
      <c r="O13" s="94"/>
      <c r="P13" s="94"/>
      <c r="Q13" s="26" t="s">
        <v>55</v>
      </c>
      <c r="R13" s="14">
        <v>186</v>
      </c>
      <c r="S13" s="13">
        <v>30000</v>
      </c>
      <c r="T13" s="16">
        <v>757</v>
      </c>
    </row>
    <row r="14" spans="1:20" s="1" customFormat="1" ht="57.6" x14ac:dyDescent="0.3">
      <c r="A14" s="10"/>
      <c r="B14" s="11" t="s">
        <v>15</v>
      </c>
      <c r="C14" s="12" t="s">
        <v>25</v>
      </c>
      <c r="D14" s="13">
        <f t="shared" si="0"/>
        <v>605000</v>
      </c>
      <c r="E14" s="13">
        <v>110000</v>
      </c>
      <c r="F14" s="13">
        <v>20000</v>
      </c>
      <c r="G14" s="13">
        <v>6</v>
      </c>
      <c r="H14" s="31"/>
      <c r="I14" s="15" t="s">
        <v>34</v>
      </c>
      <c r="J14" s="15" t="s">
        <v>51</v>
      </c>
      <c r="K14" s="26" t="s">
        <v>106</v>
      </c>
      <c r="L14" s="92"/>
      <c r="M14" s="26" t="s">
        <v>107</v>
      </c>
      <c r="N14" s="93">
        <v>110</v>
      </c>
      <c r="O14" s="94"/>
      <c r="P14" s="94"/>
      <c r="Q14" s="26" t="s">
        <v>55</v>
      </c>
      <c r="R14" s="14">
        <v>67</v>
      </c>
      <c r="S14" s="13">
        <v>12000</v>
      </c>
      <c r="T14" s="16">
        <v>1520</v>
      </c>
    </row>
    <row r="15" spans="1:20" s="1" customFormat="1" ht="57.6" x14ac:dyDescent="0.3">
      <c r="A15" s="10"/>
      <c r="B15" s="11" t="s">
        <v>16</v>
      </c>
      <c r="C15" s="12" t="s">
        <v>26</v>
      </c>
      <c r="D15" s="13">
        <f t="shared" si="0"/>
        <v>990000</v>
      </c>
      <c r="E15" s="13">
        <v>180000</v>
      </c>
      <c r="F15" s="13">
        <v>50000</v>
      </c>
      <c r="G15" s="13">
        <v>12</v>
      </c>
      <c r="H15" s="31"/>
      <c r="I15" s="15" t="s">
        <v>34</v>
      </c>
      <c r="J15" s="15" t="s">
        <v>46</v>
      </c>
      <c r="K15" s="26" t="s">
        <v>106</v>
      </c>
      <c r="L15" s="92"/>
      <c r="M15" s="26" t="s">
        <v>107</v>
      </c>
      <c r="N15" s="93">
        <v>90</v>
      </c>
      <c r="O15" s="94"/>
      <c r="P15" s="94"/>
      <c r="Q15" s="26" t="s">
        <v>54</v>
      </c>
      <c r="R15" s="14">
        <v>109</v>
      </c>
      <c r="S15" s="13">
        <v>13000</v>
      </c>
      <c r="T15" s="16">
        <v>1585</v>
      </c>
    </row>
    <row r="16" spans="1:20" s="1" customFormat="1" ht="57.6" x14ac:dyDescent="0.3">
      <c r="A16" s="10"/>
      <c r="B16" s="11" t="s">
        <v>17</v>
      </c>
      <c r="C16" s="12" t="s">
        <v>27</v>
      </c>
      <c r="D16" s="13">
        <f t="shared" si="0"/>
        <v>247500</v>
      </c>
      <c r="E16" s="13">
        <v>45000</v>
      </c>
      <c r="F16" s="13">
        <v>10000</v>
      </c>
      <c r="G16" s="13">
        <v>8</v>
      </c>
      <c r="H16" s="31"/>
      <c r="I16" s="15" t="s">
        <v>34</v>
      </c>
      <c r="J16" s="15" t="s">
        <v>50</v>
      </c>
      <c r="K16" s="26" t="s">
        <v>106</v>
      </c>
      <c r="L16" s="92"/>
      <c r="M16" s="26" t="s">
        <v>107</v>
      </c>
      <c r="N16" s="93">
        <v>110</v>
      </c>
      <c r="O16" s="94"/>
      <c r="P16" s="94"/>
      <c r="Q16" s="26" t="s">
        <v>55</v>
      </c>
      <c r="R16" s="14">
        <v>95</v>
      </c>
      <c r="S16" s="13">
        <v>4000</v>
      </c>
      <c r="T16" s="16">
        <v>444</v>
      </c>
    </row>
    <row r="17" spans="1:20" s="1" customFormat="1" ht="57.6" x14ac:dyDescent="0.3">
      <c r="A17" s="10"/>
      <c r="B17" s="11" t="s">
        <v>18</v>
      </c>
      <c r="C17" s="12" t="s">
        <v>28</v>
      </c>
      <c r="D17" s="13">
        <f t="shared" si="0"/>
        <v>412500</v>
      </c>
      <c r="E17" s="13">
        <v>75000</v>
      </c>
      <c r="F17" s="13">
        <v>20000</v>
      </c>
      <c r="G17" s="13">
        <v>8</v>
      </c>
      <c r="H17" s="31"/>
      <c r="I17" s="15" t="s">
        <v>34</v>
      </c>
      <c r="J17" s="87" t="s">
        <v>50</v>
      </c>
      <c r="K17" s="26" t="s">
        <v>106</v>
      </c>
      <c r="L17" s="92"/>
      <c r="M17" s="26" t="s">
        <v>107</v>
      </c>
      <c r="N17" s="93">
        <v>110</v>
      </c>
      <c r="O17" s="94"/>
      <c r="P17" s="94"/>
      <c r="Q17" s="26" t="s">
        <v>55</v>
      </c>
      <c r="R17" s="14">
        <v>129</v>
      </c>
      <c r="S17" s="13">
        <v>5000</v>
      </c>
      <c r="T17" s="16">
        <v>560</v>
      </c>
    </row>
    <row r="18" spans="1:20" s="1" customFormat="1" ht="57.6" x14ac:dyDescent="0.3">
      <c r="A18" s="10"/>
      <c r="B18" s="11" t="s">
        <v>53</v>
      </c>
      <c r="C18" s="12" t="s">
        <v>52</v>
      </c>
      <c r="D18" s="13">
        <f t="shared" si="0"/>
        <v>495000</v>
      </c>
      <c r="E18" s="13">
        <v>90000</v>
      </c>
      <c r="F18" s="13">
        <v>20000</v>
      </c>
      <c r="G18" s="13">
        <v>12</v>
      </c>
      <c r="H18" s="31"/>
      <c r="I18" s="15" t="s">
        <v>34</v>
      </c>
      <c r="J18" s="87" t="s">
        <v>46</v>
      </c>
      <c r="K18" s="26" t="s">
        <v>106</v>
      </c>
      <c r="L18" s="92"/>
      <c r="M18" s="26" t="s">
        <v>107</v>
      </c>
      <c r="N18" s="93">
        <v>90</v>
      </c>
      <c r="O18" s="94"/>
      <c r="P18" s="94"/>
      <c r="Q18" s="26" t="s">
        <v>54</v>
      </c>
      <c r="R18" s="14">
        <v>69</v>
      </c>
      <c r="S18" s="13">
        <v>10000</v>
      </c>
      <c r="T18" s="16">
        <v>1256</v>
      </c>
    </row>
    <row r="19" spans="1:20" s="1" customFormat="1" ht="57.6" x14ac:dyDescent="0.3">
      <c r="A19" s="10"/>
      <c r="B19" s="11" t="s">
        <v>56</v>
      </c>
      <c r="C19" s="12" t="s">
        <v>57</v>
      </c>
      <c r="D19" s="13">
        <f t="shared" si="0"/>
        <v>55000</v>
      </c>
      <c r="E19" s="13">
        <v>10000</v>
      </c>
      <c r="F19" s="13">
        <v>5000</v>
      </c>
      <c r="G19" s="13">
        <v>12</v>
      </c>
      <c r="H19" s="31"/>
      <c r="I19" s="15" t="s">
        <v>34</v>
      </c>
      <c r="J19" s="87" t="s">
        <v>46</v>
      </c>
      <c r="K19" s="26" t="s">
        <v>106</v>
      </c>
      <c r="L19" s="92"/>
      <c r="M19" s="26" t="s">
        <v>107</v>
      </c>
      <c r="N19" s="93">
        <v>90</v>
      </c>
      <c r="O19" s="94"/>
      <c r="P19" s="94"/>
      <c r="Q19" s="26" t="s">
        <v>39</v>
      </c>
      <c r="R19" s="14">
        <v>2</v>
      </c>
      <c r="S19" s="13">
        <v>200</v>
      </c>
      <c r="T19" s="16">
        <v>200</v>
      </c>
    </row>
    <row r="20" spans="1:20" s="1" customFormat="1" ht="58.2" thickBot="1" x14ac:dyDescent="0.35">
      <c r="A20" s="18"/>
      <c r="B20" s="19" t="s">
        <v>59</v>
      </c>
      <c r="C20" s="86" t="s">
        <v>58</v>
      </c>
      <c r="D20" s="20">
        <f t="shared" si="0"/>
        <v>357500</v>
      </c>
      <c r="E20" s="20">
        <v>65000</v>
      </c>
      <c r="F20" s="20">
        <v>15000</v>
      </c>
      <c r="G20" s="20">
        <v>6</v>
      </c>
      <c r="H20" s="32"/>
      <c r="I20" s="22" t="s">
        <v>34</v>
      </c>
      <c r="J20" s="88" t="s">
        <v>51</v>
      </c>
      <c r="K20" s="27" t="s">
        <v>106</v>
      </c>
      <c r="L20" s="96"/>
      <c r="M20" s="26" t="s">
        <v>107</v>
      </c>
      <c r="N20" s="97">
        <v>110</v>
      </c>
      <c r="O20" s="98"/>
      <c r="P20" s="98"/>
      <c r="Q20" s="27" t="s">
        <v>55</v>
      </c>
      <c r="R20" s="21">
        <v>49</v>
      </c>
      <c r="S20" s="20">
        <v>6000</v>
      </c>
      <c r="T20" s="23">
        <v>1290</v>
      </c>
    </row>
    <row r="21" spans="1:20" s="1" customFormat="1" ht="87" customHeight="1" x14ac:dyDescent="0.3">
      <c r="A21" s="33">
        <v>3</v>
      </c>
      <c r="B21" s="4" t="s">
        <v>47</v>
      </c>
      <c r="C21" s="7" t="s">
        <v>60</v>
      </c>
      <c r="D21" s="6">
        <f t="shared" si="0"/>
        <v>4290000</v>
      </c>
      <c r="E21" s="6">
        <v>780000</v>
      </c>
      <c r="F21" s="6">
        <v>150000</v>
      </c>
      <c r="G21" s="139">
        <v>96</v>
      </c>
      <c r="H21" s="7">
        <v>8</v>
      </c>
      <c r="I21" s="8" t="s">
        <v>63</v>
      </c>
      <c r="J21" s="8"/>
      <c r="K21" s="99" t="s">
        <v>106</v>
      </c>
      <c r="L21" s="26" t="s">
        <v>106</v>
      </c>
      <c r="M21" s="25" t="s">
        <v>108</v>
      </c>
      <c r="N21" s="90">
        <v>70</v>
      </c>
      <c r="O21" s="25" t="s">
        <v>113</v>
      </c>
      <c r="P21" s="90">
        <v>200</v>
      </c>
      <c r="Q21" s="25" t="s">
        <v>105</v>
      </c>
      <c r="R21" s="7">
        <v>968</v>
      </c>
      <c r="S21" s="6">
        <v>30000</v>
      </c>
      <c r="T21" s="9">
        <v>800</v>
      </c>
    </row>
    <row r="22" spans="1:20" s="1" customFormat="1" ht="28.8" x14ac:dyDescent="0.3">
      <c r="A22" s="10"/>
      <c r="B22" s="11" t="s">
        <v>48</v>
      </c>
      <c r="C22" s="14" t="s">
        <v>70</v>
      </c>
      <c r="D22" s="13">
        <f t="shared" si="0"/>
        <v>1100000</v>
      </c>
      <c r="E22" s="13">
        <v>200000</v>
      </c>
      <c r="F22" s="13">
        <v>20000</v>
      </c>
      <c r="G22" s="13">
        <v>24</v>
      </c>
      <c r="H22" s="31"/>
      <c r="I22" s="15" t="s">
        <v>63</v>
      </c>
      <c r="J22" s="15"/>
      <c r="K22" s="99" t="s">
        <v>106</v>
      </c>
      <c r="L22" s="100"/>
      <c r="M22" s="93" t="s">
        <v>71</v>
      </c>
      <c r="N22" s="93">
        <v>80</v>
      </c>
      <c r="O22" s="100"/>
      <c r="P22" s="100"/>
      <c r="Q22" s="26" t="s">
        <v>72</v>
      </c>
      <c r="R22" s="14" t="s">
        <v>44</v>
      </c>
      <c r="S22" s="14" t="s">
        <v>44</v>
      </c>
      <c r="T22" s="16" t="s">
        <v>44</v>
      </c>
    </row>
    <row r="23" spans="1:20" s="1" customFormat="1" ht="52.2" customHeight="1" x14ac:dyDescent="0.3">
      <c r="A23" s="10"/>
      <c r="B23" s="11" t="s">
        <v>49</v>
      </c>
      <c r="C23" s="14" t="s">
        <v>100</v>
      </c>
      <c r="D23" s="13">
        <f t="shared" si="0"/>
        <v>1100000</v>
      </c>
      <c r="E23" s="13">
        <v>200000</v>
      </c>
      <c r="F23" s="13">
        <v>20000</v>
      </c>
      <c r="G23" s="13">
        <v>1</v>
      </c>
      <c r="H23" s="31"/>
      <c r="I23" s="15" t="s">
        <v>73</v>
      </c>
      <c r="J23" s="15" t="s">
        <v>73</v>
      </c>
      <c r="K23" s="101" t="s">
        <v>103</v>
      </c>
      <c r="L23" s="100"/>
      <c r="M23" s="26" t="s">
        <v>74</v>
      </c>
      <c r="N23" s="93">
        <v>80</v>
      </c>
      <c r="O23" s="100"/>
      <c r="P23" s="100"/>
      <c r="Q23" s="100"/>
      <c r="R23" s="14" t="s">
        <v>44</v>
      </c>
      <c r="S23" s="14" t="s">
        <v>44</v>
      </c>
      <c r="T23" s="16" t="s">
        <v>44</v>
      </c>
    </row>
    <row r="24" spans="1:20" s="130" customFormat="1" ht="52.2" customHeight="1" thickBot="1" x14ac:dyDescent="0.35">
      <c r="A24" s="18"/>
      <c r="B24" s="19" t="s">
        <v>69</v>
      </c>
      <c r="C24" s="21" t="s">
        <v>101</v>
      </c>
      <c r="D24" s="20">
        <f t="shared" si="0"/>
        <v>1100000</v>
      </c>
      <c r="E24" s="20">
        <v>200000</v>
      </c>
      <c r="F24" s="20">
        <v>20000</v>
      </c>
      <c r="G24" s="20">
        <v>1</v>
      </c>
      <c r="H24" s="32"/>
      <c r="I24" s="22" t="s">
        <v>102</v>
      </c>
      <c r="J24" s="22"/>
      <c r="K24" s="97" t="s">
        <v>103</v>
      </c>
      <c r="L24" s="129"/>
      <c r="M24" s="27" t="s">
        <v>104</v>
      </c>
      <c r="N24" s="97">
        <v>80</v>
      </c>
      <c r="O24" s="129"/>
      <c r="P24" s="129"/>
      <c r="Q24" s="129"/>
      <c r="R24" s="21" t="s">
        <v>44</v>
      </c>
      <c r="S24" s="21" t="s">
        <v>44</v>
      </c>
      <c r="T24" s="23" t="s">
        <v>44</v>
      </c>
    </row>
    <row r="25" spans="1:20" ht="115.8" thickBot="1" x14ac:dyDescent="0.35">
      <c r="A25" s="119">
        <v>4</v>
      </c>
      <c r="B25" s="120" t="s">
        <v>75</v>
      </c>
      <c r="C25" s="121" t="s">
        <v>76</v>
      </c>
      <c r="D25" s="122">
        <f t="shared" si="0"/>
        <v>3217500</v>
      </c>
      <c r="E25" s="122">
        <v>585000</v>
      </c>
      <c r="F25" s="122">
        <v>150000</v>
      </c>
      <c r="G25" s="122">
        <v>32</v>
      </c>
      <c r="H25" s="123">
        <v>4</v>
      </c>
      <c r="I25" s="124" t="s">
        <v>77</v>
      </c>
      <c r="J25" s="125"/>
      <c r="K25" s="126" t="s">
        <v>106</v>
      </c>
      <c r="L25" s="126" t="s">
        <v>106</v>
      </c>
      <c r="M25" s="126" t="s">
        <v>108</v>
      </c>
      <c r="N25" s="127">
        <v>80</v>
      </c>
      <c r="O25" s="126" t="s">
        <v>113</v>
      </c>
      <c r="P25" s="127">
        <v>150</v>
      </c>
      <c r="Q25" s="126" t="s">
        <v>78</v>
      </c>
      <c r="R25" s="123">
        <v>171</v>
      </c>
      <c r="S25" s="122">
        <v>70000</v>
      </c>
      <c r="T25" s="128">
        <v>3420</v>
      </c>
    </row>
  </sheetData>
  <mergeCells count="2">
    <mergeCell ref="R1:T1"/>
    <mergeCell ref="E1:Q1"/>
  </mergeCells>
  <phoneticPr fontId="7"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5898-3BAC-40DF-9546-DFA5B63EFDE4}">
  <dimension ref="A1:O34"/>
  <sheetViews>
    <sheetView tabSelected="1" zoomScale="90" zoomScaleNormal="90" workbookViewId="0">
      <selection activeCell="D6" sqref="D6"/>
    </sheetView>
  </sheetViews>
  <sheetFormatPr baseColWidth="10" defaultRowHeight="14.4" x14ac:dyDescent="0.3"/>
  <cols>
    <col min="1" max="1" width="9.5546875" customWidth="1"/>
    <col min="2" max="2" width="7" bestFit="1" customWidth="1"/>
    <col min="3" max="3" width="71.109375" customWidth="1"/>
    <col min="4" max="4" width="19.44140625" customWidth="1"/>
    <col min="5" max="5" width="15.5546875" customWidth="1"/>
    <col min="6" max="6" width="19.88671875" style="43" customWidth="1"/>
    <col min="7" max="7" width="11.5546875" customWidth="1"/>
    <col min="8" max="8" width="19.88671875" style="43" customWidth="1"/>
    <col min="10" max="10" width="20" style="43" customWidth="1"/>
    <col min="12" max="12" width="19.44140625" style="43" customWidth="1"/>
    <col min="14" max="14" width="16.5546875" style="43" customWidth="1"/>
    <col min="15" max="15" width="25.44140625" style="43" customWidth="1"/>
  </cols>
  <sheetData>
    <row r="1" spans="1:15" ht="135" customHeight="1" x14ac:dyDescent="0.3">
      <c r="A1" s="135" t="s">
        <v>112</v>
      </c>
      <c r="B1" s="135"/>
      <c r="C1" s="135"/>
      <c r="D1" s="135"/>
      <c r="E1" s="135"/>
      <c r="F1" s="135"/>
      <c r="G1" s="135"/>
      <c r="H1" s="135"/>
      <c r="I1" s="135"/>
      <c r="J1" s="135"/>
      <c r="K1" s="135"/>
      <c r="L1" s="135"/>
      <c r="M1" s="135"/>
      <c r="N1" s="135"/>
      <c r="O1" s="135"/>
    </row>
    <row r="2" spans="1:15" ht="54.75" customHeight="1" thickBot="1" x14ac:dyDescent="0.35">
      <c r="A2" s="2" t="str">
        <f>Leistungsverzeichnis!A2</f>
        <v>Lospaket</v>
      </c>
      <c r="B2" s="2" t="str">
        <f>Leistungsverzeichnis!B2</f>
        <v>Artikel</v>
      </c>
      <c r="C2" s="2" t="str">
        <f>Leistungsverzeichnis!C2</f>
        <v>Druckerzeugnis</v>
      </c>
      <c r="D2" s="3" t="str">
        <f>Leistungsverzeichnis!E2</f>
        <v>voraussichtliche jährliche Druckmenge in Stück</v>
      </c>
      <c r="E2" s="3" t="str">
        <f>Leistungsverzeichnis!F2</f>
        <v>Mindestdruckmenge je Druckabruf  in Stück</v>
      </c>
      <c r="F2" s="41" t="s">
        <v>82</v>
      </c>
      <c r="G2" s="3" t="s">
        <v>83</v>
      </c>
      <c r="H2" s="41" t="s">
        <v>84</v>
      </c>
      <c r="I2" s="3" t="s">
        <v>83</v>
      </c>
      <c r="J2" s="41" t="s">
        <v>85</v>
      </c>
      <c r="K2" s="3" t="s">
        <v>83</v>
      </c>
      <c r="L2" s="41" t="s">
        <v>86</v>
      </c>
      <c r="M2" s="3" t="s">
        <v>83</v>
      </c>
      <c r="N2" s="45" t="s">
        <v>87</v>
      </c>
      <c r="O2" s="46" t="s">
        <v>88</v>
      </c>
    </row>
    <row r="3" spans="1:15" ht="28.8" x14ac:dyDescent="0.3">
      <c r="A3" s="36" t="str">
        <f>Leistungsverzeichnis!A3</f>
        <v>1</v>
      </c>
      <c r="B3" s="37" t="str">
        <f>Leistungsverzeichnis!B3</f>
        <v>1.1</v>
      </c>
      <c r="C3" s="34" t="str">
        <f>Leistungsverzeichnis!C3</f>
        <v>Mammographie‐Screening. Eine Entscheidungshilfe. Programm zur Früherkennung von Brustkrebs für Frauen zwischen 50 und 75 Jahren</v>
      </c>
      <c r="D3" s="6">
        <f>Leistungsverzeichnis!E3</f>
        <v>7500000</v>
      </c>
      <c r="E3" s="6">
        <f>Leistungsverzeichnis!F3</f>
        <v>500000</v>
      </c>
      <c r="F3" s="47"/>
      <c r="G3" s="48">
        <v>0.1</v>
      </c>
      <c r="H3" s="47"/>
      <c r="I3" s="48">
        <v>0.1</v>
      </c>
      <c r="J3" s="47"/>
      <c r="K3" s="48">
        <v>0.1</v>
      </c>
      <c r="L3" s="47"/>
      <c r="M3" s="48">
        <v>0.7</v>
      </c>
      <c r="N3" s="47">
        <f>(F3*G3)+(H3*I3)+(J3*K3)+(L3*M3)</f>
        <v>0</v>
      </c>
      <c r="O3" s="49">
        <f>N3*D3</f>
        <v>0</v>
      </c>
    </row>
    <row r="4" spans="1:15" ht="28.8" x14ac:dyDescent="0.3">
      <c r="A4" s="38"/>
      <c r="B4" s="39" t="str">
        <f>Leistungsverzeichnis!B4</f>
        <v>1.2</v>
      </c>
      <c r="C4" s="35" t="str">
        <f>Leistungsverzeichnis!C4</f>
        <v>Darmkrebs‐Früherkennung für Frauen ab 50 Jahren. Informationen zum Angebot der gesetzlichen Krankenversicherung</v>
      </c>
      <c r="D4" s="13">
        <f>Leistungsverzeichnis!E4</f>
        <v>3000000</v>
      </c>
      <c r="E4" s="13">
        <f>Leistungsverzeichnis!F4</f>
        <v>200000</v>
      </c>
      <c r="F4" s="50"/>
      <c r="G4" s="51">
        <v>0.4</v>
      </c>
      <c r="H4" s="50"/>
      <c r="I4" s="51">
        <v>0.4</v>
      </c>
      <c r="J4" s="50"/>
      <c r="K4" s="51">
        <v>0.2</v>
      </c>
      <c r="L4" s="52"/>
      <c r="M4" s="53"/>
      <c r="N4" s="50">
        <f>(F4*G4)+(H4*I4)+(J4*K4)</f>
        <v>0</v>
      </c>
      <c r="O4" s="54">
        <f t="shared" ref="O4:O31" si="0">N4*D4</f>
        <v>0</v>
      </c>
    </row>
    <row r="5" spans="1:15" ht="28.8" x14ac:dyDescent="0.3">
      <c r="A5" s="38"/>
      <c r="B5" s="39" t="str">
        <f>Leistungsverzeichnis!B5</f>
        <v>1.3</v>
      </c>
      <c r="C5" s="35" t="str">
        <f>Leistungsverzeichnis!C5</f>
        <v>Darmkrebs‐Früherkennung für Männer ab 50 Jahren. Informationen zum Angebot der gesetzlichen Krankenversicherung</v>
      </c>
      <c r="D5" s="13">
        <f>Leistungsverzeichnis!E5</f>
        <v>2500000</v>
      </c>
      <c r="E5" s="13">
        <f>Leistungsverzeichnis!F5</f>
        <v>200000</v>
      </c>
      <c r="F5" s="50"/>
      <c r="G5" s="51">
        <v>0.4</v>
      </c>
      <c r="H5" s="50"/>
      <c r="I5" s="51">
        <v>0.4</v>
      </c>
      <c r="J5" s="50"/>
      <c r="K5" s="51">
        <v>0.2</v>
      </c>
      <c r="L5" s="52"/>
      <c r="M5" s="53"/>
      <c r="N5" s="50">
        <f t="shared" ref="N5:N7" si="1">(F5*G5)+(H5*I5)+(J5*K5)</f>
        <v>0</v>
      </c>
      <c r="O5" s="54">
        <f t="shared" si="0"/>
        <v>0</v>
      </c>
    </row>
    <row r="6" spans="1:15" ht="36" customHeight="1" x14ac:dyDescent="0.3">
      <c r="A6" s="38"/>
      <c r="B6" s="39" t="str">
        <f>Leistungsverzeichnis!B6</f>
        <v>1.4</v>
      </c>
      <c r="C6" s="35" t="str">
        <f>Leistungsverzeichnis!C6</f>
        <v>Gebärmutterhalskrebs‐Früherkennung für Frauen zwischen 20 und 34 Jahren. Informationen zum Angebot der gesetzlichen Krankenversicherung</v>
      </c>
      <c r="D6" s="13">
        <f>Leistungsverzeichnis!E6</f>
        <v>1500000</v>
      </c>
      <c r="E6" s="13">
        <f>Leistungsverzeichnis!F6</f>
        <v>200000</v>
      </c>
      <c r="F6" s="50"/>
      <c r="G6" s="51">
        <v>0.45</v>
      </c>
      <c r="H6" s="50"/>
      <c r="I6" s="51">
        <v>0.45</v>
      </c>
      <c r="J6" s="50"/>
      <c r="K6" s="51">
        <v>0.1</v>
      </c>
      <c r="L6" s="52"/>
      <c r="M6" s="53"/>
      <c r="N6" s="50">
        <f t="shared" si="1"/>
        <v>0</v>
      </c>
      <c r="O6" s="54">
        <f t="shared" si="0"/>
        <v>0</v>
      </c>
    </row>
    <row r="7" spans="1:15" ht="28.8" x14ac:dyDescent="0.3">
      <c r="A7" s="38"/>
      <c r="B7" s="39" t="str">
        <f>Leistungsverzeichnis!B7</f>
        <v>1.5</v>
      </c>
      <c r="C7" s="35" t="str">
        <f>Leistungsverzeichnis!C7</f>
        <v>Gebärmutterhalskrebs‐Früherkennung für Frauen ab 35 Jahren. Informationen zum Angebot der gesetzlichen Krankenversicherung</v>
      </c>
      <c r="D7" s="13">
        <f>Leistungsverzeichnis!E7</f>
        <v>3500000</v>
      </c>
      <c r="E7" s="13">
        <f>Leistungsverzeichnis!F7</f>
        <v>200000</v>
      </c>
      <c r="F7" s="50"/>
      <c r="G7" s="51">
        <v>0.25</v>
      </c>
      <c r="H7" s="50"/>
      <c r="I7" s="51">
        <v>0.25</v>
      </c>
      <c r="J7" s="50"/>
      <c r="K7" s="51">
        <v>0.5</v>
      </c>
      <c r="L7" s="52"/>
      <c r="M7" s="53"/>
      <c r="N7" s="50">
        <f t="shared" si="1"/>
        <v>0</v>
      </c>
      <c r="O7" s="54">
        <f t="shared" si="0"/>
        <v>0</v>
      </c>
    </row>
    <row r="8" spans="1:15" ht="41.25" customHeight="1" x14ac:dyDescent="0.3">
      <c r="A8" s="38"/>
      <c r="B8" s="39"/>
      <c r="C8" s="35"/>
      <c r="D8" s="13"/>
      <c r="E8" s="13"/>
      <c r="F8" s="55" t="s">
        <v>93</v>
      </c>
      <c r="G8" s="56" t="s">
        <v>83</v>
      </c>
      <c r="H8" s="55" t="s">
        <v>89</v>
      </c>
      <c r="I8" s="56" t="s">
        <v>83</v>
      </c>
      <c r="J8" s="55" t="s">
        <v>90</v>
      </c>
      <c r="K8" s="56" t="s">
        <v>83</v>
      </c>
      <c r="L8" s="55" t="s">
        <v>91</v>
      </c>
      <c r="M8" s="56" t="s">
        <v>83</v>
      </c>
      <c r="N8" s="57" t="s">
        <v>87</v>
      </c>
      <c r="O8" s="58" t="s">
        <v>88</v>
      </c>
    </row>
    <row r="9" spans="1:15" ht="28.8" x14ac:dyDescent="0.3">
      <c r="A9" s="38"/>
      <c r="B9" s="39" t="str">
        <f>Leistungsverzeichnis!B8</f>
        <v>1.6</v>
      </c>
      <c r="C9" s="35" t="str">
        <f>Leistungsverzeichnis!C8</f>
        <v>Lungenkrebs Früherkennung. Informationen zum Angebot der gesetzlichen Krankenversicherung</v>
      </c>
      <c r="D9" s="13">
        <f>Leistungsverzeichnis!E8</f>
        <v>1000000</v>
      </c>
      <c r="E9" s="13">
        <f>Leistungsverzeichnis!F8</f>
        <v>200000</v>
      </c>
      <c r="F9" s="50"/>
      <c r="G9" s="51">
        <v>0.1</v>
      </c>
      <c r="H9" s="50"/>
      <c r="I9" s="51">
        <v>0.2</v>
      </c>
      <c r="J9" s="50"/>
      <c r="K9" s="51">
        <v>0.2</v>
      </c>
      <c r="L9" s="50"/>
      <c r="M9" s="51">
        <v>0.5</v>
      </c>
      <c r="N9" s="50">
        <f>(F9*G9)+(H9*I9)+(J9*K9)+(L9*M9)</f>
        <v>0</v>
      </c>
      <c r="O9" s="54">
        <f t="shared" si="0"/>
        <v>0</v>
      </c>
    </row>
    <row r="10" spans="1:15" ht="28.8" x14ac:dyDescent="0.3">
      <c r="A10" s="60"/>
      <c r="B10" s="61" t="str">
        <f>Leistungsverzeichnis!B9</f>
        <v>1.7</v>
      </c>
      <c r="C10" s="62" t="str">
        <f>Leistungsverzeichnis!C9</f>
        <v xml:space="preserve">Bluttest auf Trisomien – Der nicht invasive Pränataltest (NIPT) auf Trisomie 13, 18 und 21. Eine Versicherteninformation </v>
      </c>
      <c r="D10" s="63">
        <f>Leistungsverzeichnis!E9</f>
        <v>200000</v>
      </c>
      <c r="E10" s="63">
        <f>Leistungsverzeichnis!F9</f>
        <v>50000</v>
      </c>
      <c r="F10" s="64"/>
      <c r="G10" s="65">
        <v>0.6</v>
      </c>
      <c r="H10" s="64"/>
      <c r="I10" s="65">
        <v>0.2</v>
      </c>
      <c r="J10" s="64"/>
      <c r="K10" s="65">
        <v>0.1</v>
      </c>
      <c r="L10" s="64"/>
      <c r="M10" s="65">
        <v>0.1</v>
      </c>
      <c r="N10" s="64">
        <f t="shared" ref="N10:N31" si="2">(F10*G10)+(H10*I10)+(J10*K10)+(L10*M10)</f>
        <v>0</v>
      </c>
      <c r="O10" s="66">
        <f t="shared" si="0"/>
        <v>0</v>
      </c>
    </row>
    <row r="11" spans="1:15" s="44" customFormat="1" ht="26.25" customHeight="1" thickBot="1" x14ac:dyDescent="0.35">
      <c r="A11" s="136" t="s">
        <v>92</v>
      </c>
      <c r="B11" s="137"/>
      <c r="C11" s="137"/>
      <c r="D11" s="137"/>
      <c r="E11" s="137"/>
      <c r="F11" s="137"/>
      <c r="G11" s="137"/>
      <c r="H11" s="137"/>
      <c r="I11" s="137"/>
      <c r="J11" s="137"/>
      <c r="K11" s="137"/>
      <c r="L11" s="137"/>
      <c r="M11" s="137"/>
      <c r="N11" s="137"/>
      <c r="O11" s="59">
        <f>O3+O4+O5+O6+O7+O9+O10</f>
        <v>0</v>
      </c>
    </row>
    <row r="12" spans="1:15" s="44" customFormat="1" ht="42" customHeight="1" x14ac:dyDescent="0.3">
      <c r="A12" s="67"/>
      <c r="B12" s="68"/>
      <c r="C12" s="68"/>
      <c r="D12" s="69"/>
      <c r="E12" s="69"/>
      <c r="F12" s="70" t="s">
        <v>95</v>
      </c>
      <c r="G12" s="69" t="s">
        <v>83</v>
      </c>
      <c r="H12" s="70" t="s">
        <v>94</v>
      </c>
      <c r="I12" s="69" t="s">
        <v>83</v>
      </c>
      <c r="J12" s="70" t="s">
        <v>96</v>
      </c>
      <c r="K12" s="69" t="s">
        <v>83</v>
      </c>
      <c r="L12" s="74"/>
      <c r="M12" s="75"/>
      <c r="N12" s="71" t="s">
        <v>87</v>
      </c>
      <c r="O12" s="72" t="s">
        <v>88</v>
      </c>
    </row>
    <row r="13" spans="1:15" ht="43.2" x14ac:dyDescent="0.3">
      <c r="A13" s="38" t="s">
        <v>79</v>
      </c>
      <c r="B13" s="39" t="str">
        <f>Leistungsverzeichnis!B10</f>
        <v>2.1</v>
      </c>
      <c r="C13" s="35" t="str">
        <f>Leistungsverzeichnis!C10</f>
        <v>Erweitertes Neugeborenen-Screening - Elterninformation zur Früherkennung von angeborenen Störungen des Stoffwechsels, des Hormon-, des Blut-, des Immunsystems und des neuromuskulären Systems bei Neugeborenen</v>
      </c>
      <c r="D13" s="13">
        <f>Leistungsverzeichnis!E10</f>
        <v>132000</v>
      </c>
      <c r="E13" s="13">
        <f>Leistungsverzeichnis!F10</f>
        <v>50000</v>
      </c>
      <c r="F13" s="50"/>
      <c r="G13" s="51">
        <v>0.2</v>
      </c>
      <c r="H13" s="50"/>
      <c r="I13" s="51">
        <v>0.3</v>
      </c>
      <c r="J13" s="50"/>
      <c r="K13" s="51">
        <v>0.5</v>
      </c>
      <c r="L13" s="52"/>
      <c r="M13" s="53"/>
      <c r="N13" s="50">
        <f t="shared" si="2"/>
        <v>0</v>
      </c>
      <c r="O13" s="54">
        <f t="shared" si="0"/>
        <v>0</v>
      </c>
    </row>
    <row r="14" spans="1:15" ht="28.8" x14ac:dyDescent="0.3">
      <c r="A14" s="38"/>
      <c r="B14" s="39" t="str">
        <f>Leistungsverzeichnis!B11</f>
        <v>2.2</v>
      </c>
      <c r="C14" s="35" t="str">
        <f>Leistungsverzeichnis!C11</f>
        <v>Chlamydien-Test für Frauen bis 25 Jahre. Informationen zum Angebot der gesetzlichen Krankenversicherung</v>
      </c>
      <c r="D14" s="13">
        <f>Leistungsverzeichnis!E11</f>
        <v>70000</v>
      </c>
      <c r="E14" s="13">
        <f>Leistungsverzeichnis!F11</f>
        <v>20000</v>
      </c>
      <c r="F14" s="50"/>
      <c r="G14" s="51">
        <v>0.7</v>
      </c>
      <c r="H14" s="50"/>
      <c r="I14" s="51">
        <v>0.3</v>
      </c>
      <c r="J14" s="50"/>
      <c r="K14" s="51">
        <v>0.2</v>
      </c>
      <c r="L14" s="52"/>
      <c r="M14" s="53"/>
      <c r="N14" s="50">
        <f t="shared" si="2"/>
        <v>0</v>
      </c>
      <c r="O14" s="54">
        <f t="shared" si="0"/>
        <v>0</v>
      </c>
    </row>
    <row r="15" spans="1:15" ht="28.8" x14ac:dyDescent="0.3">
      <c r="A15" s="38"/>
      <c r="B15" s="39" t="str">
        <f>Leistungsverzeichnis!B12</f>
        <v>2.3</v>
      </c>
      <c r="C15" s="35" t="str">
        <f>Leistungsverzeichnis!C12</f>
        <v>HIV-Test für Frauen in der Schwangerschaft. Informationen zum Angebot der gesetzlichen Krankenversicherung</v>
      </c>
      <c r="D15" s="13">
        <f>Leistungsverzeichnis!E12</f>
        <v>70000</v>
      </c>
      <c r="E15" s="13">
        <f>Leistungsverzeichnis!F12</f>
        <v>20000</v>
      </c>
      <c r="F15" s="50"/>
      <c r="G15" s="51">
        <v>0.7</v>
      </c>
      <c r="H15" s="50"/>
      <c r="I15" s="51">
        <v>0.3</v>
      </c>
      <c r="J15" s="50"/>
      <c r="K15" s="51">
        <v>0.2</v>
      </c>
      <c r="L15" s="52"/>
      <c r="M15" s="53"/>
      <c r="N15" s="50">
        <f t="shared" si="2"/>
        <v>0</v>
      </c>
      <c r="O15" s="54">
        <f t="shared" si="0"/>
        <v>0</v>
      </c>
    </row>
    <row r="16" spans="1:15" ht="28.8" x14ac:dyDescent="0.3">
      <c r="A16" s="38"/>
      <c r="B16" s="39" t="str">
        <f>Leistungsverzeichnis!B13</f>
        <v>2.4</v>
      </c>
      <c r="C16" s="35" t="str">
        <f>Leistungsverzeichnis!C13</f>
        <v>Neugeborenen-Hörscreening. Informationen für Eltern zum Angebot der gesetzlichen Krankenversicherung</v>
      </c>
      <c r="D16" s="13">
        <f>Leistungsverzeichnis!E13</f>
        <v>150000</v>
      </c>
      <c r="E16" s="13">
        <f>Leistungsverzeichnis!F13</f>
        <v>35000</v>
      </c>
      <c r="F16" s="50"/>
      <c r="G16" s="51">
        <v>0.2</v>
      </c>
      <c r="H16" s="50"/>
      <c r="I16" s="51">
        <v>0.3</v>
      </c>
      <c r="J16" s="50"/>
      <c r="K16" s="51">
        <v>0.5</v>
      </c>
      <c r="L16" s="52"/>
      <c r="M16" s="53"/>
      <c r="N16" s="50">
        <f t="shared" si="2"/>
        <v>0</v>
      </c>
      <c r="O16" s="54">
        <f t="shared" si="0"/>
        <v>0</v>
      </c>
    </row>
    <row r="17" spans="1:15" ht="31.5" customHeight="1" x14ac:dyDescent="0.3">
      <c r="A17" s="38"/>
      <c r="B17" s="39" t="str">
        <f>Leistungsverzeichnis!B14</f>
        <v>2.5</v>
      </c>
      <c r="C17" s="35" t="str">
        <f>Leistungsverzeichnis!C14</f>
        <v>Untersuchung auf Schwangerschaftsdiabetes für Frauen in der Schwangerschaft. Informationen zum Angebot der gesetzlichen Krankenversicherung</v>
      </c>
      <c r="D17" s="13">
        <f>Leistungsverzeichnis!E14</f>
        <v>110000</v>
      </c>
      <c r="E17" s="13">
        <f>Leistungsverzeichnis!F14</f>
        <v>20000</v>
      </c>
      <c r="F17" s="50"/>
      <c r="G17" s="51">
        <v>0.2</v>
      </c>
      <c r="H17" s="50"/>
      <c r="I17" s="51">
        <v>0.3</v>
      </c>
      <c r="J17" s="50"/>
      <c r="K17" s="51">
        <v>0.5</v>
      </c>
      <c r="L17" s="52"/>
      <c r="M17" s="53"/>
      <c r="N17" s="50">
        <f t="shared" si="2"/>
        <v>0</v>
      </c>
      <c r="O17" s="54">
        <f t="shared" si="0"/>
        <v>0</v>
      </c>
    </row>
    <row r="18" spans="1:15" ht="28.8" x14ac:dyDescent="0.3">
      <c r="A18" s="38"/>
      <c r="B18" s="39" t="str">
        <f>Leistungsverzeichnis!B15</f>
        <v>2.6</v>
      </c>
      <c r="C18" s="35" t="str">
        <f>Leistungsverzeichnis!C15</f>
        <v>Basis-Ultraschalluntersuchungen für Frauen in der Schwangerschaft. Informationen zum Angebot der gesetzlichen Krankenversicherung</v>
      </c>
      <c r="D18" s="13">
        <f>Leistungsverzeichnis!E15</f>
        <v>180000</v>
      </c>
      <c r="E18" s="13">
        <f>Leistungsverzeichnis!F15</f>
        <v>50000</v>
      </c>
      <c r="F18" s="50"/>
      <c r="G18" s="51">
        <v>0.2</v>
      </c>
      <c r="H18" s="50"/>
      <c r="I18" s="51">
        <v>0.3</v>
      </c>
      <c r="J18" s="50"/>
      <c r="K18" s="51">
        <v>0.5</v>
      </c>
      <c r="L18" s="52"/>
      <c r="M18" s="53"/>
      <c r="N18" s="50">
        <f t="shared" si="2"/>
        <v>0</v>
      </c>
      <c r="O18" s="54">
        <f t="shared" si="0"/>
        <v>0</v>
      </c>
    </row>
    <row r="19" spans="1:15" ht="28.8" x14ac:dyDescent="0.3">
      <c r="A19" s="38"/>
      <c r="B19" s="39" t="str">
        <f>Leistungsverzeichnis!B16</f>
        <v>2.7</v>
      </c>
      <c r="C19" s="35" t="str">
        <f>Leistungsverzeichnis!C16</f>
        <v xml:space="preserve">Untersuchung auf Mukoviszidose bei Neugeborenen. Informationen zum Angebot der gesetzlichen Krankenversicherung </v>
      </c>
      <c r="D19" s="13">
        <f>Leistungsverzeichnis!E16</f>
        <v>45000</v>
      </c>
      <c r="E19" s="13">
        <f>Leistungsverzeichnis!F16</f>
        <v>10000</v>
      </c>
      <c r="F19" s="50"/>
      <c r="G19" s="51">
        <v>0.8</v>
      </c>
      <c r="H19" s="50"/>
      <c r="I19" s="51">
        <v>0.15</v>
      </c>
      <c r="J19" s="50"/>
      <c r="K19" s="51">
        <v>0.05</v>
      </c>
      <c r="L19" s="52"/>
      <c r="M19" s="53"/>
      <c r="N19" s="50">
        <f t="shared" si="2"/>
        <v>0</v>
      </c>
      <c r="O19" s="54">
        <f t="shared" si="0"/>
        <v>0</v>
      </c>
    </row>
    <row r="20" spans="1:15" ht="28.8" x14ac:dyDescent="0.3">
      <c r="A20" s="38"/>
      <c r="B20" s="39" t="str">
        <f>Leistungsverzeichnis!B17</f>
        <v>2.8</v>
      </c>
      <c r="C20" s="35" t="str">
        <f>Leistungsverzeichnis!C17</f>
        <v>Untersuchung auf schwere Herzfehler bei Neugeborenen. Informationen für Eltern zum Angebot der gesetzlichen Krankenversicherung</v>
      </c>
      <c r="D20" s="13">
        <f>Leistungsverzeichnis!E17</f>
        <v>75000</v>
      </c>
      <c r="E20" s="13">
        <f>Leistungsverzeichnis!F17</f>
        <v>20000</v>
      </c>
      <c r="F20" s="50"/>
      <c r="G20" s="51">
        <v>0.7</v>
      </c>
      <c r="H20" s="50"/>
      <c r="I20" s="51">
        <v>0.3</v>
      </c>
      <c r="J20" s="50"/>
      <c r="K20" s="51">
        <v>0.2</v>
      </c>
      <c r="L20" s="52"/>
      <c r="M20" s="53"/>
      <c r="N20" s="50">
        <f t="shared" si="2"/>
        <v>0</v>
      </c>
      <c r="O20" s="54">
        <f t="shared" si="0"/>
        <v>0</v>
      </c>
    </row>
    <row r="21" spans="1:15" ht="28.8" x14ac:dyDescent="0.3">
      <c r="A21" s="38"/>
      <c r="B21" s="39" t="str">
        <f>Leistungsverzeichnis!B18</f>
        <v>2.9</v>
      </c>
      <c r="C21" s="35" t="str">
        <f>Leistungsverzeichnis!C18</f>
        <v>Informationen zum Ultraschall-Screening auf Aneurysmen der Bauchaorta. Warum wird Männern eine Untersuchung der Bauchschlagader angeboten?</v>
      </c>
      <c r="D21" s="13">
        <f>Leistungsverzeichnis!E18</f>
        <v>90000</v>
      </c>
      <c r="E21" s="13">
        <f>Leistungsverzeichnis!F18</f>
        <v>20000</v>
      </c>
      <c r="F21" s="50"/>
      <c r="G21" s="51">
        <v>0.15</v>
      </c>
      <c r="H21" s="50"/>
      <c r="I21" s="51">
        <v>0.7</v>
      </c>
      <c r="J21" s="50"/>
      <c r="K21" s="51">
        <v>0.15</v>
      </c>
      <c r="L21" s="52"/>
      <c r="M21" s="53"/>
      <c r="N21" s="50">
        <f t="shared" si="2"/>
        <v>0</v>
      </c>
      <c r="O21" s="54">
        <f t="shared" si="0"/>
        <v>0</v>
      </c>
    </row>
    <row r="22" spans="1:15" ht="28.8" x14ac:dyDescent="0.3">
      <c r="A22" s="38"/>
      <c r="B22" s="39" t="str">
        <f>Leistungsverzeichnis!B19</f>
        <v>2.10</v>
      </c>
      <c r="C22" s="35" t="str">
        <f>Leistungsverzeichnis!C19</f>
        <v>Brachytherapie bei Niedrig-Risiko-Prostatakrebs. Informationen zum Angebot der gesetzlichen Krankenversicherung</v>
      </c>
      <c r="D22" s="13">
        <f>Leistungsverzeichnis!E19</f>
        <v>10000</v>
      </c>
      <c r="E22" s="13">
        <f>Leistungsverzeichnis!F19</f>
        <v>5000</v>
      </c>
      <c r="F22" s="50"/>
      <c r="G22" s="51">
        <v>1</v>
      </c>
      <c r="H22" s="52"/>
      <c r="I22" s="53"/>
      <c r="J22" s="52"/>
      <c r="K22" s="53"/>
      <c r="L22" s="52"/>
      <c r="M22" s="53"/>
      <c r="N22" s="50">
        <f t="shared" si="2"/>
        <v>0</v>
      </c>
      <c r="O22" s="54">
        <f t="shared" si="0"/>
        <v>0</v>
      </c>
    </row>
    <row r="23" spans="1:15" ht="28.8" x14ac:dyDescent="0.3">
      <c r="A23" s="60"/>
      <c r="B23" s="61" t="str">
        <f>Leistungsverzeichnis!B20</f>
        <v>2.11</v>
      </c>
      <c r="C23" s="62" t="str">
        <f>Leistungsverzeichnis!C20</f>
        <v>Bestimmung des Rhesusfaktors vor der Geburt für Frauen in der Schwangerschaft. Informationen zum Angebot der gesetzlichen Krankenversicherung</v>
      </c>
      <c r="D23" s="63">
        <f>Leistungsverzeichnis!E20</f>
        <v>65000</v>
      </c>
      <c r="E23" s="63">
        <f>Leistungsverzeichnis!F20</f>
        <v>15000</v>
      </c>
      <c r="F23" s="64"/>
      <c r="G23" s="65">
        <v>0.7</v>
      </c>
      <c r="H23" s="64"/>
      <c r="I23" s="65">
        <v>0.3</v>
      </c>
      <c r="J23" s="64"/>
      <c r="K23" s="65">
        <v>0.2</v>
      </c>
      <c r="L23" s="76"/>
      <c r="M23" s="77"/>
      <c r="N23" s="64">
        <f t="shared" si="2"/>
        <v>0</v>
      </c>
      <c r="O23" s="66">
        <f t="shared" si="0"/>
        <v>0</v>
      </c>
    </row>
    <row r="24" spans="1:15" ht="27.75" customHeight="1" thickBot="1" x14ac:dyDescent="0.35">
      <c r="A24" s="136" t="s">
        <v>98</v>
      </c>
      <c r="B24" s="137"/>
      <c r="C24" s="137"/>
      <c r="D24" s="137"/>
      <c r="E24" s="137"/>
      <c r="F24" s="137"/>
      <c r="G24" s="137"/>
      <c r="H24" s="137"/>
      <c r="I24" s="137"/>
      <c r="J24" s="137"/>
      <c r="K24" s="137"/>
      <c r="L24" s="137"/>
      <c r="M24" s="137"/>
      <c r="N24" s="137"/>
      <c r="O24" s="73">
        <f>SUM(O13:O23)</f>
        <v>0</v>
      </c>
    </row>
    <row r="25" spans="1:15" ht="48" customHeight="1" x14ac:dyDescent="0.3">
      <c r="A25" s="67"/>
      <c r="B25" s="68"/>
      <c r="C25" s="68"/>
      <c r="D25" s="69"/>
      <c r="E25" s="69"/>
      <c r="F25" s="70" t="s">
        <v>93</v>
      </c>
      <c r="G25" s="69" t="s">
        <v>83</v>
      </c>
      <c r="H25" s="70" t="s">
        <v>89</v>
      </c>
      <c r="I25" s="69" t="s">
        <v>83</v>
      </c>
      <c r="J25" s="70" t="s">
        <v>90</v>
      </c>
      <c r="K25" s="69" t="s">
        <v>83</v>
      </c>
      <c r="L25" s="70" t="s">
        <v>91</v>
      </c>
      <c r="M25" s="69" t="s">
        <v>83</v>
      </c>
      <c r="N25" s="71" t="s">
        <v>87</v>
      </c>
      <c r="O25" s="72" t="s">
        <v>88</v>
      </c>
    </row>
    <row r="26" spans="1:15" x14ac:dyDescent="0.3">
      <c r="A26" s="38" t="s">
        <v>80</v>
      </c>
      <c r="B26" s="39" t="str">
        <f>Leistungsverzeichnis!B21</f>
        <v>3.1</v>
      </c>
      <c r="C26" s="35" t="str">
        <f>Leistungsverzeichnis!C21</f>
        <v>Kinderuntersuchungsheft (Gelbes Heft)</v>
      </c>
      <c r="D26" s="13">
        <f>Leistungsverzeichnis!E21</f>
        <v>780000</v>
      </c>
      <c r="E26" s="13">
        <f>Leistungsverzeichnis!F21</f>
        <v>150000</v>
      </c>
      <c r="F26" s="50"/>
      <c r="G26" s="51">
        <v>0.2</v>
      </c>
      <c r="H26" s="50"/>
      <c r="I26" s="51">
        <v>0.2</v>
      </c>
      <c r="J26" s="50"/>
      <c r="K26" s="51">
        <v>0.5</v>
      </c>
      <c r="L26" s="50"/>
      <c r="M26" s="51">
        <v>0.1</v>
      </c>
      <c r="N26" s="50">
        <f t="shared" si="2"/>
        <v>0</v>
      </c>
      <c r="O26" s="54">
        <f t="shared" si="0"/>
        <v>0</v>
      </c>
    </row>
    <row r="27" spans="1:15" x14ac:dyDescent="0.3">
      <c r="A27" s="38"/>
      <c r="B27" s="39" t="str">
        <f>Leistungsverzeichnis!B22</f>
        <v>3.2</v>
      </c>
      <c r="C27" s="35" t="str">
        <f>Leistungsverzeichnis!C22</f>
        <v>Einleger Z1 bis Z6 (auslaufendes Produkt)</v>
      </c>
      <c r="D27" s="13">
        <f>Leistungsverzeichnis!E22</f>
        <v>200000</v>
      </c>
      <c r="E27" s="13">
        <f>Leistungsverzeichnis!F22</f>
        <v>20000</v>
      </c>
      <c r="F27" s="50"/>
      <c r="G27" s="51">
        <v>0.7</v>
      </c>
      <c r="H27" s="50"/>
      <c r="I27" s="51">
        <v>0.1</v>
      </c>
      <c r="J27" s="50"/>
      <c r="K27" s="51">
        <v>0.1</v>
      </c>
      <c r="L27" s="50"/>
      <c r="M27" s="51">
        <v>0.1</v>
      </c>
      <c r="N27" s="50">
        <f t="shared" si="2"/>
        <v>0</v>
      </c>
      <c r="O27" s="54">
        <f t="shared" si="0"/>
        <v>0</v>
      </c>
    </row>
    <row r="28" spans="1:15" x14ac:dyDescent="0.3">
      <c r="A28" s="38"/>
      <c r="B28" s="39" t="str">
        <f>Leistungsverzeichnis!B23</f>
        <v>3.3</v>
      </c>
      <c r="C28" s="35" t="str">
        <f>Leistungsverzeichnis!C23</f>
        <v>Aufkleber ZÄ (auslaufendes Produkt)</v>
      </c>
      <c r="D28" s="13">
        <f>Leistungsverzeichnis!E23</f>
        <v>200000</v>
      </c>
      <c r="E28" s="13">
        <f>Leistungsverzeichnis!F23</f>
        <v>20000</v>
      </c>
      <c r="F28" s="50"/>
      <c r="G28" s="51">
        <v>0.7</v>
      </c>
      <c r="H28" s="50"/>
      <c r="I28" s="51">
        <v>0.1</v>
      </c>
      <c r="J28" s="50"/>
      <c r="K28" s="51">
        <v>0.1</v>
      </c>
      <c r="L28" s="50"/>
      <c r="M28" s="51">
        <v>0.1</v>
      </c>
      <c r="N28" s="50">
        <f t="shared" si="2"/>
        <v>0</v>
      </c>
      <c r="O28" s="54">
        <f t="shared" si="0"/>
        <v>0</v>
      </c>
    </row>
    <row r="29" spans="1:15" x14ac:dyDescent="0.3">
      <c r="A29" s="38"/>
      <c r="B29" s="39" t="str">
        <f>Leistungsverzeichnis!B24</f>
        <v>3.4</v>
      </c>
      <c r="C29" s="35" t="str">
        <f>Leistungsverzeichnis!C24</f>
        <v>Aufkleber NHS (auslaufendes Produkt)</v>
      </c>
      <c r="D29" s="13">
        <f>Leistungsverzeichnis!E24</f>
        <v>200000</v>
      </c>
      <c r="E29" s="13">
        <f>Leistungsverzeichnis!F24</f>
        <v>20000</v>
      </c>
      <c r="F29" s="131"/>
      <c r="G29" s="51">
        <v>0.7</v>
      </c>
      <c r="H29" s="131"/>
      <c r="I29" s="51">
        <v>0.1</v>
      </c>
      <c r="J29" s="131"/>
      <c r="K29" s="51">
        <v>0.1</v>
      </c>
      <c r="L29" s="131"/>
      <c r="M29" s="51">
        <v>0.1</v>
      </c>
      <c r="N29" s="50">
        <f t="shared" ref="N29" si="3">(F29*G29)+(H29*I29)+(J29*K29)+(L29*M29)</f>
        <v>0</v>
      </c>
      <c r="O29" s="54">
        <f t="shared" ref="O29" si="4">N29*D29</f>
        <v>0</v>
      </c>
    </row>
    <row r="30" spans="1:15" ht="28.5" customHeight="1" thickBot="1" x14ac:dyDescent="0.35">
      <c r="A30" s="138" t="s">
        <v>97</v>
      </c>
      <c r="B30" s="138"/>
      <c r="C30" s="138"/>
      <c r="D30" s="138"/>
      <c r="E30" s="138"/>
      <c r="F30" s="138"/>
      <c r="G30" s="138"/>
      <c r="H30" s="138"/>
      <c r="I30" s="138"/>
      <c r="J30" s="138"/>
      <c r="K30" s="138"/>
      <c r="L30" s="138"/>
      <c r="M30" s="138"/>
      <c r="N30" s="138"/>
      <c r="O30" s="78">
        <f>SUM(O26:O29)</f>
        <v>0</v>
      </c>
    </row>
    <row r="31" spans="1:15" x14ac:dyDescent="0.3">
      <c r="A31" s="79" t="s">
        <v>81</v>
      </c>
      <c r="B31" s="80" t="str">
        <f>Leistungsverzeichnis!B25</f>
        <v>4.1</v>
      </c>
      <c r="C31" s="81" t="str">
        <f>Leistungsverzeichnis!C25</f>
        <v>Mutterpass</v>
      </c>
      <c r="D31" s="82">
        <f>Leistungsverzeichnis!E25</f>
        <v>585000</v>
      </c>
      <c r="E31" s="82">
        <f>Leistungsverzeichnis!F25</f>
        <v>150000</v>
      </c>
      <c r="F31" s="83"/>
      <c r="G31" s="84">
        <v>0.2</v>
      </c>
      <c r="H31" s="83"/>
      <c r="I31" s="84">
        <v>0.2</v>
      </c>
      <c r="J31" s="83"/>
      <c r="K31" s="84">
        <v>0.5</v>
      </c>
      <c r="L31" s="83"/>
      <c r="M31" s="84">
        <v>0.1</v>
      </c>
      <c r="N31" s="83">
        <f t="shared" si="2"/>
        <v>0</v>
      </c>
      <c r="O31" s="85">
        <f t="shared" si="0"/>
        <v>0</v>
      </c>
    </row>
    <row r="32" spans="1:15" ht="26.25" customHeight="1" thickBot="1" x14ac:dyDescent="0.35">
      <c r="A32" s="136" t="s">
        <v>99</v>
      </c>
      <c r="B32" s="137"/>
      <c r="C32" s="137"/>
      <c r="D32" s="137"/>
      <c r="E32" s="137"/>
      <c r="F32" s="137"/>
      <c r="G32" s="137"/>
      <c r="H32" s="137"/>
      <c r="I32" s="137"/>
      <c r="J32" s="137"/>
      <c r="K32" s="137"/>
      <c r="L32" s="137"/>
      <c r="M32" s="137"/>
      <c r="N32" s="137"/>
      <c r="O32" s="73">
        <f>SUM(O31)</f>
        <v>0</v>
      </c>
    </row>
    <row r="33" spans="1:15" x14ac:dyDescent="0.3">
      <c r="F33" s="42"/>
      <c r="G33" s="1"/>
      <c r="H33" s="42"/>
      <c r="I33" s="1"/>
      <c r="J33" s="42"/>
      <c r="K33" s="1"/>
      <c r="L33" s="42"/>
      <c r="M33" s="1"/>
      <c r="N33" s="42"/>
      <c r="O33" s="42"/>
    </row>
    <row r="34" spans="1:15" x14ac:dyDescent="0.3">
      <c r="A34" s="40"/>
    </row>
  </sheetData>
  <sheetProtection algorithmName="SHA-512" hashValue="EiGIR2JJIh/0HvHQ7u8RcMt7WeV4I4hrTk5zzhEST5GIt35BwGBD8v1Ei+MxH8jdr7OxYf9P6X57+B9nvmNzlA==" saltValue="DrrlL5JeW6jbEKKtPSRlog==" spinCount="100000" sheet="1" objects="1" scenarios="1"/>
  <mergeCells count="5">
    <mergeCell ref="A1:O1"/>
    <mergeCell ref="A11:N11"/>
    <mergeCell ref="A24:N24"/>
    <mergeCell ref="A30:N30"/>
    <mergeCell ref="A32:N3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Leistungsverzeichnis</vt:lpstr>
      <vt:lpstr>Preisblatt</vt:lpstr>
    </vt:vector>
  </TitlesOfParts>
  <Company>Gemeinsamer Bundesausschuss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Buchholz, Jana</dc:creator>
  <cp:lastModifiedBy>Buchholz, Jana</cp:lastModifiedBy>
  <dcterms:created xsi:type="dcterms:W3CDTF">2025-09-03T13:19:59Z</dcterms:created>
  <dcterms:modified xsi:type="dcterms:W3CDTF">2026-10-08T05:56:48Z</dcterms:modified>
</cp:coreProperties>
</file>