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sabelMariaPfeil\Downloads\"/>
    </mc:Choice>
  </mc:AlternateContent>
  <xr:revisionPtr revIDLastSave="0" documentId="13_ncr:1_{13E8206B-0D77-4273-8354-B28AB260EE2D}" xr6:coauthVersionLast="47" xr6:coauthVersionMax="47" xr10:uidLastSave="{00000000-0000-0000-0000-000000000000}"/>
  <bookViews>
    <workbookView xWindow="25500" yWindow="0" windowWidth="25800" windowHeight="20985" tabRatio="500" activeTab="4" xr2:uid="{00000000-000D-0000-FFFF-FFFF00000000}"/>
  </bookViews>
  <sheets>
    <sheet name="Kriterium" sheetId="5" r:id="rId1"/>
    <sheet name="Hinweise" sheetId="1" r:id="rId2"/>
    <sheet name="Eingabe" sheetId="2" r:id="rId3"/>
    <sheet name="Berechnung" sheetId="3" r:id="rId4"/>
    <sheet name="Wertung"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21" i="4" l="1"/>
  <c r="F21" i="4"/>
  <c r="B21" i="4"/>
  <c r="A21" i="4"/>
  <c r="J20" i="4"/>
  <c r="F20" i="4"/>
  <c r="B20" i="4"/>
  <c r="A20" i="4"/>
  <c r="J19" i="4"/>
  <c r="F19" i="4"/>
  <c r="B19" i="4"/>
  <c r="A19" i="4"/>
  <c r="J18" i="4"/>
  <c r="F18" i="4"/>
  <c r="B18" i="4"/>
  <c r="A18" i="4"/>
  <c r="J17" i="4"/>
  <c r="F17" i="4"/>
  <c r="B17" i="4"/>
  <c r="A17" i="4"/>
  <c r="J16" i="4"/>
  <c r="F16" i="4"/>
  <c r="B16" i="4"/>
  <c r="A16" i="4"/>
  <c r="J15" i="4"/>
  <c r="F15" i="4"/>
  <c r="B15" i="4"/>
  <c r="A15" i="4"/>
  <c r="J14" i="4"/>
  <c r="F14" i="4"/>
  <c r="B14" i="4"/>
  <c r="A14" i="4"/>
  <c r="J13" i="4"/>
  <c r="F13" i="4"/>
  <c r="B13" i="4"/>
  <c r="A13" i="4"/>
  <c r="J12" i="4"/>
  <c r="F12" i="4"/>
  <c r="B12" i="4"/>
  <c r="A12" i="4"/>
  <c r="R14" i="3"/>
  <c r="K21" i="4" s="1"/>
  <c r="L21" i="4" s="1"/>
  <c r="M21" i="4" s="1"/>
  <c r="Q14" i="3"/>
  <c r="G21" i="4" s="1"/>
  <c r="H21" i="4" s="1"/>
  <c r="I21" i="4" s="1"/>
  <c r="P14" i="3"/>
  <c r="C21" i="4" s="1"/>
  <c r="D21" i="4" s="1"/>
  <c r="E21" i="4" s="1"/>
  <c r="H14" i="3"/>
  <c r="L14" i="3" s="1"/>
  <c r="G14" i="3"/>
  <c r="K14" i="3" s="1"/>
  <c r="F14" i="3"/>
  <c r="J14" i="3" s="1"/>
  <c r="E14" i="3"/>
  <c r="I14" i="3" s="1"/>
  <c r="D14" i="3"/>
  <c r="C14" i="3"/>
  <c r="B14" i="3"/>
  <c r="A14" i="3"/>
  <c r="O14" i="3" s="1"/>
  <c r="N21" i="4" s="1"/>
  <c r="R13" i="3"/>
  <c r="K20" i="4" s="1"/>
  <c r="L20" i="4" s="1"/>
  <c r="M20" i="4" s="1"/>
  <c r="Q13" i="3"/>
  <c r="G20" i="4" s="1"/>
  <c r="H20" i="4" s="1"/>
  <c r="I20" i="4" s="1"/>
  <c r="P13" i="3"/>
  <c r="C20" i="4" s="1"/>
  <c r="D20" i="4" s="1"/>
  <c r="E20" i="4" s="1"/>
  <c r="H13" i="3"/>
  <c r="L13" i="3" s="1"/>
  <c r="G13" i="3"/>
  <c r="K13" i="3" s="1"/>
  <c r="F13" i="3"/>
  <c r="J13" i="3" s="1"/>
  <c r="E13" i="3"/>
  <c r="I13" i="3" s="1"/>
  <c r="D13" i="3"/>
  <c r="C13" i="3"/>
  <c r="B13" i="3"/>
  <c r="A13" i="3"/>
  <c r="O13" i="3" s="1"/>
  <c r="N20" i="4" s="1"/>
  <c r="R12" i="3"/>
  <c r="K19" i="4" s="1"/>
  <c r="L19" i="4" s="1"/>
  <c r="M19" i="4" s="1"/>
  <c r="Q12" i="3"/>
  <c r="G19" i="4" s="1"/>
  <c r="H19" i="4" s="1"/>
  <c r="I19" i="4" s="1"/>
  <c r="P12" i="3"/>
  <c r="C19" i="4" s="1"/>
  <c r="D19" i="4" s="1"/>
  <c r="E19" i="4" s="1"/>
  <c r="H12" i="3"/>
  <c r="L12" i="3" s="1"/>
  <c r="G12" i="3"/>
  <c r="K12" i="3" s="1"/>
  <c r="F12" i="3"/>
  <c r="J12" i="3" s="1"/>
  <c r="E12" i="3"/>
  <c r="I12" i="3" s="1"/>
  <c r="D12" i="3"/>
  <c r="C12" i="3"/>
  <c r="B12" i="3"/>
  <c r="A12" i="3"/>
  <c r="O12" i="3" s="1"/>
  <c r="N19" i="4" s="1"/>
  <c r="R11" i="3"/>
  <c r="K18" i="4" s="1"/>
  <c r="L18" i="4" s="1"/>
  <c r="M18" i="4" s="1"/>
  <c r="Q11" i="3"/>
  <c r="G18" i="4" s="1"/>
  <c r="H18" i="4" s="1"/>
  <c r="I18" i="4" s="1"/>
  <c r="P11" i="3"/>
  <c r="C18" i="4" s="1"/>
  <c r="D18" i="4" s="1"/>
  <c r="E18" i="4" s="1"/>
  <c r="H11" i="3"/>
  <c r="L11" i="3" s="1"/>
  <c r="G11" i="3"/>
  <c r="K11" i="3" s="1"/>
  <c r="F11" i="3"/>
  <c r="J11" i="3" s="1"/>
  <c r="E11" i="3"/>
  <c r="I11" i="3" s="1"/>
  <c r="D11" i="3"/>
  <c r="C11" i="3"/>
  <c r="B11" i="3"/>
  <c r="A11" i="3"/>
  <c r="O11" i="3" s="1"/>
  <c r="N18" i="4" s="1"/>
  <c r="R10" i="3"/>
  <c r="K17" i="4" s="1"/>
  <c r="L17" i="4" s="1"/>
  <c r="M17" i="4" s="1"/>
  <c r="Q10" i="3"/>
  <c r="G17" i="4" s="1"/>
  <c r="H17" i="4" s="1"/>
  <c r="I17" i="4" s="1"/>
  <c r="P10" i="3"/>
  <c r="C17" i="4" s="1"/>
  <c r="D17" i="4" s="1"/>
  <c r="E17" i="4" s="1"/>
  <c r="H10" i="3"/>
  <c r="L10" i="3" s="1"/>
  <c r="G10" i="3"/>
  <c r="K10" i="3" s="1"/>
  <c r="F10" i="3"/>
  <c r="J10" i="3" s="1"/>
  <c r="E10" i="3"/>
  <c r="I10" i="3" s="1"/>
  <c r="D10" i="3"/>
  <c r="C10" i="3"/>
  <c r="B10" i="3"/>
  <c r="A10" i="3"/>
  <c r="O10" i="3" s="1"/>
  <c r="N17" i="4" s="1"/>
  <c r="R9" i="3"/>
  <c r="K16" i="4" s="1"/>
  <c r="L16" i="4" s="1"/>
  <c r="M16" i="4" s="1"/>
  <c r="Q9" i="3"/>
  <c r="G16" i="4" s="1"/>
  <c r="H16" i="4" s="1"/>
  <c r="I16" i="4" s="1"/>
  <c r="P9" i="3"/>
  <c r="C16" i="4" s="1"/>
  <c r="D16" i="4" s="1"/>
  <c r="E16" i="4" s="1"/>
  <c r="H9" i="3"/>
  <c r="L9" i="3" s="1"/>
  <c r="G9" i="3"/>
  <c r="K9" i="3" s="1"/>
  <c r="F9" i="3"/>
  <c r="J9" i="3" s="1"/>
  <c r="E9" i="3"/>
  <c r="I9" i="3" s="1"/>
  <c r="D9" i="3"/>
  <c r="C9" i="3"/>
  <c r="B9" i="3"/>
  <c r="A9" i="3"/>
  <c r="O9" i="3" s="1"/>
  <c r="N16" i="4" s="1"/>
  <c r="H8" i="3"/>
  <c r="L8" i="3" s="1"/>
  <c r="F8" i="3"/>
  <c r="J8" i="3" s="1"/>
  <c r="E8" i="3"/>
  <c r="I8" i="3" s="1"/>
  <c r="D8" i="3"/>
  <c r="C8" i="3"/>
  <c r="B8" i="3"/>
  <c r="A8" i="3"/>
  <c r="G7" i="3"/>
  <c r="K7" i="3" s="1"/>
  <c r="E7" i="3"/>
  <c r="I7" i="3" s="1"/>
  <c r="D7" i="3"/>
  <c r="C7" i="3"/>
  <c r="B7" i="3"/>
  <c r="A7" i="3"/>
  <c r="H6" i="3"/>
  <c r="L6" i="3" s="1"/>
  <c r="G6" i="3"/>
  <c r="K6" i="3" s="1"/>
  <c r="F6" i="3"/>
  <c r="J6" i="3" s="1"/>
  <c r="D6" i="3"/>
  <c r="C6" i="3"/>
  <c r="B6" i="3"/>
  <c r="E6" i="3" s="1"/>
  <c r="I6" i="3" s="1"/>
  <c r="A6" i="3"/>
  <c r="G5" i="3"/>
  <c r="K5" i="3" s="1"/>
  <c r="F5" i="3"/>
  <c r="J5" i="3" s="1"/>
  <c r="D5" i="3"/>
  <c r="C5" i="3"/>
  <c r="B5" i="3"/>
  <c r="A5" i="3"/>
  <c r="G8" i="3" l="1"/>
  <c r="K8" i="3" s="1"/>
  <c r="M8" i="3" s="1"/>
  <c r="N8" i="3" s="1"/>
  <c r="O8" i="3" s="1"/>
  <c r="N15" i="4" s="1"/>
  <c r="F7" i="3"/>
  <c r="J7" i="3" s="1"/>
  <c r="H5" i="3"/>
  <c r="L5" i="3" s="1"/>
  <c r="M6" i="3"/>
  <c r="N6" i="3" s="1"/>
  <c r="O6" i="3" s="1"/>
  <c r="N13" i="4" s="1"/>
  <c r="M9" i="3"/>
  <c r="N9" i="3" s="1"/>
  <c r="M13" i="3"/>
  <c r="N13" i="3" s="1"/>
  <c r="M14" i="3"/>
  <c r="N14" i="3" s="1"/>
  <c r="M11" i="3"/>
  <c r="N11" i="3" s="1"/>
  <c r="E5" i="3"/>
  <c r="I5" i="3" s="1"/>
  <c r="M10" i="3"/>
  <c r="N10" i="3" s="1"/>
  <c r="M12" i="3"/>
  <c r="N12" i="3" s="1"/>
  <c r="H7" i="3"/>
  <c r="L7" i="3" s="1"/>
  <c r="M5" i="3" l="1"/>
  <c r="N5" i="3" s="1"/>
  <c r="O5" i="3" s="1"/>
  <c r="N12" i="4" s="1"/>
  <c r="M7" i="3"/>
  <c r="N7" i="3" s="1"/>
  <c r="R7" i="3" s="1"/>
  <c r="K14" i="4" s="1"/>
  <c r="P6" i="3"/>
  <c r="C13" i="4" s="1"/>
  <c r="Q6" i="3"/>
  <c r="G13" i="4" s="1"/>
  <c r="R6" i="3"/>
  <c r="K13" i="4" s="1"/>
  <c r="P8" i="3"/>
  <c r="C15" i="4" s="1"/>
  <c r="R8" i="3"/>
  <c r="K15" i="4" s="1"/>
  <c r="Q8" i="3"/>
  <c r="G15" i="4" s="1"/>
  <c r="P5" i="3" l="1"/>
  <c r="C12" i="4" s="1"/>
  <c r="R5" i="3"/>
  <c r="K12" i="4" s="1"/>
  <c r="G8" i="4" s="1"/>
  <c r="Q7" i="3"/>
  <c r="G14" i="4" s="1"/>
  <c r="P7" i="3"/>
  <c r="C14" i="4" s="1"/>
  <c r="O7" i="3"/>
  <c r="N14" i="4" s="1"/>
  <c r="Q5" i="3"/>
  <c r="G12" i="4" s="1"/>
  <c r="D7" i="4" l="1"/>
  <c r="G6" i="4"/>
  <c r="B8" i="4"/>
  <c r="D8" i="4"/>
  <c r="K23" i="4"/>
  <c r="L14" i="4" s="1"/>
  <c r="B6" i="4"/>
  <c r="G7" i="4"/>
  <c r="G23" i="4"/>
  <c r="H14" i="4" s="1"/>
  <c r="B7" i="4"/>
  <c r="D6" i="4"/>
  <c r="C23" i="4"/>
  <c r="D15" i="4" s="1"/>
  <c r="L12" i="4" l="1"/>
  <c r="M14" i="4" s="1"/>
  <c r="L15" i="4"/>
  <c r="K24" i="4"/>
  <c r="L13" i="4"/>
  <c r="H12" i="4"/>
  <c r="D12" i="4"/>
  <c r="D13" i="4"/>
  <c r="H13" i="4"/>
  <c r="G24" i="4"/>
  <c r="C24" i="4"/>
  <c r="H15" i="4"/>
  <c r="D14" i="4"/>
  <c r="E14" i="4" s="1"/>
  <c r="M12" i="4" l="1"/>
  <c r="M15" i="4"/>
  <c r="F8" i="4"/>
  <c r="M13" i="4"/>
  <c r="E13" i="4"/>
  <c r="F6" i="4"/>
  <c r="I8" i="4"/>
  <c r="E12" i="4"/>
  <c r="I12" i="4"/>
  <c r="I13" i="4"/>
  <c r="E15" i="4"/>
  <c r="F7" i="4"/>
  <c r="I15" i="4"/>
  <c r="I14" i="4"/>
  <c r="I6" i="4" l="1"/>
  <c r="I7" i="4"/>
</calcChain>
</file>

<file path=xl/sharedStrings.xml><?xml version="1.0" encoding="utf-8"?>
<sst xmlns="http://schemas.openxmlformats.org/spreadsheetml/2006/main" count="96" uniqueCount="79">
  <si>
    <t>Preiswertung mit Kopplungsnachlass – 3 Lose</t>
  </si>
  <si>
    <t>So arbeiten Sie mit der Datei</t>
  </si>
  <si>
    <t>1. Blatt „Eingabe“: Bieternamen, Lospreise und angebotene Kopplungsnachlässe eintragen. Nur die gelb hinterlegten Zellen (blaue Schrift) sind Eingabefelder.</t>
  </si>
  <si>
    <t>2. Blatt „Berechnung“: prüft automatisch, ob ein Nachlass berücksichtigungsfähig ist, und ermittelt den Wertungspreis je Los.</t>
  </si>
  <si>
    <t>3. Blatt „Wertung“: Punkte (max. 50) und Rangfolge je Los.</t>
  </si>
  <si>
    <t>Wird ein Los nicht angeboten, lassen Sie die Preiszelle leer (nicht 0 eintragen).</t>
  </si>
  <si>
    <t>Zuschlagskriterium Preis (Gewichtung 100 %, max. 50 Punkte)</t>
  </si>
  <si>
    <t>Punkte = 50 × (1,5 × Pmin − P) / (0,5 × Pmin), kaufmännisch gerundet auf 2 Nachkommastellen, mindestens 0 Punkte.</t>
  </si>
  <si>
    <t>Pmin = niedrigster Wertungspreis des jeweiligen Loses → 50,00 Punkte. Preis ≥ 1,5 × Pmin → 0,00 Punkte. Dazwischen lineare Interpolation.</t>
  </si>
  <si>
    <t>Kopplungsnachlass – Abbildung und getroffene Annahmen</t>
  </si>
  <si>
    <t>Es sind vier Nachlassvarianten vorgesehen: die drei Zweier-Kombinationen (Lose 1+2, 1+3, 2+3) und die Dreier-Kombination (Lose 1+2+3).</t>
  </si>
  <si>
    <t>Annahme 1: Der Nachlass wird als Prozentsatz erfasst und auf jeden Lospreis der betroffenen Kombination angewendet. Wird stattdessen ein absoluter Euro-Betrag angeboten, tragen Sie den entsprechenden Prozentsatz (Nachlassbetrag / Summe der betroffenen Lospreise) ein.</t>
  </si>
  <si>
    <t>Annahme 2: Der Nachlass wird nur berücksichtigt, wenn der Bieter mit dem rabattierten Preis in JEDEM Los der Kombination das wirtschaftlichste Angebot abgegeben hat. Geprüft wird gegen die unrabattierten Preise der übrigen Bieter – andernfalls entstünde eine wechselseitige Abhängigkeit der Nachlässe untereinander.</t>
  </si>
  <si>
    <t>Annahme 3: Bei Preisgleichheit gilt der Bieter als wirtschaftlichstes Angebot (Vergleich „kleiner oder gleich“).</t>
  </si>
  <si>
    <t>Annahme 4: Bietet ein Bieter mehrere Nachlässe an und sind mehrere davon berücksichtigungsfähig, wird die Kombination mit der größten Ersparnis angesetzt (bei exakt gleicher Ersparnis die erste in der Reihenfolge 1+2, 1+3, 2+3, 1+2+3).</t>
  </si>
  <si>
    <t>Annahme 5: Ist ein Nachlass nicht berücksichtigungsfähig, erfolgt die Wertung für alle Lose auf Basis der unrabattierten Preise – auch für die Lose, in denen der Bieter bereits günstigster Bieter war.</t>
  </si>
  <si>
    <t>Annahme 6: Die Bieternamen in Spalte A müssen eindeutig sein.</t>
  </si>
  <si>
    <t>Farblegende</t>
  </si>
  <si>
    <t>Gelbe Zellen mit blauer Schrift = Eingabe durch Anwender · Schwarze Schrift = Formel · Grüne Schrift = Verweis auf ein anderes Tabellenblatt.</t>
  </si>
  <si>
    <t>Eingabe – Angebotspreise und Kopplungsnachlässe</t>
  </si>
  <si>
    <t>Nur gelbe Zellen ausfüllen. Nicht angebotene Lose bitte leer lassen. Nachlässe als Prozentsatz (z. B. 5 % → 5,00 %). Zeilen 5–8 = Beispieldaten, bitte überschreiben.</t>
  </si>
  <si>
    <t>Bieter</t>
  </si>
  <si>
    <t>Los 1
Angebotspreis (€)</t>
  </si>
  <si>
    <t>Los 2
Angebotspreis (€)</t>
  </si>
  <si>
    <t>Los 3
Angebotspreis (€)</t>
  </si>
  <si>
    <t>Nachlass
Lose 1+2</t>
  </si>
  <si>
    <t>Nachlass
Lose 1+3</t>
  </si>
  <si>
    <t>Nachlass
Lose 2+3</t>
  </si>
  <si>
    <t>Nachlass
Lose 1+2+3</t>
  </si>
  <si>
    <t>Bieter A</t>
  </si>
  <si>
    <t>Bieter B</t>
  </si>
  <si>
    <t>Bieter C</t>
  </si>
  <si>
    <t>Bieter D</t>
  </si>
  <si>
    <t>Berechnung – Prüfung des Kopplungsnachlasses und Ermittlung der Wertungspreise</t>
  </si>
  <si>
    <t>Ein Nachlass ist nur berücksichtigungsfähig, wenn der Bieter mit dem rabattierten Preis in jedem Los der Kombination das wirtschaftlichste Angebot abgegeben hat (Vergleich gegen die unrabattierten Preise der übrigen Bieter).</t>
  </si>
  <si>
    <t>Bester Konkurrenz-
preis Los 1</t>
  </si>
  <si>
    <t>Bester Konkurrenz-
preis Los 2</t>
  </si>
  <si>
    <t>Bester Konkurrenz-
preis Los 3</t>
  </si>
  <si>
    <t>Nachlass 1+2
wirksam?</t>
  </si>
  <si>
    <t>Nachlass 1+3
wirksam?</t>
  </si>
  <si>
    <t>Nachlass 2+3
wirksam?</t>
  </si>
  <si>
    <t>Nachlass 1+2+3
wirksam?</t>
  </si>
  <si>
    <t>Ersparnis
1+2 (€)</t>
  </si>
  <si>
    <t>Ersparnis
1+3 (€)</t>
  </si>
  <si>
    <t>Ersparnis
2+3 (€)</t>
  </si>
  <si>
    <t>Ersparnis
1+2+3 (€)</t>
  </si>
  <si>
    <t>max.
Ersparnis (€)</t>
  </si>
  <si>
    <t>Kombi
Nr.</t>
  </si>
  <si>
    <t>angesetzte
Kombination</t>
  </si>
  <si>
    <t>Wertungspreis
Los 1 (€)</t>
  </si>
  <si>
    <t>Wertungspreis
Los 2 (€)</t>
  </si>
  <si>
    <t>Wertungspreis
Los 3 (€)</t>
  </si>
  <si>
    <t>Wertung – Punkte je Los (Zuschlagskriterium Preis, 100 %, max. 50 Punkte)</t>
  </si>
  <si>
    <t>Punkte = 50 × (1,5 × Pmin − P) / (0,5 × Pmin), auf zwei Nachkommastellen gerundet, mindestens 0 Punkte. Maßgeblich ist der Wertungspreis (ggf. inkl. wirksamem Kopplungsnachlass).</t>
  </si>
  <si>
    <t>ZUSCHLAGSVORSCHLAG JE LOS</t>
  </si>
  <si>
    <t>Zuschlag erhält je Los der Bieter mit der höchsten Punktzahl, also dem niedrigsten Wertungspreis (Rang 1 in der Tabelle unten).</t>
  </si>
  <si>
    <t>Los</t>
  </si>
  <si>
    <t>Zuschlag an</t>
  </si>
  <si>
    <t>Wertungspreis (€)</t>
  </si>
  <si>
    <t>Punkte</t>
  </si>
  <si>
    <t>angesetzter Kopplungsnachlass</t>
  </si>
  <si>
    <t>Hinweis</t>
  </si>
  <si>
    <t>Los 1</t>
  </si>
  <si>
    <t>Los 2</t>
  </si>
  <si>
    <t>Los 3</t>
  </si>
  <si>
    <t>Detailwertung aller Angebote</t>
  </si>
  <si>
    <t>Angebots-
preis (€)</t>
  </si>
  <si>
    <t>Wertungs-
preis (€)</t>
  </si>
  <si>
    <t>Rang</t>
  </si>
  <si>
    <t>angesetzter
Kopplungsnachlass</t>
  </si>
  <si>
    <t>Niedrigster Wertungspreis (Pmin) → 50,00 Punkte</t>
  </si>
  <si>
    <t>Nullpunktgrenze (1,5 × Pmin) → 0,00 Punkte</t>
  </si>
  <si>
    <t>Grün hinterlegt = Rang 1 im jeweiligen Los. Die Vergabestelle erteilt den Zuschlag je Los separat; der Kopplungsnachlass ist bereits im Wertungspreis berücksichtigt.</t>
  </si>
  <si>
    <t xml:space="preserve">Die Bieter haben die Möglichkeit,  für den Fall einen Rabatt anzubieten, dass ihnen der Zuschlag für zwei oder drei Lose erteilt wird (sog. Kopplungsnachlass). 
Es erfolgt in diesem Fall eine zusätzliche Wertung der einzelnen Lospreise unter Abzug des Koppelungsnachlasses vom Preis.
Der angebotene Rabatt wird nur dann für die Angebotswertung berücksichtigt, wenn dieser im Hinblick auf die Wertung jedes einzelnen Loses dazu führt, dass der Bieter auch das wirtschaftlichste Angebot in jedem der betroffenen Einzellose abgegeben hat.
Hat der Bieter – unter Berücksichtigung des rabattierten Preises – nicht für die von der rabattierten Loskombination betroffenen Einzellose das jeweils wirtschaftlichste Angebot abgegeben, erfolgt die Angebotswertung für jedes Los auf der Grundlage der unrabattierten Preise. Bei Punktegleichheit entscheidet das Los. </t>
  </si>
  <si>
    <r>
      <rPr>
        <b/>
        <sz val="10"/>
        <color theme="1"/>
        <rFont val="Arial"/>
        <family val="2"/>
      </rPr>
      <t xml:space="preserve"> Das Angebot mit dem niedrigsten Preis erhält 50 Punkte</t>
    </r>
    <r>
      <rPr>
        <sz val="10"/>
        <color theme="1"/>
        <rFont val="Arial"/>
        <family val="2"/>
      </rPr>
      <t xml:space="preserve">. </t>
    </r>
    <r>
      <rPr>
        <b/>
        <sz val="10"/>
        <color theme="1"/>
        <rFont val="Arial"/>
        <family val="2"/>
      </rPr>
      <t xml:space="preserve">0 Punkte erhält ein Angebot mit dem 1,5-fachen Betrag des niedrigsten Angebots. </t>
    </r>
    <r>
      <rPr>
        <sz val="10"/>
        <color theme="1"/>
        <rFont val="Arial"/>
        <family val="2"/>
      </rPr>
      <t>Alle Angebote mit darüber liegenden Preisen erhalten ebenfalls 0 Punkte. Die Punkteermittlung für die dazwischenliegenden Preise erfolgt über eine lineare Interpolation mit bis zu zwei Stellen nach dem Komma.</t>
    </r>
  </si>
  <si>
    <t xml:space="preserve"> Preis - Gewichtung: 100 % (max. 50 Pkt.)</t>
  </si>
  <si>
    <t>Zuschlagskriterium</t>
  </si>
  <si>
    <r>
      <t>Die Zeilen 5–8 im Blatt „Eingabe“ enthalten</t>
    </r>
    <r>
      <rPr>
        <b/>
        <sz val="10"/>
        <rFont val="Arial"/>
        <family val="2"/>
      </rPr>
      <t xml:space="preserve"> Beispieldaten zur Veranschaulichung</t>
    </r>
    <r>
      <rPr>
        <sz val="10"/>
        <rFont val="Arial"/>
        <family val="2"/>
      </rPr>
      <t xml:space="preserve"> – bitte mit den echten Angebotsdaten überschreiben. Zeilen 9–14 sind frei.</t>
    </r>
  </si>
  <si>
    <t>DIESES DOKUMENT IST VON DEN BIETERN NICHT AUSZUFÜLLEN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</si>
</sst>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quot; €&quot;"/>
    <numFmt numFmtId="165" formatCode="[&gt;=100000000000000]&quot;kein Konkurrenzangebot&quot;;#,##0.00&quot; €&quot;"/>
  </numFmts>
  <fonts count="22" x14ac:knownFonts="1">
    <font>
      <sz val="11"/>
      <color theme="1"/>
      <name val="Calibri"/>
      <family val="2"/>
      <charset val="1"/>
    </font>
    <font>
      <b/>
      <sz val="14"/>
      <name val="Arial"/>
      <charset val="1"/>
    </font>
    <font>
      <b/>
      <sz val="11"/>
      <color rgb="FF1F3864"/>
      <name val="Arial"/>
      <charset val="1"/>
    </font>
    <font>
      <sz val="10"/>
      <name val="Arial"/>
      <charset val="1"/>
    </font>
    <font>
      <i/>
      <sz val="10"/>
      <name val="Arial"/>
      <charset val="1"/>
    </font>
    <font>
      <i/>
      <sz val="9"/>
      <color rgb="FF555555"/>
      <name val="Arial"/>
      <charset val="1"/>
    </font>
    <font>
      <b/>
      <sz val="10"/>
      <color rgb="FFFFFFFF"/>
      <name val="Arial"/>
      <charset val="1"/>
    </font>
    <font>
      <sz val="10"/>
      <color rgb="FF0000FF"/>
      <name val="Arial"/>
      <charset val="1"/>
    </font>
    <font>
      <sz val="10"/>
      <color rgb="FF008000"/>
      <name val="Arial"/>
      <charset val="1"/>
    </font>
    <font>
      <b/>
      <sz val="12"/>
      <color rgb="FF1F3864"/>
      <name val="Arial"/>
      <charset val="1"/>
    </font>
    <font>
      <b/>
      <sz val="11"/>
      <name val="Arial"/>
      <charset val="1"/>
    </font>
    <font>
      <b/>
      <sz val="11"/>
      <color rgb="FF006100"/>
      <name val="Arial"/>
      <charset val="1"/>
    </font>
    <font>
      <b/>
      <sz val="10"/>
      <name val="Arial"/>
      <charset val="1"/>
    </font>
    <font>
      <sz val="10"/>
      <name val="Arial"/>
      <family val="2"/>
    </font>
    <font>
      <b/>
      <sz val="18"/>
      <color theme="0"/>
      <name val="Arial"/>
      <family val="2"/>
    </font>
    <font>
      <sz val="11"/>
      <color theme="0"/>
      <name val="Arial"/>
      <family val="2"/>
    </font>
    <font>
      <sz val="11"/>
      <color theme="1"/>
      <name val="Arial"/>
      <family val="2"/>
    </font>
    <font>
      <b/>
      <sz val="14"/>
      <color theme="1"/>
      <name val="Arial"/>
      <family val="2"/>
    </font>
    <font>
      <sz val="10"/>
      <color theme="1"/>
      <name val="Arial"/>
      <family val="2"/>
    </font>
    <font>
      <b/>
      <sz val="10"/>
      <color theme="1"/>
      <name val="Arial"/>
      <family val="2"/>
    </font>
    <font>
      <b/>
      <sz val="10"/>
      <name val="Arial"/>
      <family val="2"/>
    </font>
    <font>
      <b/>
      <sz val="16"/>
      <color theme="1"/>
      <name val="Calibri"/>
      <family val="2"/>
    </font>
  </fonts>
  <fills count="11">
    <fill>
      <patternFill patternType="none"/>
    </fill>
    <fill>
      <patternFill patternType="gray125"/>
    </fill>
    <fill>
      <patternFill patternType="solid">
        <fgColor rgb="FF1F3864"/>
        <bgColor rgb="FF333333"/>
      </patternFill>
    </fill>
    <fill>
      <patternFill patternType="solid">
        <fgColor rgb="FFFFF2CC"/>
        <bgColor rgb="FFF2F2F2"/>
      </patternFill>
    </fill>
    <fill>
      <patternFill patternType="solid">
        <fgColor rgb="FFE2EFDA"/>
        <bgColor rgb="FFF2F2F2"/>
      </patternFill>
    </fill>
    <fill>
      <patternFill patternType="solid">
        <fgColor rgb="FF2E75B6"/>
        <bgColor rgb="FF0066CC"/>
      </patternFill>
    </fill>
    <fill>
      <patternFill patternType="solid">
        <fgColor rgb="FFF2F2F2"/>
        <bgColor rgb="FFE2EFDA"/>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rgb="FFFF0000"/>
        <bgColor indexed="64"/>
      </patternFill>
    </fill>
  </fills>
  <borders count="5">
    <border>
      <left/>
      <right/>
      <top/>
      <bottom/>
      <diagonal/>
    </border>
    <border>
      <left style="thin">
        <color rgb="FFBFBFBF"/>
      </left>
      <right style="thin">
        <color rgb="FFBFBFBF"/>
      </right>
      <top style="thin">
        <color rgb="FFBFBFBF"/>
      </top>
      <bottom style="thin">
        <color rgb="FFBFBFBF"/>
      </bottom>
      <diagonal/>
    </border>
    <border>
      <left/>
      <right/>
      <top/>
      <bottom style="thin">
        <color indexed="64"/>
      </bottom>
      <diagonal/>
    </border>
    <border>
      <left/>
      <right/>
      <top/>
      <bottom style="medium">
        <color theme="3" tint="9.9978637043366805E-2"/>
      </bottom>
      <diagonal/>
    </border>
    <border>
      <left/>
      <right/>
      <top style="medium">
        <color theme="3" tint="9.9978637043366805E-2"/>
      </top>
      <bottom/>
      <diagonal/>
    </border>
  </borders>
  <cellStyleXfs count="1">
    <xf numFmtId="0" fontId="0" fillId="0" borderId="0"/>
  </cellStyleXfs>
  <cellXfs count="43">
    <xf numFmtId="0" fontId="0" fillId="0" borderId="0" xfId="0"/>
    <xf numFmtId="0" fontId="6" fillId="5" borderId="0" xfId="0" applyFont="1" applyFill="1" applyAlignment="1">
      <alignment horizontal="center"/>
    </xf>
    <xf numFmtId="0" fontId="3" fillId="4" borderId="1" xfId="0" applyFont="1" applyFill="1" applyBorder="1"/>
    <xf numFmtId="164" fontId="10" fillId="4" borderId="1" xfId="0" applyNumberFormat="1" applyFont="1" applyFill="1" applyBorder="1"/>
    <xf numFmtId="0" fontId="11" fillId="4" borderId="1" xfId="0" applyFont="1" applyFill="1" applyBorder="1"/>
    <xf numFmtId="0" fontId="6" fillId="5" borderId="1" xfId="0" applyFont="1" applyFill="1" applyBorder="1" applyAlignment="1">
      <alignment horizontal="center" vertical="center" wrapText="1"/>
    </xf>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5" fillId="0" borderId="0" xfId="0" applyFont="1"/>
    <xf numFmtId="0" fontId="6" fillId="2" borderId="1" xfId="0" applyFont="1" applyFill="1" applyBorder="1" applyAlignment="1">
      <alignment horizontal="center" vertical="center" wrapText="1"/>
    </xf>
    <xf numFmtId="0" fontId="7" fillId="3" borderId="1" xfId="0" applyFont="1" applyFill="1" applyBorder="1" applyAlignment="1">
      <alignment horizontal="left"/>
    </xf>
    <xf numFmtId="164" fontId="7" fillId="3" borderId="1" xfId="0" applyNumberFormat="1" applyFont="1" applyFill="1" applyBorder="1"/>
    <xf numFmtId="10" fontId="7" fillId="3" borderId="1" xfId="0" applyNumberFormat="1" applyFont="1" applyFill="1" applyBorder="1"/>
    <xf numFmtId="0" fontId="8" fillId="0" borderId="1" xfId="0" applyFont="1" applyBorder="1"/>
    <xf numFmtId="165" fontId="3" fillId="0" borderId="1" xfId="0" applyNumberFormat="1" applyFont="1" applyBorder="1"/>
    <xf numFmtId="0" fontId="3" fillId="0" borderId="1" xfId="0" applyFont="1" applyBorder="1" applyAlignment="1">
      <alignment horizontal="center"/>
    </xf>
    <xf numFmtId="164" fontId="3" fillId="0" borderId="1" xfId="0" applyNumberFormat="1" applyFont="1" applyBorder="1"/>
    <xf numFmtId="0" fontId="3" fillId="0" borderId="1" xfId="0" applyFont="1" applyBorder="1"/>
    <xf numFmtId="164" fontId="3" fillId="4" borderId="1" xfId="0" applyNumberFormat="1" applyFont="1" applyFill="1" applyBorder="1"/>
    <xf numFmtId="0" fontId="9" fillId="0" borderId="0" xfId="0" applyFont="1"/>
    <xf numFmtId="0" fontId="6" fillId="5" borderId="1" xfId="0" applyFont="1" applyFill="1" applyBorder="1" applyAlignment="1">
      <alignment horizontal="center" vertical="center" wrapText="1"/>
    </xf>
    <xf numFmtId="0" fontId="10" fillId="4" borderId="1" xfId="0" applyFont="1" applyFill="1" applyBorder="1"/>
    <xf numFmtId="2" fontId="10" fillId="4" borderId="1" xfId="0" applyNumberFormat="1" applyFont="1" applyFill="1" applyBorder="1"/>
    <xf numFmtId="0" fontId="12" fillId="0" borderId="0" xfId="0" applyFont="1"/>
    <xf numFmtId="164" fontId="8" fillId="0" borderId="1" xfId="0" applyNumberFormat="1" applyFont="1" applyBorder="1"/>
    <xf numFmtId="2" fontId="3" fillId="0" borderId="1" xfId="0" applyNumberFormat="1" applyFont="1" applyBorder="1"/>
    <xf numFmtId="164" fontId="12" fillId="6" borderId="1" xfId="0" applyNumberFormat="1" applyFont="1" applyFill="1" applyBorder="1"/>
    <xf numFmtId="0" fontId="14" fillId="9" borderId="2" xfId="0" applyFont="1" applyFill="1" applyBorder="1" applyAlignment="1">
      <alignment horizontal="center" vertical="center"/>
    </xf>
    <xf numFmtId="0" fontId="15" fillId="9" borderId="0" xfId="0" applyFont="1" applyFill="1"/>
    <xf numFmtId="0" fontId="16" fillId="8" borderId="0" xfId="0" applyFont="1" applyFill="1"/>
    <xf numFmtId="0" fontId="16" fillId="8" borderId="3" xfId="0" applyFont="1" applyFill="1" applyBorder="1"/>
    <xf numFmtId="0" fontId="16" fillId="0" borderId="0" xfId="0" applyFont="1"/>
    <xf numFmtId="0" fontId="17" fillId="8" borderId="3" xfId="0" applyFont="1" applyFill="1" applyBorder="1" applyAlignment="1">
      <alignment horizontal="center" vertical="center"/>
    </xf>
    <xf numFmtId="0" fontId="18" fillId="7" borderId="4" xfId="0" applyFont="1" applyFill="1" applyBorder="1" applyAlignment="1">
      <alignment horizontal="center" vertical="center" wrapText="1"/>
    </xf>
    <xf numFmtId="0" fontId="18" fillId="7" borderId="4" xfId="0" applyFont="1" applyFill="1" applyBorder="1" applyAlignment="1">
      <alignment horizontal="center" vertical="center"/>
    </xf>
    <xf numFmtId="0" fontId="18" fillId="8" borderId="0" xfId="0" applyFont="1" applyFill="1" applyAlignment="1">
      <alignment horizontal="center" vertical="center" wrapText="1"/>
    </xf>
    <xf numFmtId="0" fontId="18" fillId="8" borderId="0" xfId="0" applyFont="1" applyFill="1" applyAlignment="1">
      <alignment horizontal="center" vertical="center"/>
    </xf>
    <xf numFmtId="0" fontId="13" fillId="0" borderId="0" xfId="0" applyFont="1" applyAlignment="1">
      <alignment vertical="top" wrapText="1"/>
    </xf>
    <xf numFmtId="0" fontId="0" fillId="10" borderId="0" xfId="0" applyFill="1"/>
    <xf numFmtId="0" fontId="21" fillId="10" borderId="0" xfId="0" applyFont="1" applyFill="1"/>
    <xf numFmtId="0" fontId="1" fillId="10" borderId="0" xfId="0" applyFont="1" applyFill="1"/>
  </cellXfs>
  <cellStyles count="1">
    <cellStyle name="Standard" xfId="0" builtinId="0"/>
  </cellStyles>
  <dxfs count="4">
    <dxf>
      <fill>
        <patternFill>
          <bgColor rgb="FFC6EFCE"/>
        </patternFill>
      </fill>
    </dxf>
    <dxf>
      <fill>
        <patternFill>
          <bgColor rgb="FFC6EFCE"/>
        </patternFill>
      </fill>
    </dxf>
    <dxf>
      <fill>
        <patternFill>
          <bgColor rgb="FFC6EFCE"/>
        </patternFill>
      </fill>
    </dxf>
    <dxf>
      <fill>
        <patternFill>
          <bgColor rgb="FFC6EF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2EFD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6EFCE"/>
      <rgbColor rgb="FFFFFF99"/>
      <rgbColor rgb="FF99CCFF"/>
      <rgbColor rgb="FFFF99CC"/>
      <rgbColor rgb="FFCC99FF"/>
      <rgbColor rgb="FFFFCC99"/>
      <rgbColor rgb="FF2E75B6"/>
      <rgbColor rgb="FF33CCCC"/>
      <rgbColor rgb="FF99CC00"/>
      <rgbColor rgb="FFFFCC00"/>
      <rgbColor rgb="FFFF9900"/>
      <rgbColor rgb="FFFF6600"/>
      <rgbColor rgb="FF555555"/>
      <rgbColor rgb="FF969696"/>
      <rgbColor rgb="FF1F3864"/>
      <rgbColor rgb="FF339966"/>
      <rgbColor rgb="FF0061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C4CDB-E30C-4A83-BD8C-758835497802}">
  <dimension ref="A1:C4"/>
  <sheetViews>
    <sheetView zoomScaleNormal="100" workbookViewId="0">
      <selection activeCell="A6" sqref="A6"/>
    </sheetView>
  </sheetViews>
  <sheetFormatPr baseColWidth="10" defaultRowHeight="15" x14ac:dyDescent="0.25"/>
  <cols>
    <col min="1" max="1" width="179.5703125" customWidth="1"/>
    <col min="3" max="3" width="11.42578125" customWidth="1"/>
  </cols>
  <sheetData>
    <row r="1" spans="1:3" s="30" customFormat="1" ht="45" customHeight="1" x14ac:dyDescent="0.2">
      <c r="A1" s="29" t="s">
        <v>76</v>
      </c>
      <c r="B1" s="29"/>
      <c r="C1" s="29"/>
    </row>
    <row r="2" spans="1:3" s="33" customFormat="1" ht="36" customHeight="1" thickBot="1" x14ac:dyDescent="0.25">
      <c r="A2" s="34" t="s">
        <v>75</v>
      </c>
      <c r="B2" s="31"/>
      <c r="C2" s="32"/>
    </row>
    <row r="3" spans="1:3" s="33" customFormat="1" ht="48" customHeight="1" x14ac:dyDescent="0.2">
      <c r="A3" s="35" t="s">
        <v>74</v>
      </c>
      <c r="B3" s="36"/>
      <c r="C3" s="36"/>
    </row>
    <row r="4" spans="1:3" s="33" customFormat="1" ht="131.25" customHeight="1" x14ac:dyDescent="0.2">
      <c r="A4" s="37" t="s">
        <v>73</v>
      </c>
      <c r="B4" s="38"/>
      <c r="C4" s="38"/>
    </row>
  </sheetData>
  <mergeCells count="3">
    <mergeCell ref="A1:C1"/>
    <mergeCell ref="A3:C3"/>
    <mergeCell ref="A4:C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zoomScaleNormal="100" workbookViewId="0">
      <selection activeCell="A3" sqref="A3:XFD3"/>
    </sheetView>
  </sheetViews>
  <sheetFormatPr baseColWidth="10" defaultColWidth="8.7109375" defaultRowHeight="15" x14ac:dyDescent="0.25"/>
  <cols>
    <col min="1" max="1" width="4" customWidth="1"/>
    <col min="2" max="2" width="118" customWidth="1"/>
  </cols>
  <sheetData>
    <row r="1" spans="1:2" ht="18" x14ac:dyDescent="0.25">
      <c r="A1" s="6" t="s">
        <v>0</v>
      </c>
    </row>
    <row r="2" spans="1:2" ht="18" x14ac:dyDescent="0.25">
      <c r="A2" s="6"/>
    </row>
    <row r="3" spans="1:2" ht="21" x14ac:dyDescent="0.35">
      <c r="A3" s="6"/>
      <c r="B3" s="41" t="s">
        <v>78</v>
      </c>
    </row>
    <row r="5" spans="1:2" x14ac:dyDescent="0.25">
      <c r="B5" s="7" t="s">
        <v>1</v>
      </c>
    </row>
    <row r="6" spans="1:2" ht="30" customHeight="1" x14ac:dyDescent="0.25">
      <c r="B6" s="8" t="s">
        <v>2</v>
      </c>
    </row>
    <row r="7" spans="1:2" ht="30" customHeight="1" x14ac:dyDescent="0.25">
      <c r="B7" s="8" t="s">
        <v>3</v>
      </c>
    </row>
    <row r="8" spans="1:2" ht="15" customHeight="1" x14ac:dyDescent="0.25">
      <c r="B8" s="8" t="s">
        <v>4</v>
      </c>
    </row>
    <row r="9" spans="1:2" ht="15" customHeight="1" x14ac:dyDescent="0.25">
      <c r="B9" s="8" t="s">
        <v>5</v>
      </c>
    </row>
    <row r="10" spans="1:2" ht="30" customHeight="1" x14ac:dyDescent="0.25">
      <c r="B10" s="39" t="s">
        <v>77</v>
      </c>
    </row>
    <row r="12" spans="1:2" x14ac:dyDescent="0.25">
      <c r="B12" s="7" t="s">
        <v>6</v>
      </c>
    </row>
    <row r="13" spans="1:2" ht="15" customHeight="1" x14ac:dyDescent="0.25">
      <c r="B13" s="8" t="s">
        <v>7</v>
      </c>
    </row>
    <row r="14" spans="1:2" ht="30" customHeight="1" x14ac:dyDescent="0.25">
      <c r="B14" s="8" t="s">
        <v>8</v>
      </c>
    </row>
    <row r="16" spans="1:2" x14ac:dyDescent="0.25">
      <c r="B16" s="7" t="s">
        <v>9</v>
      </c>
    </row>
    <row r="17" spans="2:2" ht="30" customHeight="1" x14ac:dyDescent="0.25">
      <c r="B17" s="8" t="s">
        <v>10</v>
      </c>
    </row>
    <row r="18" spans="2:2" ht="44.25" customHeight="1" x14ac:dyDescent="0.25">
      <c r="B18" s="9" t="s">
        <v>11</v>
      </c>
    </row>
    <row r="19" spans="2:2" ht="43.5" customHeight="1" x14ac:dyDescent="0.25">
      <c r="B19" s="9" t="s">
        <v>12</v>
      </c>
    </row>
    <row r="20" spans="2:2" ht="29.25" customHeight="1" x14ac:dyDescent="0.25">
      <c r="B20" s="9" t="s">
        <v>13</v>
      </c>
    </row>
    <row r="21" spans="2:2" ht="41.25" customHeight="1" x14ac:dyDescent="0.25">
      <c r="B21" s="9" t="s">
        <v>14</v>
      </c>
    </row>
    <row r="22" spans="2:2" ht="44.25" customHeight="1" x14ac:dyDescent="0.25">
      <c r="B22" s="9" t="s">
        <v>15</v>
      </c>
    </row>
    <row r="23" spans="2:2" ht="30" customHeight="1" x14ac:dyDescent="0.25">
      <c r="B23" s="9" t="s">
        <v>16</v>
      </c>
    </row>
    <row r="25" spans="2:2" x14ac:dyDescent="0.25">
      <c r="B25" s="7" t="s">
        <v>17</v>
      </c>
    </row>
    <row r="26" spans="2:2" ht="30" customHeight="1" x14ac:dyDescent="0.25">
      <c r="B26" s="8" t="s">
        <v>18</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7"/>
  <sheetViews>
    <sheetView zoomScaleNormal="100" workbookViewId="0">
      <pane ySplit="4" topLeftCell="A5" activePane="bottomLeft" state="frozen"/>
      <selection pane="bottomLeft" activeCell="A17" sqref="A17:H17"/>
    </sheetView>
  </sheetViews>
  <sheetFormatPr baseColWidth="10" defaultColWidth="8.7109375" defaultRowHeight="15" x14ac:dyDescent="0.25"/>
  <cols>
    <col min="1" max="1" width="24" customWidth="1"/>
    <col min="2" max="4" width="18" customWidth="1"/>
    <col min="5" max="8" width="13" customWidth="1"/>
  </cols>
  <sheetData>
    <row r="1" spans="1:8" ht="18" x14ac:dyDescent="0.25">
      <c r="A1" s="6" t="s">
        <v>19</v>
      </c>
    </row>
    <row r="2" spans="1:8" x14ac:dyDescent="0.25">
      <c r="A2" s="10" t="s">
        <v>20</v>
      </c>
    </row>
    <row r="4" spans="1:8" ht="42" customHeight="1" x14ac:dyDescent="0.25">
      <c r="A4" s="11" t="s">
        <v>21</v>
      </c>
      <c r="B4" s="11" t="s">
        <v>22</v>
      </c>
      <c r="C4" s="11" t="s">
        <v>23</v>
      </c>
      <c r="D4" s="11" t="s">
        <v>24</v>
      </c>
      <c r="E4" s="11" t="s">
        <v>25</v>
      </c>
      <c r="F4" s="11" t="s">
        <v>26</v>
      </c>
      <c r="G4" s="11" t="s">
        <v>27</v>
      </c>
      <c r="H4" s="11" t="s">
        <v>28</v>
      </c>
    </row>
    <row r="5" spans="1:8" x14ac:dyDescent="0.25">
      <c r="A5" s="12" t="s">
        <v>29</v>
      </c>
      <c r="B5" s="13">
        <v>10</v>
      </c>
      <c r="C5" s="13">
        <v>10</v>
      </c>
      <c r="D5" s="13">
        <v>10</v>
      </c>
      <c r="E5" s="14">
        <v>0</v>
      </c>
      <c r="F5" s="14">
        <v>0</v>
      </c>
      <c r="G5" s="14">
        <v>0</v>
      </c>
      <c r="H5" s="14">
        <v>0</v>
      </c>
    </row>
    <row r="6" spans="1:8" x14ac:dyDescent="0.25">
      <c r="A6" s="12" t="s">
        <v>30</v>
      </c>
      <c r="B6" s="13">
        <v>20</v>
      </c>
      <c r="C6" s="13">
        <v>20</v>
      </c>
      <c r="D6" s="13">
        <v>20</v>
      </c>
      <c r="E6" s="14">
        <v>0</v>
      </c>
      <c r="F6" s="14">
        <v>0</v>
      </c>
      <c r="G6" s="14">
        <v>0</v>
      </c>
      <c r="H6" s="14">
        <v>0</v>
      </c>
    </row>
    <row r="7" spans="1:8" x14ac:dyDescent="0.25">
      <c r="A7" s="12" t="s">
        <v>31</v>
      </c>
      <c r="B7" s="13">
        <v>30</v>
      </c>
      <c r="C7" s="13">
        <v>30</v>
      </c>
      <c r="D7" s="13">
        <v>30</v>
      </c>
      <c r="E7" s="14">
        <v>0</v>
      </c>
      <c r="F7" s="14">
        <v>0</v>
      </c>
      <c r="G7" s="14">
        <v>0</v>
      </c>
      <c r="H7" s="14">
        <v>0</v>
      </c>
    </row>
    <row r="8" spans="1:8" x14ac:dyDescent="0.25">
      <c r="A8" s="12" t="s">
        <v>32</v>
      </c>
      <c r="B8" s="13">
        <v>40</v>
      </c>
      <c r="C8" s="13">
        <v>40</v>
      </c>
      <c r="D8" s="13">
        <v>40</v>
      </c>
      <c r="E8" s="14">
        <v>0</v>
      </c>
      <c r="F8" s="14">
        <v>0</v>
      </c>
      <c r="G8" s="14">
        <v>0</v>
      </c>
      <c r="H8" s="14">
        <v>0</v>
      </c>
    </row>
    <row r="9" spans="1:8" x14ac:dyDescent="0.25">
      <c r="A9" s="12"/>
      <c r="B9" s="13"/>
      <c r="C9" s="13"/>
      <c r="D9" s="13"/>
      <c r="E9" s="14"/>
      <c r="F9" s="14"/>
      <c r="G9" s="14"/>
      <c r="H9" s="14"/>
    </row>
    <row r="10" spans="1:8" x14ac:dyDescent="0.25">
      <c r="A10" s="12"/>
      <c r="B10" s="13"/>
      <c r="C10" s="13"/>
      <c r="D10" s="13"/>
      <c r="E10" s="14"/>
      <c r="F10" s="14"/>
      <c r="G10" s="14"/>
      <c r="H10" s="14"/>
    </row>
    <row r="11" spans="1:8" x14ac:dyDescent="0.25">
      <c r="A11" s="12"/>
      <c r="B11" s="13"/>
      <c r="C11" s="13"/>
      <c r="D11" s="13"/>
      <c r="E11" s="14"/>
      <c r="F11" s="14"/>
      <c r="G11" s="14"/>
      <c r="H11" s="14"/>
    </row>
    <row r="12" spans="1:8" x14ac:dyDescent="0.25">
      <c r="A12" s="12"/>
      <c r="B12" s="13"/>
      <c r="C12" s="13"/>
      <c r="D12" s="13"/>
      <c r="E12" s="14"/>
      <c r="F12" s="14"/>
      <c r="G12" s="14"/>
      <c r="H12" s="14"/>
    </row>
    <row r="13" spans="1:8" x14ac:dyDescent="0.25">
      <c r="A13" s="12"/>
      <c r="B13" s="13"/>
      <c r="C13" s="13"/>
      <c r="D13" s="13"/>
      <c r="E13" s="14"/>
      <c r="F13" s="14"/>
      <c r="G13" s="14"/>
      <c r="H13" s="14"/>
    </row>
    <row r="14" spans="1:8" x14ac:dyDescent="0.25">
      <c r="A14" s="12"/>
      <c r="B14" s="13"/>
      <c r="C14" s="13"/>
      <c r="D14" s="13"/>
      <c r="E14" s="14"/>
      <c r="F14" s="14"/>
      <c r="G14" s="14"/>
      <c r="H14" s="14"/>
    </row>
    <row r="17" spans="1:8" ht="21" x14ac:dyDescent="0.35">
      <c r="A17" s="42"/>
      <c r="B17" s="41" t="s">
        <v>78</v>
      </c>
      <c r="C17" s="40"/>
      <c r="D17" s="40"/>
      <c r="E17" s="40"/>
      <c r="F17" s="40"/>
      <c r="G17" s="40"/>
      <c r="H17" s="40"/>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8"/>
  <sheetViews>
    <sheetView zoomScaleNormal="100" workbookViewId="0">
      <pane xSplit="1" ySplit="4" topLeftCell="B5" activePane="bottomRight" state="frozen"/>
      <selection pane="topRight" activeCell="B1" sqref="B1"/>
      <selection pane="bottomLeft" activeCell="A5" sqref="A5"/>
      <selection pane="bottomRight" activeCell="D21" sqref="D21"/>
    </sheetView>
  </sheetViews>
  <sheetFormatPr baseColWidth="10" defaultColWidth="8.7109375" defaultRowHeight="15" x14ac:dyDescent="0.25"/>
  <cols>
    <col min="1" max="1" width="22" customWidth="1"/>
    <col min="2" max="4" width="17" customWidth="1"/>
    <col min="5" max="7" width="13" customWidth="1"/>
    <col min="8" max="13" width="14" customWidth="1"/>
    <col min="14" max="14" width="8" customWidth="1"/>
    <col min="15" max="15" width="22" customWidth="1"/>
    <col min="16" max="18" width="17" customWidth="1"/>
  </cols>
  <sheetData>
    <row r="1" spans="1:18" ht="18" x14ac:dyDescent="0.25">
      <c r="A1" s="6" t="s">
        <v>33</v>
      </c>
    </row>
    <row r="2" spans="1:18" x14ac:dyDescent="0.25">
      <c r="A2" s="10" t="s">
        <v>34</v>
      </c>
    </row>
    <row r="4" spans="1:18" ht="42" customHeight="1" x14ac:dyDescent="0.25">
      <c r="A4" s="11" t="s">
        <v>21</v>
      </c>
      <c r="B4" s="11" t="s">
        <v>35</v>
      </c>
      <c r="C4" s="11" t="s">
        <v>36</v>
      </c>
      <c r="D4" s="11" t="s">
        <v>37</v>
      </c>
      <c r="E4" s="11" t="s">
        <v>38</v>
      </c>
      <c r="F4" s="11" t="s">
        <v>39</v>
      </c>
      <c r="G4" s="11" t="s">
        <v>40</v>
      </c>
      <c r="H4" s="11" t="s">
        <v>41</v>
      </c>
      <c r="I4" s="11" t="s">
        <v>42</v>
      </c>
      <c r="J4" s="11" t="s">
        <v>43</v>
      </c>
      <c r="K4" s="11" t="s">
        <v>44</v>
      </c>
      <c r="L4" s="11" t="s">
        <v>45</v>
      </c>
      <c r="M4" s="11" t="s">
        <v>46</v>
      </c>
      <c r="N4" s="11" t="s">
        <v>47</v>
      </c>
      <c r="O4" s="11" t="s">
        <v>48</v>
      </c>
      <c r="P4" s="11" t="s">
        <v>49</v>
      </c>
      <c r="Q4" s="11" t="s">
        <v>50</v>
      </c>
      <c r="R4" s="11" t="s">
        <v>51</v>
      </c>
    </row>
    <row r="5" spans="1:18" x14ac:dyDescent="0.25">
      <c r="A5" s="15" t="str">
        <f>IF(Eingabe!A5="","",Eingabe!A5)</f>
        <v>Bieter A</v>
      </c>
      <c r="B5" s="16">
        <f>IF(Eingabe!B5="","",IFERROR(IF(Eingabe!B5=MIN(Eingabe!$B$5:$B$14),SMALL(Eingabe!$B$5:$B$14,2),MIN(Eingabe!$B$5:$B$14)),10^15))</f>
        <v>20</v>
      </c>
      <c r="C5" s="16">
        <f>IF(Eingabe!C5="","",IFERROR(IF(Eingabe!C5=MIN(Eingabe!$C$5:$C$14),SMALL(Eingabe!$C$5:$C$14,2),MIN(Eingabe!$C$5:$C$14)),10^15))</f>
        <v>20</v>
      </c>
      <c r="D5" s="16">
        <f>IF(Eingabe!D5="","",IFERROR(IF(Eingabe!D5=MIN(Eingabe!$D$5:$D$14),SMALL(Eingabe!$D$5:$D$14,2),MIN(Eingabe!$D$5:$D$14)),10^15))</f>
        <v>20</v>
      </c>
      <c r="E5" s="17" t="b">
        <f>IF(OR(Eingabe!$B5="",Eingabe!$C5="",N(Eingabe!$E5)&lt;=0),FALSE(),AND(Eingabe!$B5*(1-Eingabe!$E5)&lt;=IF(B5="",10^15,B5),Eingabe!$C5*(1-Eingabe!$E5)&lt;=IF(C5="",10^15,C5)))</f>
        <v>0</v>
      </c>
      <c r="F5" s="17" t="b">
        <f>IF(OR(Eingabe!$B5="",Eingabe!$D5="",N(Eingabe!$F5)&lt;=0),FALSE(),AND(Eingabe!$B5*(1-Eingabe!$F5)&lt;=IF(B5="",10^15,B5),Eingabe!$D5*(1-Eingabe!$F5)&lt;=IF(D5="",10^15,D5)))</f>
        <v>0</v>
      </c>
      <c r="G5" s="17" t="b">
        <f>IF(OR(Eingabe!$C5="",Eingabe!$D5="",N(Eingabe!$G5)&lt;=0),FALSE(),AND(Eingabe!$C5*(1-Eingabe!$G5)&lt;=IF(C5="",10^15,C5),Eingabe!$D5*(1-Eingabe!$G5)&lt;=IF(D5="",10^15,D5)))</f>
        <v>0</v>
      </c>
      <c r="H5" s="17" t="b">
        <f>IF(OR(Eingabe!$B5="",Eingabe!$C5="",Eingabe!$D5="",N(Eingabe!$H5)&lt;=0),FALSE(),AND(Eingabe!$B5*(1-Eingabe!$H5)&lt;=IF(B5="",10^15,B5),Eingabe!$C5*(1-Eingabe!$H5)&lt;=IF(C5="",10^15,C5),Eingabe!$D5*(1-Eingabe!$H5)&lt;=IF(D5="",10^15,D5)))</f>
        <v>0</v>
      </c>
      <c r="I5" s="18">
        <f>IF(E5,(Eingabe!$B5+Eingabe!$C5)*Eingabe!$E5,0)</f>
        <v>0</v>
      </c>
      <c r="J5" s="18">
        <f>IF(F5,(Eingabe!$B5+Eingabe!$D5)*Eingabe!$F5,0)</f>
        <v>0</v>
      </c>
      <c r="K5" s="18">
        <f>IF(G5,(Eingabe!$C5+Eingabe!$D5)*Eingabe!$G5,0)</f>
        <v>0</v>
      </c>
      <c r="L5" s="18">
        <f>IF(H5,(Eingabe!$B5+Eingabe!$C5+Eingabe!$D5)*Eingabe!$H5,0)</f>
        <v>0</v>
      </c>
      <c r="M5" s="18">
        <f t="shared" ref="M5:M14" si="0">MAX(I5:L5)</f>
        <v>0</v>
      </c>
      <c r="N5" s="17">
        <f t="shared" ref="N5:N14" si="1">IF(M5=0,0,MATCH(M5,I5:L5,0))</f>
        <v>0</v>
      </c>
      <c r="O5" s="19" t="str">
        <f t="shared" ref="O5:O14" si="2">IF(A5="","",IF(N5=0,"kein Nachlass wirksam",IF(N5=1,"Lose 1+2",IF(N5=2,"Lose 1+3",IF(N5=3,"Lose 2+3","Lose 1+2+3")))))</f>
        <v>kein Nachlass wirksam</v>
      </c>
      <c r="P5" s="20">
        <f>IF(Eingabe!$B5="","",Eingabe!$B5*(1-IF($N5=1,Eingabe!$E5,IF($N5=2,Eingabe!$F5,IF($N5=4,Eingabe!$H5,0)))))</f>
        <v>10</v>
      </c>
      <c r="Q5" s="20">
        <f>IF(Eingabe!$C5="","",Eingabe!$C5*(1-IF($N5=1,Eingabe!$E5,IF($N5=3,Eingabe!$G5,IF($N5=4,Eingabe!$H5,0)))))</f>
        <v>10</v>
      </c>
      <c r="R5" s="20">
        <f>IF(Eingabe!$D5="","",Eingabe!$D5*(1-IF($N5=2,Eingabe!$F5,IF($N5=3,Eingabe!$G5,IF($N5=4,Eingabe!$H5,0)))))</f>
        <v>10</v>
      </c>
    </row>
    <row r="6" spans="1:18" x14ac:dyDescent="0.25">
      <c r="A6" s="15" t="str">
        <f>IF(Eingabe!A6="","",Eingabe!A6)</f>
        <v>Bieter B</v>
      </c>
      <c r="B6" s="16">
        <f>IF(Eingabe!B6="","",IFERROR(IF(Eingabe!B6=MIN(Eingabe!$B$5:$B$14),SMALL(Eingabe!$B$5:$B$14,2),MIN(Eingabe!$B$5:$B$14)),10^15))</f>
        <v>10</v>
      </c>
      <c r="C6" s="16">
        <f>IF(Eingabe!C6="","",IFERROR(IF(Eingabe!C6=MIN(Eingabe!$C$5:$C$14),SMALL(Eingabe!$C$5:$C$14,2),MIN(Eingabe!$C$5:$C$14)),10^15))</f>
        <v>10</v>
      </c>
      <c r="D6" s="16">
        <f>IF(Eingabe!D6="","",IFERROR(IF(Eingabe!D6=MIN(Eingabe!$D$5:$D$14),SMALL(Eingabe!$D$5:$D$14,2),MIN(Eingabe!$D$5:$D$14)),10^15))</f>
        <v>10</v>
      </c>
      <c r="E6" s="17" t="b">
        <f>IF(OR(Eingabe!$B6="",Eingabe!$C6="",N(Eingabe!$E6)&lt;=0),FALSE(),AND(Eingabe!$B6*(1-Eingabe!$E6)&lt;=IF(B6="",10^15,B6),Eingabe!$C6*(1-Eingabe!$E6)&lt;=IF(C6="",10^15,C6)))</f>
        <v>0</v>
      </c>
      <c r="F6" s="17" t="b">
        <f>IF(OR(Eingabe!$B6="",Eingabe!$D6="",N(Eingabe!$F6)&lt;=0),FALSE(),AND(Eingabe!$B6*(1-Eingabe!$F6)&lt;=IF(B6="",10^15,B6),Eingabe!$D6*(1-Eingabe!$F6)&lt;=IF(D6="",10^15,D6)))</f>
        <v>0</v>
      </c>
      <c r="G6" s="17" t="b">
        <f>IF(OR(Eingabe!$C6="",Eingabe!$D6="",N(Eingabe!$G6)&lt;=0),FALSE(),AND(Eingabe!$C6*(1-Eingabe!$G6)&lt;=IF(C6="",10^15,C6),Eingabe!$D6*(1-Eingabe!$G6)&lt;=IF(D6="",10^15,D6)))</f>
        <v>0</v>
      </c>
      <c r="H6" s="17" t="b">
        <f>IF(OR(Eingabe!$B6="",Eingabe!$C6="",Eingabe!$D6="",N(Eingabe!$H6)&lt;=0),FALSE(),AND(Eingabe!$B6*(1-Eingabe!$H6)&lt;=IF(B6="",10^15,B6),Eingabe!$C6*(1-Eingabe!$H6)&lt;=IF(C6="",10^15,C6),Eingabe!$D6*(1-Eingabe!$H6)&lt;=IF(D6="",10^15,D6)))</f>
        <v>0</v>
      </c>
      <c r="I6" s="18">
        <f>IF(E6,(Eingabe!$B6+Eingabe!$C6)*Eingabe!$E6,0)</f>
        <v>0</v>
      </c>
      <c r="J6" s="18">
        <f>IF(F6,(Eingabe!$B6+Eingabe!$D6)*Eingabe!$F6,0)</f>
        <v>0</v>
      </c>
      <c r="K6" s="18">
        <f>IF(G6,(Eingabe!$C6+Eingabe!$D6)*Eingabe!$G6,0)</f>
        <v>0</v>
      </c>
      <c r="L6" s="18">
        <f>IF(H6,(Eingabe!$B6+Eingabe!$C6+Eingabe!$D6)*Eingabe!$H6,0)</f>
        <v>0</v>
      </c>
      <c r="M6" s="18">
        <f t="shared" si="0"/>
        <v>0</v>
      </c>
      <c r="N6" s="17">
        <f t="shared" si="1"/>
        <v>0</v>
      </c>
      <c r="O6" s="19" t="str">
        <f t="shared" si="2"/>
        <v>kein Nachlass wirksam</v>
      </c>
      <c r="P6" s="20">
        <f>IF(Eingabe!$B6="","",Eingabe!$B6*(1-IF($N6=1,Eingabe!$E6,IF($N6=2,Eingabe!$F6,IF($N6=4,Eingabe!$H6,0)))))</f>
        <v>20</v>
      </c>
      <c r="Q6" s="20">
        <f>IF(Eingabe!$C6="","",Eingabe!$C6*(1-IF($N6=1,Eingabe!$E6,IF($N6=3,Eingabe!$G6,IF($N6=4,Eingabe!$H6,0)))))</f>
        <v>20</v>
      </c>
      <c r="R6" s="20">
        <f>IF(Eingabe!$D6="","",Eingabe!$D6*(1-IF($N6=2,Eingabe!$F6,IF($N6=3,Eingabe!$G6,IF($N6=4,Eingabe!$H6,0)))))</f>
        <v>20</v>
      </c>
    </row>
    <row r="7" spans="1:18" x14ac:dyDescent="0.25">
      <c r="A7" s="15" t="str">
        <f>IF(Eingabe!A7="","",Eingabe!A7)</f>
        <v>Bieter C</v>
      </c>
      <c r="B7" s="16">
        <f>IF(Eingabe!B7="","",IFERROR(IF(Eingabe!B7=MIN(Eingabe!$B$5:$B$14),SMALL(Eingabe!$B$5:$B$14,2),MIN(Eingabe!$B$5:$B$14)),10^15))</f>
        <v>10</v>
      </c>
      <c r="C7" s="16">
        <f>IF(Eingabe!C7="","",IFERROR(IF(Eingabe!C7=MIN(Eingabe!$C$5:$C$14),SMALL(Eingabe!$C$5:$C$14,2),MIN(Eingabe!$C$5:$C$14)),10^15))</f>
        <v>10</v>
      </c>
      <c r="D7" s="16">
        <f>IF(Eingabe!D7="","",IFERROR(IF(Eingabe!D7=MIN(Eingabe!$D$5:$D$14),SMALL(Eingabe!$D$5:$D$14,2),MIN(Eingabe!$D$5:$D$14)),10^15))</f>
        <v>10</v>
      </c>
      <c r="E7" s="17" t="b">
        <f>IF(OR(Eingabe!$B7="",Eingabe!$C7="",N(Eingabe!$E7)&lt;=0),FALSE(),AND(Eingabe!$B7*(1-Eingabe!$E7)&lt;=IF(B7="",10^15,B7),Eingabe!$C7*(1-Eingabe!$E7)&lt;=IF(C7="",10^15,C7)))</f>
        <v>0</v>
      </c>
      <c r="F7" s="17" t="b">
        <f>IF(OR(Eingabe!$B7="",Eingabe!$D7="",N(Eingabe!$F7)&lt;=0),FALSE(),AND(Eingabe!$B7*(1-Eingabe!$F7)&lt;=IF(B7="",10^15,B7),Eingabe!$D7*(1-Eingabe!$F7)&lt;=IF(D7="",10^15,D7)))</f>
        <v>0</v>
      </c>
      <c r="G7" s="17" t="b">
        <f>IF(OR(Eingabe!$C7="",Eingabe!$D7="",N(Eingabe!$G7)&lt;=0),FALSE(),AND(Eingabe!$C7*(1-Eingabe!$G7)&lt;=IF(C7="",10^15,C7),Eingabe!$D7*(1-Eingabe!$G7)&lt;=IF(D7="",10^15,D7)))</f>
        <v>0</v>
      </c>
      <c r="H7" s="17" t="b">
        <f>IF(OR(Eingabe!$B7="",Eingabe!$C7="",Eingabe!$D7="",N(Eingabe!$H7)&lt;=0),FALSE(),AND(Eingabe!$B7*(1-Eingabe!$H7)&lt;=IF(B7="",10^15,B7),Eingabe!$C7*(1-Eingabe!$H7)&lt;=IF(C7="",10^15,C7),Eingabe!$D7*(1-Eingabe!$H7)&lt;=IF(D7="",10^15,D7)))</f>
        <v>0</v>
      </c>
      <c r="I7" s="18">
        <f>IF(E7,(Eingabe!$B7+Eingabe!$C7)*Eingabe!$E7,0)</f>
        <v>0</v>
      </c>
      <c r="J7" s="18">
        <f>IF(F7,(Eingabe!$B7+Eingabe!$D7)*Eingabe!$F7,0)</f>
        <v>0</v>
      </c>
      <c r="K7" s="18">
        <f>IF(G7,(Eingabe!$C7+Eingabe!$D7)*Eingabe!$G7,0)</f>
        <v>0</v>
      </c>
      <c r="L7" s="18">
        <f>IF(H7,(Eingabe!$B7+Eingabe!$C7+Eingabe!$D7)*Eingabe!$H7,0)</f>
        <v>0</v>
      </c>
      <c r="M7" s="18">
        <f t="shared" si="0"/>
        <v>0</v>
      </c>
      <c r="N7" s="17">
        <f t="shared" si="1"/>
        <v>0</v>
      </c>
      <c r="O7" s="19" t="str">
        <f t="shared" si="2"/>
        <v>kein Nachlass wirksam</v>
      </c>
      <c r="P7" s="20">
        <f>IF(Eingabe!$B7="","",Eingabe!$B7*(1-IF($N7=1,Eingabe!$E7,IF($N7=2,Eingabe!$F7,IF($N7=4,Eingabe!$H7,0)))))</f>
        <v>30</v>
      </c>
      <c r="Q7" s="20">
        <f>IF(Eingabe!$C7="","",Eingabe!$C7*(1-IF($N7=1,Eingabe!$E7,IF($N7=3,Eingabe!$G7,IF($N7=4,Eingabe!$H7,0)))))</f>
        <v>30</v>
      </c>
      <c r="R7" s="20">
        <f>IF(Eingabe!$D7="","",Eingabe!$D7*(1-IF($N7=2,Eingabe!$F7,IF($N7=3,Eingabe!$G7,IF($N7=4,Eingabe!$H7,0)))))</f>
        <v>30</v>
      </c>
    </row>
    <row r="8" spans="1:18" x14ac:dyDescent="0.25">
      <c r="A8" s="15" t="str">
        <f>IF(Eingabe!A8="","",Eingabe!A8)</f>
        <v>Bieter D</v>
      </c>
      <c r="B8" s="16">
        <f>IF(Eingabe!B8="","",IFERROR(IF(Eingabe!B8=MIN(Eingabe!$B$5:$B$14),SMALL(Eingabe!$B$5:$B$14,2),MIN(Eingabe!$B$5:$B$14)),10^15))</f>
        <v>10</v>
      </c>
      <c r="C8" s="16">
        <f>IF(Eingabe!C8="","",IFERROR(IF(Eingabe!C8=MIN(Eingabe!$C$5:$C$14),SMALL(Eingabe!$C$5:$C$14,2),MIN(Eingabe!$C$5:$C$14)),10^15))</f>
        <v>10</v>
      </c>
      <c r="D8" s="16">
        <f>IF(Eingabe!D8="","",IFERROR(IF(Eingabe!D8=MIN(Eingabe!$D$5:$D$14),SMALL(Eingabe!$D$5:$D$14,2),MIN(Eingabe!$D$5:$D$14)),10^15))</f>
        <v>10</v>
      </c>
      <c r="E8" s="17" t="b">
        <f>IF(OR(Eingabe!$B8="",Eingabe!$C8="",N(Eingabe!$E8)&lt;=0),FALSE(),AND(Eingabe!$B8*(1-Eingabe!$E8)&lt;=IF(B8="",10^15,B8),Eingabe!$C8*(1-Eingabe!$E8)&lt;=IF(C8="",10^15,C8)))</f>
        <v>0</v>
      </c>
      <c r="F8" s="17" t="b">
        <f>IF(OR(Eingabe!$B8="",Eingabe!$D8="",N(Eingabe!$F8)&lt;=0),FALSE(),AND(Eingabe!$B8*(1-Eingabe!$F8)&lt;=IF(B8="",10^15,B8),Eingabe!$D8*(1-Eingabe!$F8)&lt;=IF(D8="",10^15,D8)))</f>
        <v>0</v>
      </c>
      <c r="G8" s="17" t="b">
        <f>IF(OR(Eingabe!$C8="",Eingabe!$D8="",N(Eingabe!$G8)&lt;=0),FALSE(),AND(Eingabe!$C8*(1-Eingabe!$G8)&lt;=IF(C8="",10^15,C8),Eingabe!$D8*(1-Eingabe!$G8)&lt;=IF(D8="",10^15,D8)))</f>
        <v>0</v>
      </c>
      <c r="H8" s="17" t="b">
        <f>IF(OR(Eingabe!$B8="",Eingabe!$C8="",Eingabe!$D8="",N(Eingabe!$H8)&lt;=0),FALSE(),AND(Eingabe!$B8*(1-Eingabe!$H8)&lt;=IF(B8="",10^15,B8),Eingabe!$C8*(1-Eingabe!$H8)&lt;=IF(C8="",10^15,C8),Eingabe!$D8*(1-Eingabe!$H8)&lt;=IF(D8="",10^15,D8)))</f>
        <v>0</v>
      </c>
      <c r="I8" s="18">
        <f>IF(E8,(Eingabe!$B8+Eingabe!$C8)*Eingabe!$E8,0)</f>
        <v>0</v>
      </c>
      <c r="J8" s="18">
        <f>IF(F8,(Eingabe!$B8+Eingabe!$D8)*Eingabe!$F8,0)</f>
        <v>0</v>
      </c>
      <c r="K8" s="18">
        <f>IF(G8,(Eingabe!$C8+Eingabe!$D8)*Eingabe!$G8,0)</f>
        <v>0</v>
      </c>
      <c r="L8" s="18">
        <f>IF(H8,(Eingabe!$B8+Eingabe!$C8+Eingabe!$D8)*Eingabe!$H8,0)</f>
        <v>0</v>
      </c>
      <c r="M8" s="18">
        <f t="shared" si="0"/>
        <v>0</v>
      </c>
      <c r="N8" s="17">
        <f t="shared" si="1"/>
        <v>0</v>
      </c>
      <c r="O8" s="19" t="str">
        <f t="shared" si="2"/>
        <v>kein Nachlass wirksam</v>
      </c>
      <c r="P8" s="20">
        <f>IF(Eingabe!$B8="","",Eingabe!$B8*(1-IF($N8=1,Eingabe!$E8,IF($N8=2,Eingabe!$F8,IF($N8=4,Eingabe!$H8,0)))))</f>
        <v>40</v>
      </c>
      <c r="Q8" s="20">
        <f>IF(Eingabe!$C8="","",Eingabe!$C8*(1-IF($N8=1,Eingabe!$E8,IF($N8=3,Eingabe!$G8,IF($N8=4,Eingabe!$H8,0)))))</f>
        <v>40</v>
      </c>
      <c r="R8" s="20">
        <f>IF(Eingabe!$D8="","",Eingabe!$D8*(1-IF($N8=2,Eingabe!$F8,IF($N8=3,Eingabe!$G8,IF($N8=4,Eingabe!$H8,0)))))</f>
        <v>40</v>
      </c>
    </row>
    <row r="9" spans="1:18" x14ac:dyDescent="0.25">
      <c r="A9" s="15" t="str">
        <f>IF(Eingabe!A9="","",Eingabe!A9)</f>
        <v/>
      </c>
      <c r="B9" s="16" t="str">
        <f>IF(Eingabe!B9="","",IFERROR(IF(Eingabe!B9=MIN(Eingabe!$B$5:$B$14),SMALL(Eingabe!$B$5:$B$14,2),MIN(Eingabe!$B$5:$B$14)),10^15))</f>
        <v/>
      </c>
      <c r="C9" s="16" t="str">
        <f>IF(Eingabe!C9="","",IFERROR(IF(Eingabe!C9=MIN(Eingabe!$C$5:$C$14),SMALL(Eingabe!$C$5:$C$14,2),MIN(Eingabe!$C$5:$C$14)),10^15))</f>
        <v/>
      </c>
      <c r="D9" s="16" t="str">
        <f>IF(Eingabe!D9="","",IFERROR(IF(Eingabe!D9=MIN(Eingabe!$D$5:$D$14),SMALL(Eingabe!$D$5:$D$14,2),MIN(Eingabe!$D$5:$D$14)),10^15))</f>
        <v/>
      </c>
      <c r="E9" s="17" t="b">
        <f>IF(OR(Eingabe!$B9="",Eingabe!$C9="",N(Eingabe!$E9)&lt;=0),FALSE(),AND(Eingabe!$B9*(1-Eingabe!$E9)&lt;=IF(B9="",10^15,B9),Eingabe!$C9*(1-Eingabe!$E9)&lt;=IF(C9="",10^15,C9)))</f>
        <v>0</v>
      </c>
      <c r="F9" s="17" t="b">
        <f>IF(OR(Eingabe!$B9="",Eingabe!$D9="",N(Eingabe!$F9)&lt;=0),FALSE(),AND(Eingabe!$B9*(1-Eingabe!$F9)&lt;=IF(B9="",10^15,B9),Eingabe!$D9*(1-Eingabe!$F9)&lt;=IF(D9="",10^15,D9)))</f>
        <v>0</v>
      </c>
      <c r="G9" s="17" t="b">
        <f>IF(OR(Eingabe!$C9="",Eingabe!$D9="",N(Eingabe!$G9)&lt;=0),FALSE(),AND(Eingabe!$C9*(1-Eingabe!$G9)&lt;=IF(C9="",10^15,C9),Eingabe!$D9*(1-Eingabe!$G9)&lt;=IF(D9="",10^15,D9)))</f>
        <v>0</v>
      </c>
      <c r="H9" s="17" t="b">
        <f>IF(OR(Eingabe!$B9="",Eingabe!$C9="",Eingabe!$D9="",N(Eingabe!$H9)&lt;=0),FALSE(),AND(Eingabe!$B9*(1-Eingabe!$H9)&lt;=IF(B9="",10^15,B9),Eingabe!$C9*(1-Eingabe!$H9)&lt;=IF(C9="",10^15,C9),Eingabe!$D9*(1-Eingabe!$H9)&lt;=IF(D9="",10^15,D9)))</f>
        <v>0</v>
      </c>
      <c r="I9" s="18">
        <f>IF(E9,(Eingabe!$B9+Eingabe!$C9)*Eingabe!$E9,0)</f>
        <v>0</v>
      </c>
      <c r="J9" s="18">
        <f>IF(F9,(Eingabe!$B9+Eingabe!$D9)*Eingabe!$F9,0)</f>
        <v>0</v>
      </c>
      <c r="K9" s="18">
        <f>IF(G9,(Eingabe!$C9+Eingabe!$D9)*Eingabe!$G9,0)</f>
        <v>0</v>
      </c>
      <c r="L9" s="18">
        <f>IF(H9,(Eingabe!$B9+Eingabe!$C9+Eingabe!$D9)*Eingabe!$H9,0)</f>
        <v>0</v>
      </c>
      <c r="M9" s="18">
        <f t="shared" si="0"/>
        <v>0</v>
      </c>
      <c r="N9" s="17">
        <f t="shared" si="1"/>
        <v>0</v>
      </c>
      <c r="O9" s="19" t="str">
        <f t="shared" si="2"/>
        <v/>
      </c>
      <c r="P9" s="20" t="str">
        <f>IF(Eingabe!$B9="","",Eingabe!$B9*(1-IF($N9=1,Eingabe!$E9,IF($N9=2,Eingabe!$F9,IF($N9=4,Eingabe!$H9,0)))))</f>
        <v/>
      </c>
      <c r="Q9" s="20" t="str">
        <f>IF(Eingabe!$C9="","",Eingabe!$C9*(1-IF($N9=1,Eingabe!$E9,IF($N9=3,Eingabe!$G9,IF($N9=4,Eingabe!$H9,0)))))</f>
        <v/>
      </c>
      <c r="R9" s="20" t="str">
        <f>IF(Eingabe!$D9="","",Eingabe!$D9*(1-IF($N9=2,Eingabe!$F9,IF($N9=3,Eingabe!$G9,IF($N9=4,Eingabe!$H9,0)))))</f>
        <v/>
      </c>
    </row>
    <row r="10" spans="1:18" x14ac:dyDescent="0.25">
      <c r="A10" s="15" t="str">
        <f>IF(Eingabe!A10="","",Eingabe!A10)</f>
        <v/>
      </c>
      <c r="B10" s="16" t="str">
        <f>IF(Eingabe!B10="","",IFERROR(IF(Eingabe!B10=MIN(Eingabe!$B$5:$B$14),SMALL(Eingabe!$B$5:$B$14,2),MIN(Eingabe!$B$5:$B$14)),10^15))</f>
        <v/>
      </c>
      <c r="C10" s="16" t="str">
        <f>IF(Eingabe!C10="","",IFERROR(IF(Eingabe!C10=MIN(Eingabe!$C$5:$C$14),SMALL(Eingabe!$C$5:$C$14,2),MIN(Eingabe!$C$5:$C$14)),10^15))</f>
        <v/>
      </c>
      <c r="D10" s="16" t="str">
        <f>IF(Eingabe!D10="","",IFERROR(IF(Eingabe!D10=MIN(Eingabe!$D$5:$D$14),SMALL(Eingabe!$D$5:$D$14,2),MIN(Eingabe!$D$5:$D$14)),10^15))</f>
        <v/>
      </c>
      <c r="E10" s="17" t="b">
        <f>IF(OR(Eingabe!$B10="",Eingabe!$C10="",N(Eingabe!$E10)&lt;=0),FALSE(),AND(Eingabe!$B10*(1-Eingabe!$E10)&lt;=IF(B10="",10^15,B10),Eingabe!$C10*(1-Eingabe!$E10)&lt;=IF(C10="",10^15,C10)))</f>
        <v>0</v>
      </c>
      <c r="F10" s="17" t="b">
        <f>IF(OR(Eingabe!$B10="",Eingabe!$D10="",N(Eingabe!$F10)&lt;=0),FALSE(),AND(Eingabe!$B10*(1-Eingabe!$F10)&lt;=IF(B10="",10^15,B10),Eingabe!$D10*(1-Eingabe!$F10)&lt;=IF(D10="",10^15,D10)))</f>
        <v>0</v>
      </c>
      <c r="G10" s="17" t="b">
        <f>IF(OR(Eingabe!$C10="",Eingabe!$D10="",N(Eingabe!$G10)&lt;=0),FALSE(),AND(Eingabe!$C10*(1-Eingabe!$G10)&lt;=IF(C10="",10^15,C10),Eingabe!$D10*(1-Eingabe!$G10)&lt;=IF(D10="",10^15,D10)))</f>
        <v>0</v>
      </c>
      <c r="H10" s="17" t="b">
        <f>IF(OR(Eingabe!$B10="",Eingabe!$C10="",Eingabe!$D10="",N(Eingabe!$H10)&lt;=0),FALSE(),AND(Eingabe!$B10*(1-Eingabe!$H10)&lt;=IF(B10="",10^15,B10),Eingabe!$C10*(1-Eingabe!$H10)&lt;=IF(C10="",10^15,C10),Eingabe!$D10*(1-Eingabe!$H10)&lt;=IF(D10="",10^15,D10)))</f>
        <v>0</v>
      </c>
      <c r="I10" s="18">
        <f>IF(E10,(Eingabe!$B10+Eingabe!$C10)*Eingabe!$E10,0)</f>
        <v>0</v>
      </c>
      <c r="J10" s="18">
        <f>IF(F10,(Eingabe!$B10+Eingabe!$D10)*Eingabe!$F10,0)</f>
        <v>0</v>
      </c>
      <c r="K10" s="18">
        <f>IF(G10,(Eingabe!$C10+Eingabe!$D10)*Eingabe!$G10,0)</f>
        <v>0</v>
      </c>
      <c r="L10" s="18">
        <f>IF(H10,(Eingabe!$B10+Eingabe!$C10+Eingabe!$D10)*Eingabe!$H10,0)</f>
        <v>0</v>
      </c>
      <c r="M10" s="18">
        <f t="shared" si="0"/>
        <v>0</v>
      </c>
      <c r="N10" s="17">
        <f t="shared" si="1"/>
        <v>0</v>
      </c>
      <c r="O10" s="19" t="str">
        <f t="shared" si="2"/>
        <v/>
      </c>
      <c r="P10" s="20" t="str">
        <f>IF(Eingabe!$B10="","",Eingabe!$B10*(1-IF($N10=1,Eingabe!$E10,IF($N10=2,Eingabe!$F10,IF($N10=4,Eingabe!$H10,0)))))</f>
        <v/>
      </c>
      <c r="Q10" s="20" t="str">
        <f>IF(Eingabe!$C10="","",Eingabe!$C10*(1-IF($N10=1,Eingabe!$E10,IF($N10=3,Eingabe!$G10,IF($N10=4,Eingabe!$H10,0)))))</f>
        <v/>
      </c>
      <c r="R10" s="20" t="str">
        <f>IF(Eingabe!$D10="","",Eingabe!$D10*(1-IF($N10=2,Eingabe!$F10,IF($N10=3,Eingabe!$G10,IF($N10=4,Eingabe!$H10,0)))))</f>
        <v/>
      </c>
    </row>
    <row r="11" spans="1:18" x14ac:dyDescent="0.25">
      <c r="A11" s="15" t="str">
        <f>IF(Eingabe!A11="","",Eingabe!A11)</f>
        <v/>
      </c>
      <c r="B11" s="16" t="str">
        <f>IF(Eingabe!B11="","",IFERROR(IF(Eingabe!B11=MIN(Eingabe!$B$5:$B$14),SMALL(Eingabe!$B$5:$B$14,2),MIN(Eingabe!$B$5:$B$14)),10^15))</f>
        <v/>
      </c>
      <c r="C11" s="16" t="str">
        <f>IF(Eingabe!C11="","",IFERROR(IF(Eingabe!C11=MIN(Eingabe!$C$5:$C$14),SMALL(Eingabe!$C$5:$C$14,2),MIN(Eingabe!$C$5:$C$14)),10^15))</f>
        <v/>
      </c>
      <c r="D11" s="16" t="str">
        <f>IF(Eingabe!D11="","",IFERROR(IF(Eingabe!D11=MIN(Eingabe!$D$5:$D$14),SMALL(Eingabe!$D$5:$D$14,2),MIN(Eingabe!$D$5:$D$14)),10^15))</f>
        <v/>
      </c>
      <c r="E11" s="17" t="b">
        <f>IF(OR(Eingabe!$B11="",Eingabe!$C11="",N(Eingabe!$E11)&lt;=0),FALSE(),AND(Eingabe!$B11*(1-Eingabe!$E11)&lt;=IF(B11="",10^15,B11),Eingabe!$C11*(1-Eingabe!$E11)&lt;=IF(C11="",10^15,C11)))</f>
        <v>0</v>
      </c>
      <c r="F11" s="17" t="b">
        <f>IF(OR(Eingabe!$B11="",Eingabe!$D11="",N(Eingabe!$F11)&lt;=0),FALSE(),AND(Eingabe!$B11*(1-Eingabe!$F11)&lt;=IF(B11="",10^15,B11),Eingabe!$D11*(1-Eingabe!$F11)&lt;=IF(D11="",10^15,D11)))</f>
        <v>0</v>
      </c>
      <c r="G11" s="17" t="b">
        <f>IF(OR(Eingabe!$C11="",Eingabe!$D11="",N(Eingabe!$G11)&lt;=0),FALSE(),AND(Eingabe!$C11*(1-Eingabe!$G11)&lt;=IF(C11="",10^15,C11),Eingabe!$D11*(1-Eingabe!$G11)&lt;=IF(D11="",10^15,D11)))</f>
        <v>0</v>
      </c>
      <c r="H11" s="17" t="b">
        <f>IF(OR(Eingabe!$B11="",Eingabe!$C11="",Eingabe!$D11="",N(Eingabe!$H11)&lt;=0),FALSE(),AND(Eingabe!$B11*(1-Eingabe!$H11)&lt;=IF(B11="",10^15,B11),Eingabe!$C11*(1-Eingabe!$H11)&lt;=IF(C11="",10^15,C11),Eingabe!$D11*(1-Eingabe!$H11)&lt;=IF(D11="",10^15,D11)))</f>
        <v>0</v>
      </c>
      <c r="I11" s="18">
        <f>IF(E11,(Eingabe!$B11+Eingabe!$C11)*Eingabe!$E11,0)</f>
        <v>0</v>
      </c>
      <c r="J11" s="18">
        <f>IF(F11,(Eingabe!$B11+Eingabe!$D11)*Eingabe!$F11,0)</f>
        <v>0</v>
      </c>
      <c r="K11" s="18">
        <f>IF(G11,(Eingabe!$C11+Eingabe!$D11)*Eingabe!$G11,0)</f>
        <v>0</v>
      </c>
      <c r="L11" s="18">
        <f>IF(H11,(Eingabe!$B11+Eingabe!$C11+Eingabe!$D11)*Eingabe!$H11,0)</f>
        <v>0</v>
      </c>
      <c r="M11" s="18">
        <f t="shared" si="0"/>
        <v>0</v>
      </c>
      <c r="N11" s="17">
        <f t="shared" si="1"/>
        <v>0</v>
      </c>
      <c r="O11" s="19" t="str">
        <f t="shared" si="2"/>
        <v/>
      </c>
      <c r="P11" s="20" t="str">
        <f>IF(Eingabe!$B11="","",Eingabe!$B11*(1-IF($N11=1,Eingabe!$E11,IF($N11=2,Eingabe!$F11,IF($N11=4,Eingabe!$H11,0)))))</f>
        <v/>
      </c>
      <c r="Q11" s="20" t="str">
        <f>IF(Eingabe!$C11="","",Eingabe!$C11*(1-IF($N11=1,Eingabe!$E11,IF($N11=3,Eingabe!$G11,IF($N11=4,Eingabe!$H11,0)))))</f>
        <v/>
      </c>
      <c r="R11" s="20" t="str">
        <f>IF(Eingabe!$D11="","",Eingabe!$D11*(1-IF($N11=2,Eingabe!$F11,IF($N11=3,Eingabe!$G11,IF($N11=4,Eingabe!$H11,0)))))</f>
        <v/>
      </c>
    </row>
    <row r="12" spans="1:18" x14ac:dyDescent="0.25">
      <c r="A12" s="15" t="str">
        <f>IF(Eingabe!A12="","",Eingabe!A12)</f>
        <v/>
      </c>
      <c r="B12" s="16" t="str">
        <f>IF(Eingabe!B12="","",IFERROR(IF(Eingabe!B12=MIN(Eingabe!$B$5:$B$14),SMALL(Eingabe!$B$5:$B$14,2),MIN(Eingabe!$B$5:$B$14)),10^15))</f>
        <v/>
      </c>
      <c r="C12" s="16" t="str">
        <f>IF(Eingabe!C12="","",IFERROR(IF(Eingabe!C12=MIN(Eingabe!$C$5:$C$14),SMALL(Eingabe!$C$5:$C$14,2),MIN(Eingabe!$C$5:$C$14)),10^15))</f>
        <v/>
      </c>
      <c r="D12" s="16" t="str">
        <f>IF(Eingabe!D12="","",IFERROR(IF(Eingabe!D12=MIN(Eingabe!$D$5:$D$14),SMALL(Eingabe!$D$5:$D$14,2),MIN(Eingabe!$D$5:$D$14)),10^15))</f>
        <v/>
      </c>
      <c r="E12" s="17" t="b">
        <f>IF(OR(Eingabe!$B12="",Eingabe!$C12="",N(Eingabe!$E12)&lt;=0),FALSE(),AND(Eingabe!$B12*(1-Eingabe!$E12)&lt;=IF(B12="",10^15,B12),Eingabe!$C12*(1-Eingabe!$E12)&lt;=IF(C12="",10^15,C12)))</f>
        <v>0</v>
      </c>
      <c r="F12" s="17" t="b">
        <f>IF(OR(Eingabe!$B12="",Eingabe!$D12="",N(Eingabe!$F12)&lt;=0),FALSE(),AND(Eingabe!$B12*(1-Eingabe!$F12)&lt;=IF(B12="",10^15,B12),Eingabe!$D12*(1-Eingabe!$F12)&lt;=IF(D12="",10^15,D12)))</f>
        <v>0</v>
      </c>
      <c r="G12" s="17" t="b">
        <f>IF(OR(Eingabe!$C12="",Eingabe!$D12="",N(Eingabe!$G12)&lt;=0),FALSE(),AND(Eingabe!$C12*(1-Eingabe!$G12)&lt;=IF(C12="",10^15,C12),Eingabe!$D12*(1-Eingabe!$G12)&lt;=IF(D12="",10^15,D12)))</f>
        <v>0</v>
      </c>
      <c r="H12" s="17" t="b">
        <f>IF(OR(Eingabe!$B12="",Eingabe!$C12="",Eingabe!$D12="",N(Eingabe!$H12)&lt;=0),FALSE(),AND(Eingabe!$B12*(1-Eingabe!$H12)&lt;=IF(B12="",10^15,B12),Eingabe!$C12*(1-Eingabe!$H12)&lt;=IF(C12="",10^15,C12),Eingabe!$D12*(1-Eingabe!$H12)&lt;=IF(D12="",10^15,D12)))</f>
        <v>0</v>
      </c>
      <c r="I12" s="18">
        <f>IF(E12,(Eingabe!$B12+Eingabe!$C12)*Eingabe!$E12,0)</f>
        <v>0</v>
      </c>
      <c r="J12" s="18">
        <f>IF(F12,(Eingabe!$B12+Eingabe!$D12)*Eingabe!$F12,0)</f>
        <v>0</v>
      </c>
      <c r="K12" s="18">
        <f>IF(G12,(Eingabe!$C12+Eingabe!$D12)*Eingabe!$G12,0)</f>
        <v>0</v>
      </c>
      <c r="L12" s="18">
        <f>IF(H12,(Eingabe!$B12+Eingabe!$C12+Eingabe!$D12)*Eingabe!$H12,0)</f>
        <v>0</v>
      </c>
      <c r="M12" s="18">
        <f t="shared" si="0"/>
        <v>0</v>
      </c>
      <c r="N12" s="17">
        <f t="shared" si="1"/>
        <v>0</v>
      </c>
      <c r="O12" s="19" t="str">
        <f t="shared" si="2"/>
        <v/>
      </c>
      <c r="P12" s="20" t="str">
        <f>IF(Eingabe!$B12="","",Eingabe!$B12*(1-IF($N12=1,Eingabe!$E12,IF($N12=2,Eingabe!$F12,IF($N12=4,Eingabe!$H12,0)))))</f>
        <v/>
      </c>
      <c r="Q12" s="20" t="str">
        <f>IF(Eingabe!$C12="","",Eingabe!$C12*(1-IF($N12=1,Eingabe!$E12,IF($N12=3,Eingabe!$G12,IF($N12=4,Eingabe!$H12,0)))))</f>
        <v/>
      </c>
      <c r="R12" s="20" t="str">
        <f>IF(Eingabe!$D12="","",Eingabe!$D12*(1-IF($N12=2,Eingabe!$F12,IF($N12=3,Eingabe!$G12,IF($N12=4,Eingabe!$H12,0)))))</f>
        <v/>
      </c>
    </row>
    <row r="13" spans="1:18" x14ac:dyDescent="0.25">
      <c r="A13" s="15" t="str">
        <f>IF(Eingabe!A13="","",Eingabe!A13)</f>
        <v/>
      </c>
      <c r="B13" s="16" t="str">
        <f>IF(Eingabe!B13="","",IFERROR(IF(Eingabe!B13=MIN(Eingabe!$B$5:$B$14),SMALL(Eingabe!$B$5:$B$14,2),MIN(Eingabe!$B$5:$B$14)),10^15))</f>
        <v/>
      </c>
      <c r="C13" s="16" t="str">
        <f>IF(Eingabe!C13="","",IFERROR(IF(Eingabe!C13=MIN(Eingabe!$C$5:$C$14),SMALL(Eingabe!$C$5:$C$14,2),MIN(Eingabe!$C$5:$C$14)),10^15))</f>
        <v/>
      </c>
      <c r="D13" s="16" t="str">
        <f>IF(Eingabe!D13="","",IFERROR(IF(Eingabe!D13=MIN(Eingabe!$D$5:$D$14),SMALL(Eingabe!$D$5:$D$14,2),MIN(Eingabe!$D$5:$D$14)),10^15))</f>
        <v/>
      </c>
      <c r="E13" s="17" t="b">
        <f>IF(OR(Eingabe!$B13="",Eingabe!$C13="",N(Eingabe!$E13)&lt;=0),FALSE(),AND(Eingabe!$B13*(1-Eingabe!$E13)&lt;=IF(B13="",10^15,B13),Eingabe!$C13*(1-Eingabe!$E13)&lt;=IF(C13="",10^15,C13)))</f>
        <v>0</v>
      </c>
      <c r="F13" s="17" t="b">
        <f>IF(OR(Eingabe!$B13="",Eingabe!$D13="",N(Eingabe!$F13)&lt;=0),FALSE(),AND(Eingabe!$B13*(1-Eingabe!$F13)&lt;=IF(B13="",10^15,B13),Eingabe!$D13*(1-Eingabe!$F13)&lt;=IF(D13="",10^15,D13)))</f>
        <v>0</v>
      </c>
      <c r="G13" s="17" t="b">
        <f>IF(OR(Eingabe!$C13="",Eingabe!$D13="",N(Eingabe!$G13)&lt;=0),FALSE(),AND(Eingabe!$C13*(1-Eingabe!$G13)&lt;=IF(C13="",10^15,C13),Eingabe!$D13*(1-Eingabe!$G13)&lt;=IF(D13="",10^15,D13)))</f>
        <v>0</v>
      </c>
      <c r="H13" s="17" t="b">
        <f>IF(OR(Eingabe!$B13="",Eingabe!$C13="",Eingabe!$D13="",N(Eingabe!$H13)&lt;=0),FALSE(),AND(Eingabe!$B13*(1-Eingabe!$H13)&lt;=IF(B13="",10^15,B13),Eingabe!$C13*(1-Eingabe!$H13)&lt;=IF(C13="",10^15,C13),Eingabe!$D13*(1-Eingabe!$H13)&lt;=IF(D13="",10^15,D13)))</f>
        <v>0</v>
      </c>
      <c r="I13" s="18">
        <f>IF(E13,(Eingabe!$B13+Eingabe!$C13)*Eingabe!$E13,0)</f>
        <v>0</v>
      </c>
      <c r="J13" s="18">
        <f>IF(F13,(Eingabe!$B13+Eingabe!$D13)*Eingabe!$F13,0)</f>
        <v>0</v>
      </c>
      <c r="K13" s="18">
        <f>IF(G13,(Eingabe!$C13+Eingabe!$D13)*Eingabe!$G13,0)</f>
        <v>0</v>
      </c>
      <c r="L13" s="18">
        <f>IF(H13,(Eingabe!$B13+Eingabe!$C13+Eingabe!$D13)*Eingabe!$H13,0)</f>
        <v>0</v>
      </c>
      <c r="M13" s="18">
        <f t="shared" si="0"/>
        <v>0</v>
      </c>
      <c r="N13" s="17">
        <f t="shared" si="1"/>
        <v>0</v>
      </c>
      <c r="O13" s="19" t="str">
        <f t="shared" si="2"/>
        <v/>
      </c>
      <c r="P13" s="20" t="str">
        <f>IF(Eingabe!$B13="","",Eingabe!$B13*(1-IF($N13=1,Eingabe!$E13,IF($N13=2,Eingabe!$F13,IF($N13=4,Eingabe!$H13,0)))))</f>
        <v/>
      </c>
      <c r="Q13" s="20" t="str">
        <f>IF(Eingabe!$C13="","",Eingabe!$C13*(1-IF($N13=1,Eingabe!$E13,IF($N13=3,Eingabe!$G13,IF($N13=4,Eingabe!$H13,0)))))</f>
        <v/>
      </c>
      <c r="R13" s="20" t="str">
        <f>IF(Eingabe!$D13="","",Eingabe!$D13*(1-IF($N13=2,Eingabe!$F13,IF($N13=3,Eingabe!$G13,IF($N13=4,Eingabe!$H13,0)))))</f>
        <v/>
      </c>
    </row>
    <row r="14" spans="1:18" x14ac:dyDescent="0.25">
      <c r="A14" s="15" t="str">
        <f>IF(Eingabe!A14="","",Eingabe!A14)</f>
        <v/>
      </c>
      <c r="B14" s="16" t="str">
        <f>IF(Eingabe!B14="","",IFERROR(IF(Eingabe!B14=MIN(Eingabe!$B$5:$B$14),SMALL(Eingabe!$B$5:$B$14,2),MIN(Eingabe!$B$5:$B$14)),10^15))</f>
        <v/>
      </c>
      <c r="C14" s="16" t="str">
        <f>IF(Eingabe!C14="","",IFERROR(IF(Eingabe!C14=MIN(Eingabe!$C$5:$C$14),SMALL(Eingabe!$C$5:$C$14,2),MIN(Eingabe!$C$5:$C$14)),10^15))</f>
        <v/>
      </c>
      <c r="D14" s="16" t="str">
        <f>IF(Eingabe!D14="","",IFERROR(IF(Eingabe!D14=MIN(Eingabe!$D$5:$D$14),SMALL(Eingabe!$D$5:$D$14,2),MIN(Eingabe!$D$5:$D$14)),10^15))</f>
        <v/>
      </c>
      <c r="E14" s="17" t="b">
        <f>IF(OR(Eingabe!$B14="",Eingabe!$C14="",N(Eingabe!$E14)&lt;=0),FALSE(),AND(Eingabe!$B14*(1-Eingabe!$E14)&lt;=IF(B14="",10^15,B14),Eingabe!$C14*(1-Eingabe!$E14)&lt;=IF(C14="",10^15,C14)))</f>
        <v>0</v>
      </c>
      <c r="F14" s="17" t="b">
        <f>IF(OR(Eingabe!$B14="",Eingabe!$D14="",N(Eingabe!$F14)&lt;=0),FALSE(),AND(Eingabe!$B14*(1-Eingabe!$F14)&lt;=IF(B14="",10^15,B14),Eingabe!$D14*(1-Eingabe!$F14)&lt;=IF(D14="",10^15,D14)))</f>
        <v>0</v>
      </c>
      <c r="G14" s="17" t="b">
        <f>IF(OR(Eingabe!$C14="",Eingabe!$D14="",N(Eingabe!$G14)&lt;=0),FALSE(),AND(Eingabe!$C14*(1-Eingabe!$G14)&lt;=IF(C14="",10^15,C14),Eingabe!$D14*(1-Eingabe!$G14)&lt;=IF(D14="",10^15,D14)))</f>
        <v>0</v>
      </c>
      <c r="H14" s="17" t="b">
        <f>IF(OR(Eingabe!$B14="",Eingabe!$C14="",Eingabe!$D14="",N(Eingabe!$H14)&lt;=0),FALSE(),AND(Eingabe!$B14*(1-Eingabe!$H14)&lt;=IF(B14="",10^15,B14),Eingabe!$C14*(1-Eingabe!$H14)&lt;=IF(C14="",10^15,C14),Eingabe!$D14*(1-Eingabe!$H14)&lt;=IF(D14="",10^15,D14)))</f>
        <v>0</v>
      </c>
      <c r="I14" s="18">
        <f>IF(E14,(Eingabe!$B14+Eingabe!$C14)*Eingabe!$E14,0)</f>
        <v>0</v>
      </c>
      <c r="J14" s="18">
        <f>IF(F14,(Eingabe!$B14+Eingabe!$D14)*Eingabe!$F14,0)</f>
        <v>0</v>
      </c>
      <c r="K14" s="18">
        <f>IF(G14,(Eingabe!$C14+Eingabe!$D14)*Eingabe!$G14,0)</f>
        <v>0</v>
      </c>
      <c r="L14" s="18">
        <f>IF(H14,(Eingabe!$B14+Eingabe!$C14+Eingabe!$D14)*Eingabe!$H14,0)</f>
        <v>0</v>
      </c>
      <c r="M14" s="18">
        <f t="shared" si="0"/>
        <v>0</v>
      </c>
      <c r="N14" s="17">
        <f t="shared" si="1"/>
        <v>0</v>
      </c>
      <c r="O14" s="19" t="str">
        <f t="shared" si="2"/>
        <v/>
      </c>
      <c r="P14" s="20" t="str">
        <f>IF(Eingabe!$B14="","",Eingabe!$B14*(1-IF($N14=1,Eingabe!$E14,IF($N14=2,Eingabe!$F14,IF($N14=4,Eingabe!$H14,0)))))</f>
        <v/>
      </c>
      <c r="Q14" s="20" t="str">
        <f>IF(Eingabe!$C14="","",Eingabe!$C14*(1-IF($N14=1,Eingabe!$E14,IF($N14=3,Eingabe!$G14,IF($N14=4,Eingabe!$H14,0)))))</f>
        <v/>
      </c>
      <c r="R14" s="20" t="str">
        <f>IF(Eingabe!$D14="","",Eingabe!$D14*(1-IF($N14=2,Eingabe!$F14,IF($N14=3,Eingabe!$G14,IF($N14=4,Eingabe!$H14,0)))))</f>
        <v/>
      </c>
    </row>
    <row r="18" spans="1:8" ht="21" x14ac:dyDescent="0.35">
      <c r="A18" s="42"/>
      <c r="B18" s="41" t="s">
        <v>78</v>
      </c>
      <c r="C18" s="40"/>
      <c r="D18" s="40"/>
      <c r="E18" s="40"/>
      <c r="F18" s="40"/>
      <c r="G18" s="40"/>
      <c r="H18" s="40"/>
    </row>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8"/>
  <sheetViews>
    <sheetView tabSelected="1" zoomScaleNormal="100" workbookViewId="0">
      <pane xSplit="1" ySplit="11" topLeftCell="B12" activePane="bottomRight" state="frozen"/>
      <selection pane="topRight" activeCell="B1" sqref="B1"/>
      <selection pane="bottomLeft" activeCell="A12" sqref="A12"/>
      <selection pane="bottomRight" activeCell="O33" sqref="O33"/>
    </sheetView>
  </sheetViews>
  <sheetFormatPr baseColWidth="10" defaultColWidth="8.7109375" defaultRowHeight="15" x14ac:dyDescent="0.25"/>
  <cols>
    <col min="1" max="1" width="22" customWidth="1"/>
    <col min="2" max="3" width="15" customWidth="1"/>
    <col min="4" max="4" width="10" customWidth="1"/>
    <col min="5" max="5" width="8" customWidth="1"/>
    <col min="6" max="7" width="15" customWidth="1"/>
    <col min="8" max="8" width="10" customWidth="1"/>
    <col min="9" max="9" width="8" customWidth="1"/>
    <col min="10" max="11" width="15" customWidth="1"/>
    <col min="12" max="12" width="10" customWidth="1"/>
    <col min="13" max="13" width="8" customWidth="1"/>
    <col min="14" max="14" width="24" customWidth="1"/>
  </cols>
  <sheetData>
    <row r="1" spans="1:14" ht="18" x14ac:dyDescent="0.25">
      <c r="A1" s="6" t="s">
        <v>52</v>
      </c>
    </row>
    <row r="2" spans="1:14" x14ac:dyDescent="0.25">
      <c r="A2" s="10" t="s">
        <v>53</v>
      </c>
    </row>
    <row r="4" spans="1:14" ht="15.75" x14ac:dyDescent="0.25">
      <c r="A4" s="21" t="s">
        <v>54</v>
      </c>
      <c r="B4" s="10" t="s">
        <v>55</v>
      </c>
    </row>
    <row r="5" spans="1:14" ht="27.75" customHeight="1" x14ac:dyDescent="0.25">
      <c r="A5" s="22" t="s">
        <v>56</v>
      </c>
      <c r="B5" s="5" t="s">
        <v>57</v>
      </c>
      <c r="C5" s="5"/>
      <c r="D5" s="5" t="s">
        <v>58</v>
      </c>
      <c r="E5" s="5"/>
      <c r="F5" s="22" t="s">
        <v>59</v>
      </c>
      <c r="G5" s="5" t="s">
        <v>60</v>
      </c>
      <c r="H5" s="5"/>
      <c r="I5" s="5" t="s">
        <v>61</v>
      </c>
      <c r="J5" s="5"/>
      <c r="K5" s="5"/>
      <c r="L5" s="5"/>
      <c r="M5" s="5"/>
      <c r="N5" s="5"/>
    </row>
    <row r="6" spans="1:14" ht="19.5" customHeight="1" x14ac:dyDescent="0.25">
      <c r="A6" s="23" t="s">
        <v>62</v>
      </c>
      <c r="B6" s="4" t="str">
        <f>IF(COUNT(C$12:C$21)=0,"kein wertbares Angebot",INDEX($A$12:$A$21,MATCH(MIN(C$12:C$21),C$12:C$21,0)))</f>
        <v>Bieter A</v>
      </c>
      <c r="C6" s="4"/>
      <c r="D6" s="3">
        <f>IF(COUNT(C$12:C$21)=0,"",MIN(C$12:C$21))</f>
        <v>10</v>
      </c>
      <c r="E6" s="3"/>
      <c r="F6" s="24">
        <f>IF(COUNT(C$12:C$21)=0,"",MAX(D$12:D$21))</f>
        <v>50</v>
      </c>
      <c r="G6" s="2" t="str">
        <f>IF(COUNT(C$12:C$21)=0,"",INDEX($N$12:$N$21,MATCH(MIN(C$12:C$21),C$12:C$21,0)))</f>
        <v>kein Nachlass wirksam</v>
      </c>
      <c r="H6" s="2"/>
      <c r="I6" s="2" t="str">
        <f>IF(COUNT(C$12:C$21)=0,"kein Angebot für dieses Los",IF(COUNTIF(E$12:E$21,1)&gt;1,"Preisgleichstand – mehrere Bieter auf Rang 1, Zuschlagsentscheidung gesondert treffen","eindeutig wirtschaftlichstes Angebot"))</f>
        <v>eindeutig wirtschaftlichstes Angebot</v>
      </c>
      <c r="J6" s="2"/>
      <c r="K6" s="2"/>
      <c r="L6" s="2"/>
      <c r="M6" s="2"/>
      <c r="N6" s="2"/>
    </row>
    <row r="7" spans="1:14" ht="19.5" customHeight="1" x14ac:dyDescent="0.25">
      <c r="A7" s="23" t="s">
        <v>63</v>
      </c>
      <c r="B7" s="4" t="str">
        <f>IF(COUNT(G$12:G$21)=0,"kein wertbares Angebot",INDEX($A$12:$A$21,MATCH(MIN(G$12:G$21),G$12:G$21,0)))</f>
        <v>Bieter A</v>
      </c>
      <c r="C7" s="4"/>
      <c r="D7" s="3">
        <f>IF(COUNT(G$12:G$21)=0,"",MIN(G$12:G$21))</f>
        <v>10</v>
      </c>
      <c r="E7" s="3"/>
      <c r="F7" s="24">
        <f>IF(COUNT(G$12:G$21)=0,"",MAX(H$12:H$21))</f>
        <v>50</v>
      </c>
      <c r="G7" s="2" t="str">
        <f>IF(COUNT(G$12:G$21)=0,"",INDEX($N$12:$N$21,MATCH(MIN(G$12:G$21),G$12:G$21,0)))</f>
        <v>kein Nachlass wirksam</v>
      </c>
      <c r="H7" s="2"/>
      <c r="I7" s="2" t="str">
        <f>IF(COUNT(G$12:G$21)=0,"kein Angebot für dieses Los",IF(COUNTIF(I$12:I$21,1)&gt;1,"Preisgleichstand – mehrere Bieter auf Rang 1, Zuschlagsentscheidung gesondert treffen","eindeutig wirtschaftlichstes Angebot"))</f>
        <v>eindeutig wirtschaftlichstes Angebot</v>
      </c>
      <c r="J7" s="2"/>
      <c r="K7" s="2"/>
      <c r="L7" s="2"/>
      <c r="M7" s="2"/>
      <c r="N7" s="2"/>
    </row>
    <row r="8" spans="1:14" ht="19.5" customHeight="1" x14ac:dyDescent="0.25">
      <c r="A8" s="23" t="s">
        <v>64</v>
      </c>
      <c r="B8" s="4" t="str">
        <f>IF(COUNT(K$12:K$21)=0,"kein wertbares Angebot",INDEX($A$12:$A$21,MATCH(MIN(K$12:K$21),K$12:K$21,0)))</f>
        <v>Bieter A</v>
      </c>
      <c r="C8" s="4"/>
      <c r="D8" s="3">
        <f>IF(COUNT(K$12:K$21)=0,"",MIN(K$12:K$21))</f>
        <v>10</v>
      </c>
      <c r="E8" s="3"/>
      <c r="F8" s="24">
        <f>IF(COUNT(K$12:K$21)=0,"",MAX(L$12:L$21))</f>
        <v>50</v>
      </c>
      <c r="G8" s="2" t="str">
        <f>IF(COUNT(K$12:K$21)=0,"",INDEX($N$12:$N$21,MATCH(MIN(K$12:K$21),K$12:K$21,0)))</f>
        <v>kein Nachlass wirksam</v>
      </c>
      <c r="H8" s="2"/>
      <c r="I8" s="2" t="str">
        <f>IF(COUNT(K$12:K$21)=0,"kein Angebot für dieses Los",IF(COUNTIF(M$12:M$21,1)&gt;1,"Preisgleichstand – mehrere Bieter auf Rang 1, Zuschlagsentscheidung nach Los","eindeutig wirtschaftlichstes Angebot"))</f>
        <v>eindeutig wirtschaftlichstes Angebot</v>
      </c>
      <c r="J8" s="2"/>
      <c r="K8" s="2"/>
      <c r="L8" s="2"/>
      <c r="M8" s="2"/>
      <c r="N8" s="2"/>
    </row>
    <row r="10" spans="1:14" x14ac:dyDescent="0.25">
      <c r="A10" s="25" t="s">
        <v>65</v>
      </c>
      <c r="B10" s="1" t="s">
        <v>62</v>
      </c>
      <c r="C10" s="1"/>
      <c r="D10" s="1"/>
      <c r="E10" s="1"/>
      <c r="F10" s="1" t="s">
        <v>63</v>
      </c>
      <c r="G10" s="1"/>
      <c r="H10" s="1"/>
      <c r="I10" s="1"/>
      <c r="J10" s="1" t="s">
        <v>64</v>
      </c>
      <c r="K10" s="1"/>
      <c r="L10" s="1"/>
      <c r="M10" s="1"/>
    </row>
    <row r="11" spans="1:14" ht="42" customHeight="1" x14ac:dyDescent="0.25">
      <c r="A11" s="11" t="s">
        <v>21</v>
      </c>
      <c r="B11" s="11" t="s">
        <v>66</v>
      </c>
      <c r="C11" s="11" t="s">
        <v>67</v>
      </c>
      <c r="D11" s="11" t="s">
        <v>59</v>
      </c>
      <c r="E11" s="11" t="s">
        <v>68</v>
      </c>
      <c r="F11" s="11" t="s">
        <v>66</v>
      </c>
      <c r="G11" s="11" t="s">
        <v>67</v>
      </c>
      <c r="H11" s="11" t="s">
        <v>59</v>
      </c>
      <c r="I11" s="11" t="s">
        <v>68</v>
      </c>
      <c r="J11" s="11" t="s">
        <v>66</v>
      </c>
      <c r="K11" s="11" t="s">
        <v>67</v>
      </c>
      <c r="L11" s="11" t="s">
        <v>59</v>
      </c>
      <c r="M11" s="11" t="s">
        <v>68</v>
      </c>
      <c r="N11" s="11" t="s">
        <v>69</v>
      </c>
    </row>
    <row r="12" spans="1:14" x14ac:dyDescent="0.25">
      <c r="A12" s="15" t="str">
        <f>IF(Eingabe!A5="","",Eingabe!A5)</f>
        <v>Bieter A</v>
      </c>
      <c r="B12" s="26">
        <f>IF(Eingabe!B5="","",Eingabe!B5)</f>
        <v>10</v>
      </c>
      <c r="C12" s="26">
        <f>IF(Berechnung!P5="","",Berechnung!P5)</f>
        <v>10</v>
      </c>
      <c r="D12" s="27">
        <f t="shared" ref="D12:D21" si="0">IF(C12="","",ROUND(MAX(0,50*(1.5*C$23-C12)/(0.5*C$23)),2))</f>
        <v>50</v>
      </c>
      <c r="E12" s="17">
        <f t="shared" ref="E12:E21" si="1">IF(D12="","",RANK(D12,D$12:D$21,0))</f>
        <v>1</v>
      </c>
      <c r="F12" s="26">
        <f>IF(Eingabe!C5="","",Eingabe!C5)</f>
        <v>10</v>
      </c>
      <c r="G12" s="26">
        <f>IF(Berechnung!Q5="","",Berechnung!Q5)</f>
        <v>10</v>
      </c>
      <c r="H12" s="27">
        <f t="shared" ref="H12:H21" si="2">IF(G12="","",ROUND(MAX(0,50*(1.5*G$23-G12)/(0.5*G$23)),2))</f>
        <v>50</v>
      </c>
      <c r="I12" s="17">
        <f t="shared" ref="I12:I21" si="3">IF(H12="","",RANK(H12,H$12:H$21,0))</f>
        <v>1</v>
      </c>
      <c r="J12" s="26">
        <f>IF(Eingabe!D5="","",Eingabe!D5)</f>
        <v>10</v>
      </c>
      <c r="K12" s="26">
        <f>IF(Berechnung!R5="","",Berechnung!R5)</f>
        <v>10</v>
      </c>
      <c r="L12" s="27">
        <f t="shared" ref="L12:L21" si="4">IF(K12="","",ROUND(MAX(0,50*(1.5*K$23-K12)/(0.5*K$23)),2))</f>
        <v>50</v>
      </c>
      <c r="M12" s="17">
        <f t="shared" ref="M12:M21" si="5">IF(L12="","",RANK(L12,L$12:L$21,0))</f>
        <v>1</v>
      </c>
      <c r="N12" s="15" t="str">
        <f>IF(Berechnung!O5="","",Berechnung!O5)</f>
        <v>kein Nachlass wirksam</v>
      </c>
    </row>
    <row r="13" spans="1:14" x14ac:dyDescent="0.25">
      <c r="A13" s="15" t="str">
        <f>IF(Eingabe!A6="","",Eingabe!A6)</f>
        <v>Bieter B</v>
      </c>
      <c r="B13" s="26">
        <f>IF(Eingabe!B6="","",Eingabe!B6)</f>
        <v>20</v>
      </c>
      <c r="C13" s="26">
        <f>IF(Berechnung!P6="","",Berechnung!P6)</f>
        <v>20</v>
      </c>
      <c r="D13" s="27">
        <f t="shared" si="0"/>
        <v>0</v>
      </c>
      <c r="E13" s="17">
        <f t="shared" si="1"/>
        <v>2</v>
      </c>
      <c r="F13" s="26">
        <f>IF(Eingabe!C6="","",Eingabe!C6)</f>
        <v>20</v>
      </c>
      <c r="G13" s="26">
        <f>IF(Berechnung!Q6="","",Berechnung!Q6)</f>
        <v>20</v>
      </c>
      <c r="H13" s="27">
        <f t="shared" si="2"/>
        <v>0</v>
      </c>
      <c r="I13" s="17">
        <f t="shared" si="3"/>
        <v>2</v>
      </c>
      <c r="J13" s="26">
        <f>IF(Eingabe!D6="","",Eingabe!D6)</f>
        <v>20</v>
      </c>
      <c r="K13" s="26">
        <f>IF(Berechnung!R6="","",Berechnung!R6)</f>
        <v>20</v>
      </c>
      <c r="L13" s="27">
        <f t="shared" si="4"/>
        <v>0</v>
      </c>
      <c r="M13" s="17">
        <f t="shared" si="5"/>
        <v>2</v>
      </c>
      <c r="N13" s="15" t="str">
        <f>IF(Berechnung!O6="","",Berechnung!O6)</f>
        <v>kein Nachlass wirksam</v>
      </c>
    </row>
    <row r="14" spans="1:14" x14ac:dyDescent="0.25">
      <c r="A14" s="15" t="str">
        <f>IF(Eingabe!A7="","",Eingabe!A7)</f>
        <v>Bieter C</v>
      </c>
      <c r="B14" s="26">
        <f>IF(Eingabe!B7="","",Eingabe!B7)</f>
        <v>30</v>
      </c>
      <c r="C14" s="26">
        <f>IF(Berechnung!P7="","",Berechnung!P7)</f>
        <v>30</v>
      </c>
      <c r="D14" s="27">
        <f t="shared" si="0"/>
        <v>0</v>
      </c>
      <c r="E14" s="17">
        <f t="shared" si="1"/>
        <v>2</v>
      </c>
      <c r="F14" s="26">
        <f>IF(Eingabe!C7="","",Eingabe!C7)</f>
        <v>30</v>
      </c>
      <c r="G14" s="26">
        <f>IF(Berechnung!Q7="","",Berechnung!Q7)</f>
        <v>30</v>
      </c>
      <c r="H14" s="27">
        <f t="shared" si="2"/>
        <v>0</v>
      </c>
      <c r="I14" s="17">
        <f t="shared" si="3"/>
        <v>2</v>
      </c>
      <c r="J14" s="26">
        <f>IF(Eingabe!D7="","",Eingabe!D7)</f>
        <v>30</v>
      </c>
      <c r="K14" s="26">
        <f>IF(Berechnung!R7="","",Berechnung!R7)</f>
        <v>30</v>
      </c>
      <c r="L14" s="27">
        <f t="shared" si="4"/>
        <v>0</v>
      </c>
      <c r="M14" s="17">
        <f t="shared" si="5"/>
        <v>2</v>
      </c>
      <c r="N14" s="15" t="str">
        <f>IF(Berechnung!O7="","",Berechnung!O7)</f>
        <v>kein Nachlass wirksam</v>
      </c>
    </row>
    <row r="15" spans="1:14" x14ac:dyDescent="0.25">
      <c r="A15" s="15" t="str">
        <f>IF(Eingabe!A8="","",Eingabe!A8)</f>
        <v>Bieter D</v>
      </c>
      <c r="B15" s="26">
        <f>IF(Eingabe!B8="","",Eingabe!B8)</f>
        <v>40</v>
      </c>
      <c r="C15" s="26">
        <f>IF(Berechnung!P8="","",Berechnung!P8)</f>
        <v>40</v>
      </c>
      <c r="D15" s="27">
        <f t="shared" si="0"/>
        <v>0</v>
      </c>
      <c r="E15" s="17">
        <f t="shared" si="1"/>
        <v>2</v>
      </c>
      <c r="F15" s="26">
        <f>IF(Eingabe!C8="","",Eingabe!C8)</f>
        <v>40</v>
      </c>
      <c r="G15" s="26">
        <f>IF(Berechnung!Q8="","",Berechnung!Q8)</f>
        <v>40</v>
      </c>
      <c r="H15" s="27">
        <f t="shared" si="2"/>
        <v>0</v>
      </c>
      <c r="I15" s="17">
        <f t="shared" si="3"/>
        <v>2</v>
      </c>
      <c r="J15" s="26">
        <f>IF(Eingabe!D8="","",Eingabe!D8)</f>
        <v>40</v>
      </c>
      <c r="K15" s="26">
        <f>IF(Berechnung!R8="","",Berechnung!R8)</f>
        <v>40</v>
      </c>
      <c r="L15" s="27">
        <f t="shared" si="4"/>
        <v>0</v>
      </c>
      <c r="M15" s="17">
        <f t="shared" si="5"/>
        <v>2</v>
      </c>
      <c r="N15" s="15" t="str">
        <f>IF(Berechnung!O8="","",Berechnung!O8)</f>
        <v>kein Nachlass wirksam</v>
      </c>
    </row>
    <row r="16" spans="1:14" x14ac:dyDescent="0.25">
      <c r="A16" s="15" t="str">
        <f>IF(Eingabe!A9="","",Eingabe!A9)</f>
        <v/>
      </c>
      <c r="B16" s="26" t="str">
        <f>IF(Eingabe!B9="","",Eingabe!B9)</f>
        <v/>
      </c>
      <c r="C16" s="26" t="str">
        <f>IF(Berechnung!P9="","",Berechnung!P9)</f>
        <v/>
      </c>
      <c r="D16" s="27" t="str">
        <f t="shared" si="0"/>
        <v/>
      </c>
      <c r="E16" s="17" t="str">
        <f t="shared" si="1"/>
        <v/>
      </c>
      <c r="F16" s="26" t="str">
        <f>IF(Eingabe!C9="","",Eingabe!C9)</f>
        <v/>
      </c>
      <c r="G16" s="26" t="str">
        <f>IF(Berechnung!Q9="","",Berechnung!Q9)</f>
        <v/>
      </c>
      <c r="H16" s="27" t="str">
        <f t="shared" si="2"/>
        <v/>
      </c>
      <c r="I16" s="17" t="str">
        <f t="shared" si="3"/>
        <v/>
      </c>
      <c r="J16" s="26" t="str">
        <f>IF(Eingabe!D9="","",Eingabe!D9)</f>
        <v/>
      </c>
      <c r="K16" s="26" t="str">
        <f>IF(Berechnung!R9="","",Berechnung!R9)</f>
        <v/>
      </c>
      <c r="L16" s="27" t="str">
        <f t="shared" si="4"/>
        <v/>
      </c>
      <c r="M16" s="17" t="str">
        <f t="shared" si="5"/>
        <v/>
      </c>
      <c r="N16" s="15" t="str">
        <f>IF(Berechnung!O9="","",Berechnung!O9)</f>
        <v/>
      </c>
    </row>
    <row r="17" spans="1:14" x14ac:dyDescent="0.25">
      <c r="A17" s="15" t="str">
        <f>IF(Eingabe!A10="","",Eingabe!A10)</f>
        <v/>
      </c>
      <c r="B17" s="26" t="str">
        <f>IF(Eingabe!B10="","",Eingabe!B10)</f>
        <v/>
      </c>
      <c r="C17" s="26" t="str">
        <f>IF(Berechnung!P10="","",Berechnung!P10)</f>
        <v/>
      </c>
      <c r="D17" s="27" t="str">
        <f t="shared" si="0"/>
        <v/>
      </c>
      <c r="E17" s="17" t="str">
        <f t="shared" si="1"/>
        <v/>
      </c>
      <c r="F17" s="26" t="str">
        <f>IF(Eingabe!C10="","",Eingabe!C10)</f>
        <v/>
      </c>
      <c r="G17" s="26" t="str">
        <f>IF(Berechnung!Q10="","",Berechnung!Q10)</f>
        <v/>
      </c>
      <c r="H17" s="27" t="str">
        <f t="shared" si="2"/>
        <v/>
      </c>
      <c r="I17" s="17" t="str">
        <f t="shared" si="3"/>
        <v/>
      </c>
      <c r="J17" s="26" t="str">
        <f>IF(Eingabe!D10="","",Eingabe!D10)</f>
        <v/>
      </c>
      <c r="K17" s="26" t="str">
        <f>IF(Berechnung!R10="","",Berechnung!R10)</f>
        <v/>
      </c>
      <c r="L17" s="27" t="str">
        <f t="shared" si="4"/>
        <v/>
      </c>
      <c r="M17" s="17" t="str">
        <f t="shared" si="5"/>
        <v/>
      </c>
      <c r="N17" s="15" t="str">
        <f>IF(Berechnung!O10="","",Berechnung!O10)</f>
        <v/>
      </c>
    </row>
    <row r="18" spans="1:14" x14ac:dyDescent="0.25">
      <c r="A18" s="15" t="str">
        <f>IF(Eingabe!A11="","",Eingabe!A11)</f>
        <v/>
      </c>
      <c r="B18" s="26" t="str">
        <f>IF(Eingabe!B11="","",Eingabe!B11)</f>
        <v/>
      </c>
      <c r="C18" s="26" t="str">
        <f>IF(Berechnung!P11="","",Berechnung!P11)</f>
        <v/>
      </c>
      <c r="D18" s="27" t="str">
        <f t="shared" si="0"/>
        <v/>
      </c>
      <c r="E18" s="17" t="str">
        <f t="shared" si="1"/>
        <v/>
      </c>
      <c r="F18" s="26" t="str">
        <f>IF(Eingabe!C11="","",Eingabe!C11)</f>
        <v/>
      </c>
      <c r="G18" s="26" t="str">
        <f>IF(Berechnung!Q11="","",Berechnung!Q11)</f>
        <v/>
      </c>
      <c r="H18" s="27" t="str">
        <f t="shared" si="2"/>
        <v/>
      </c>
      <c r="I18" s="17" t="str">
        <f t="shared" si="3"/>
        <v/>
      </c>
      <c r="J18" s="26" t="str">
        <f>IF(Eingabe!D11="","",Eingabe!D11)</f>
        <v/>
      </c>
      <c r="K18" s="26" t="str">
        <f>IF(Berechnung!R11="","",Berechnung!R11)</f>
        <v/>
      </c>
      <c r="L18" s="27" t="str">
        <f t="shared" si="4"/>
        <v/>
      </c>
      <c r="M18" s="17" t="str">
        <f t="shared" si="5"/>
        <v/>
      </c>
      <c r="N18" s="15" t="str">
        <f>IF(Berechnung!O11="","",Berechnung!O11)</f>
        <v/>
      </c>
    </row>
    <row r="19" spans="1:14" x14ac:dyDescent="0.25">
      <c r="A19" s="15" t="str">
        <f>IF(Eingabe!A12="","",Eingabe!A12)</f>
        <v/>
      </c>
      <c r="B19" s="26" t="str">
        <f>IF(Eingabe!B12="","",Eingabe!B12)</f>
        <v/>
      </c>
      <c r="C19" s="26" t="str">
        <f>IF(Berechnung!P12="","",Berechnung!P12)</f>
        <v/>
      </c>
      <c r="D19" s="27" t="str">
        <f t="shared" si="0"/>
        <v/>
      </c>
      <c r="E19" s="17" t="str">
        <f t="shared" si="1"/>
        <v/>
      </c>
      <c r="F19" s="26" t="str">
        <f>IF(Eingabe!C12="","",Eingabe!C12)</f>
        <v/>
      </c>
      <c r="G19" s="26" t="str">
        <f>IF(Berechnung!Q12="","",Berechnung!Q12)</f>
        <v/>
      </c>
      <c r="H19" s="27" t="str">
        <f t="shared" si="2"/>
        <v/>
      </c>
      <c r="I19" s="17" t="str">
        <f t="shared" si="3"/>
        <v/>
      </c>
      <c r="J19" s="26" t="str">
        <f>IF(Eingabe!D12="","",Eingabe!D12)</f>
        <v/>
      </c>
      <c r="K19" s="26" t="str">
        <f>IF(Berechnung!R12="","",Berechnung!R12)</f>
        <v/>
      </c>
      <c r="L19" s="27" t="str">
        <f t="shared" si="4"/>
        <v/>
      </c>
      <c r="M19" s="17" t="str">
        <f t="shared" si="5"/>
        <v/>
      </c>
      <c r="N19" s="15" t="str">
        <f>IF(Berechnung!O12="","",Berechnung!O12)</f>
        <v/>
      </c>
    </row>
    <row r="20" spans="1:14" x14ac:dyDescent="0.25">
      <c r="A20" s="15" t="str">
        <f>IF(Eingabe!A13="","",Eingabe!A13)</f>
        <v/>
      </c>
      <c r="B20" s="26" t="str">
        <f>IF(Eingabe!B13="","",Eingabe!B13)</f>
        <v/>
      </c>
      <c r="C20" s="26" t="str">
        <f>IF(Berechnung!P13="","",Berechnung!P13)</f>
        <v/>
      </c>
      <c r="D20" s="27" t="str">
        <f t="shared" si="0"/>
        <v/>
      </c>
      <c r="E20" s="17" t="str">
        <f t="shared" si="1"/>
        <v/>
      </c>
      <c r="F20" s="26" t="str">
        <f>IF(Eingabe!C13="","",Eingabe!C13)</f>
        <v/>
      </c>
      <c r="G20" s="26" t="str">
        <f>IF(Berechnung!Q13="","",Berechnung!Q13)</f>
        <v/>
      </c>
      <c r="H20" s="27" t="str">
        <f t="shared" si="2"/>
        <v/>
      </c>
      <c r="I20" s="17" t="str">
        <f t="shared" si="3"/>
        <v/>
      </c>
      <c r="J20" s="26" t="str">
        <f>IF(Eingabe!D13="","",Eingabe!D13)</f>
        <v/>
      </c>
      <c r="K20" s="26" t="str">
        <f>IF(Berechnung!R13="","",Berechnung!R13)</f>
        <v/>
      </c>
      <c r="L20" s="27" t="str">
        <f t="shared" si="4"/>
        <v/>
      </c>
      <c r="M20" s="17" t="str">
        <f t="shared" si="5"/>
        <v/>
      </c>
      <c r="N20" s="15" t="str">
        <f>IF(Berechnung!O13="","",Berechnung!O13)</f>
        <v/>
      </c>
    </row>
    <row r="21" spans="1:14" x14ac:dyDescent="0.25">
      <c r="A21" s="15" t="str">
        <f>IF(Eingabe!A14="","",Eingabe!A14)</f>
        <v/>
      </c>
      <c r="B21" s="26" t="str">
        <f>IF(Eingabe!B14="","",Eingabe!B14)</f>
        <v/>
      </c>
      <c r="C21" s="26" t="str">
        <f>IF(Berechnung!P14="","",Berechnung!P14)</f>
        <v/>
      </c>
      <c r="D21" s="27" t="str">
        <f t="shared" si="0"/>
        <v/>
      </c>
      <c r="E21" s="17" t="str">
        <f t="shared" si="1"/>
        <v/>
      </c>
      <c r="F21" s="26" t="str">
        <f>IF(Eingabe!C14="","",Eingabe!C14)</f>
        <v/>
      </c>
      <c r="G21" s="26" t="str">
        <f>IF(Berechnung!Q14="","",Berechnung!Q14)</f>
        <v/>
      </c>
      <c r="H21" s="27" t="str">
        <f t="shared" si="2"/>
        <v/>
      </c>
      <c r="I21" s="17" t="str">
        <f t="shared" si="3"/>
        <v/>
      </c>
      <c r="J21" s="26" t="str">
        <f>IF(Eingabe!D14="","",Eingabe!D14)</f>
        <v/>
      </c>
      <c r="K21" s="26" t="str">
        <f>IF(Berechnung!R14="","",Berechnung!R14)</f>
        <v/>
      </c>
      <c r="L21" s="27" t="str">
        <f t="shared" si="4"/>
        <v/>
      </c>
      <c r="M21" s="17" t="str">
        <f t="shared" si="5"/>
        <v/>
      </c>
      <c r="N21" s="15" t="str">
        <f>IF(Berechnung!O14="","",Berechnung!O14)</f>
        <v/>
      </c>
    </row>
    <row r="23" spans="1:14" x14ac:dyDescent="0.25">
      <c r="A23" s="25" t="s">
        <v>70</v>
      </c>
      <c r="C23" s="28">
        <f>IF(COUNT(C$12:C$21)=0,"",MIN(C$12:C$21))</f>
        <v>10</v>
      </c>
      <c r="G23" s="28">
        <f>IF(COUNT(G$12:G$21)=0,"",MIN(G$12:G$21))</f>
        <v>10</v>
      </c>
      <c r="K23" s="28">
        <f>IF(COUNT(K$12:K$21)=0,"",MIN(K$12:K$21))</f>
        <v>10</v>
      </c>
    </row>
    <row r="24" spans="1:14" x14ac:dyDescent="0.25">
      <c r="A24" s="25" t="s">
        <v>71</v>
      </c>
      <c r="C24" s="28">
        <f>IF(C$23="","",1.5*C$23)</f>
        <v>15</v>
      </c>
      <c r="G24" s="28">
        <f>IF(G$23="","",1.5*G$23)</f>
        <v>15</v>
      </c>
      <c r="K24" s="28">
        <f>IF(K$23="","",1.5*K$23)</f>
        <v>15</v>
      </c>
    </row>
    <row r="26" spans="1:14" x14ac:dyDescent="0.25">
      <c r="A26" s="10" t="s">
        <v>72</v>
      </c>
    </row>
    <row r="28" spans="1:14" ht="21" x14ac:dyDescent="0.35">
      <c r="A28" s="42"/>
      <c r="B28" s="41" t="s">
        <v>78</v>
      </c>
      <c r="C28" s="40"/>
      <c r="D28" s="40"/>
      <c r="E28" s="40"/>
      <c r="F28" s="40"/>
      <c r="G28" s="40"/>
      <c r="H28" s="40"/>
    </row>
  </sheetData>
  <mergeCells count="19">
    <mergeCell ref="B10:E10"/>
    <mergeCell ref="F10:I10"/>
    <mergeCell ref="J10:M10"/>
    <mergeCell ref="B7:C7"/>
    <mergeCell ref="D7:E7"/>
    <mergeCell ref="G7:H7"/>
    <mergeCell ref="I7:N7"/>
    <mergeCell ref="B8:C8"/>
    <mergeCell ref="D8:E8"/>
    <mergeCell ref="G8:H8"/>
    <mergeCell ref="I8:N8"/>
    <mergeCell ref="B5:C5"/>
    <mergeCell ref="D5:E5"/>
    <mergeCell ref="G5:H5"/>
    <mergeCell ref="I5:N5"/>
    <mergeCell ref="B6:C6"/>
    <mergeCell ref="D6:E6"/>
    <mergeCell ref="G6:H6"/>
    <mergeCell ref="I6:N6"/>
  </mergeCells>
  <conditionalFormatting sqref="A12:A21">
    <cfRule type="expression" dxfId="3" priority="5">
      <formula>OR($E12=1,$I12=1,$M12=1)</formula>
    </cfRule>
  </conditionalFormatting>
  <conditionalFormatting sqref="B12:E21">
    <cfRule type="expression" dxfId="2" priority="2">
      <formula>$E12=1</formula>
    </cfRule>
  </conditionalFormatting>
  <conditionalFormatting sqref="F12:I21">
    <cfRule type="expression" dxfId="1" priority="3">
      <formula>$I12=1</formula>
    </cfRule>
  </conditionalFormatting>
  <conditionalFormatting sqref="J12:M21">
    <cfRule type="expression" dxfId="0" priority="4">
      <formula>$M12=1</formula>
    </cfRule>
  </conditionalFormatting>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Kriterium</vt:lpstr>
      <vt:lpstr>Hinweise</vt:lpstr>
      <vt:lpstr>Eingabe</vt:lpstr>
      <vt:lpstr>Berechnung</vt:lpstr>
      <vt:lpstr>Wertung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Isabel Maria Pfeil</cp:lastModifiedBy>
  <cp:revision>0</cp:revision>
  <dcterms:created xsi:type="dcterms:W3CDTF">2026-08-18T13:53:12Z</dcterms:created>
  <dcterms:modified xsi:type="dcterms:W3CDTF">2026-08-18T14:08:13Z</dcterms:modified>
  <dc:language>en-US</dc:language>
</cp:coreProperties>
</file>