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Ablagen\D35702-JC-Koeln-BdGF\05_Team\Vergaben\Vergaben\2026\6 26 Kundensteuerung 0426U_B\Vorbereitung\VU\"/>
    </mc:Choice>
  </mc:AlternateContent>
  <xr:revisionPtr revIDLastSave="0" documentId="13_ncr:1_{AA6D6209-56BB-4206-9662-C16788DFABEF}" xr6:coauthVersionLast="47" xr6:coauthVersionMax="47" xr10:uidLastSave="{00000000-0000-0000-0000-000000000000}"/>
  <bookViews>
    <workbookView xWindow="-110" yWindow="-110" windowWidth="19420" windowHeight="11500" xr2:uid="{00000000-000D-0000-FFFF-FFFF00000000}"/>
  </bookViews>
  <sheets>
    <sheet name="Anleitung" sheetId="1" r:id="rId1"/>
    <sheet name="Qualitätswertung" sheetId="2" r:id="rId2"/>
    <sheet name="Preiswertung" sheetId="3" r:id="rId3"/>
    <sheet name="Gesamtergebni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8" i="3" l="1"/>
  <c r="E7" i="3"/>
  <c r="E6" i="3"/>
  <c r="E5" i="3"/>
  <c r="E4" i="3"/>
  <c r="N20" i="2"/>
  <c r="L20" i="2"/>
  <c r="J20" i="2"/>
  <c r="H20" i="2"/>
  <c r="F20" i="2"/>
  <c r="N19" i="2"/>
  <c r="L19" i="2"/>
  <c r="J19" i="2"/>
  <c r="H19" i="2"/>
  <c r="F19" i="2"/>
  <c r="N18" i="2"/>
  <c r="L18" i="2"/>
  <c r="J18" i="2"/>
  <c r="H18" i="2"/>
  <c r="F18" i="2"/>
  <c r="N17" i="2"/>
  <c r="L17" i="2"/>
  <c r="J17" i="2"/>
  <c r="H17" i="2"/>
  <c r="F17" i="2"/>
  <c r="N16" i="2"/>
  <c r="L16" i="2"/>
  <c r="J16" i="2"/>
  <c r="H16" i="2"/>
  <c r="F16" i="2"/>
  <c r="N15" i="2"/>
  <c r="L15" i="2"/>
  <c r="J15" i="2"/>
  <c r="H15" i="2"/>
  <c r="F15" i="2"/>
  <c r="N14" i="2"/>
  <c r="L14" i="2"/>
  <c r="J14" i="2"/>
  <c r="H14" i="2"/>
  <c r="F14" i="2"/>
  <c r="N13" i="2"/>
  <c r="L13" i="2"/>
  <c r="J13" i="2"/>
  <c r="H13" i="2"/>
  <c r="F13" i="2"/>
  <c r="N12" i="2"/>
  <c r="L12" i="2"/>
  <c r="J12" i="2"/>
  <c r="H12" i="2"/>
  <c r="F12" i="2"/>
  <c r="N11" i="2"/>
  <c r="L11" i="2"/>
  <c r="J11" i="2"/>
  <c r="H11" i="2"/>
  <c r="F11" i="2"/>
  <c r="N10" i="2"/>
  <c r="L10" i="2"/>
  <c r="J10" i="2"/>
  <c r="H10" i="2"/>
  <c r="F10" i="2"/>
  <c r="N9" i="2"/>
  <c r="L9" i="2"/>
  <c r="J9" i="2"/>
  <c r="H9" i="2"/>
  <c r="F9" i="2"/>
  <c r="N8" i="2"/>
  <c r="L8" i="2"/>
  <c r="J8" i="2"/>
  <c r="H8" i="2"/>
  <c r="F8" i="2"/>
  <c r="N7" i="2"/>
  <c r="L7" i="2"/>
  <c r="J7" i="2"/>
  <c r="H7" i="2"/>
  <c r="F7" i="2"/>
  <c r="N6" i="2"/>
  <c r="L6" i="2"/>
  <c r="J6" i="2"/>
  <c r="H6" i="2"/>
  <c r="F6" i="2"/>
  <c r="N5" i="2"/>
  <c r="L5" i="2"/>
  <c r="J5" i="2"/>
  <c r="H5" i="2"/>
  <c r="F5" i="2"/>
  <c r="N4" i="2"/>
  <c r="L4" i="2"/>
  <c r="J4" i="2"/>
  <c r="H4" i="2"/>
  <c r="F4" i="2"/>
  <c r="L22" i="2" l="1"/>
  <c r="J22" i="2"/>
  <c r="F7" i="3"/>
  <c r="G7" i="3" s="1"/>
  <c r="C7" i="4" s="1"/>
  <c r="D7" i="4" s="1"/>
  <c r="H22" i="2"/>
  <c r="F22" i="2"/>
  <c r="N22" i="2"/>
  <c r="F4" i="3"/>
  <c r="G4" i="3" s="1"/>
  <c r="C4" i="4" s="1"/>
  <c r="F6" i="3"/>
  <c r="G6" i="3" s="1"/>
  <c r="C6" i="4" s="1"/>
  <c r="D6" i="4" s="1"/>
  <c r="F8" i="3"/>
  <c r="G8" i="3" s="1"/>
  <c r="C8" i="4" s="1"/>
  <c r="F5" i="3"/>
  <c r="G5" i="3" s="1"/>
  <c r="C5" i="4" s="1"/>
  <c r="D5" i="4" l="1"/>
  <c r="D4" i="4"/>
  <c r="D8" i="4"/>
  <c r="E8" i="4" s="1"/>
  <c r="E7" i="4" l="1"/>
  <c r="E6" i="4"/>
  <c r="E5" i="4"/>
  <c r="E4" i="4"/>
</calcChain>
</file>

<file path=xl/sharedStrings.xml><?xml version="1.0" encoding="utf-8"?>
<sst xmlns="http://schemas.openxmlformats.org/spreadsheetml/2006/main" count="127" uniqueCount="107">
  <si>
    <t>Bewertungsmatrix Kundenleitsystem – Qualitäts- und Preiswertung</t>
  </si>
  <si>
    <t>Bewertungslogik</t>
  </si>
  <si>
    <t>1</t>
  </si>
  <si>
    <t>2</t>
  </si>
  <si>
    <t>Nur Bieter mit vollständig erfüllten Mindestanforderungen nehmen an der Qualitäts- und Preiswertung teil.</t>
  </si>
  <si>
    <t>3</t>
  </si>
  <si>
    <t>4</t>
  </si>
  <si>
    <t>Die unterschiedliche Bedeutung der Qualitätsbereiche wird ausschließlich über die Maximalpunkte abgebildet.</t>
  </si>
  <si>
    <t>5</t>
  </si>
  <si>
    <t>Qualität: maximal 600 Punkte. Preis: maximal 400 Punkte. Gesamt: maximal 1.000 Punkte.</t>
  </si>
  <si>
    <t>Qualitätsskala 0–5</t>
  </si>
  <si>
    <t>Punkte</t>
  </si>
  <si>
    <t>Bewertung</t>
  </si>
  <si>
    <t>Orientierung</t>
  </si>
  <si>
    <t>nicht verwertbar</t>
  </si>
  <si>
    <t>sehr schwach</t>
  </si>
  <si>
    <t>ausreichend</t>
  </si>
  <si>
    <t>gut</t>
  </si>
  <si>
    <t>sehr gut</t>
  </si>
  <si>
    <t>Qualitätswertung</t>
  </si>
  <si>
    <t>Nr.</t>
  </si>
  <si>
    <t>Hauptkriterium</t>
  </si>
  <si>
    <t>Unterkriterium</t>
  </si>
  <si>
    <t>Maximalpunkte</t>
  </si>
  <si>
    <t>Bieter 1
0–5</t>
  </si>
  <si>
    <t>Bieter 1
Punkte</t>
  </si>
  <si>
    <t>Bieter 2
0–5</t>
  </si>
  <si>
    <t>Bieter 2
Punkte</t>
  </si>
  <si>
    <t>Bieter 3
0–5</t>
  </si>
  <si>
    <t>Bieter 3
Punkte</t>
  </si>
  <si>
    <t>Bieter 4
0–5</t>
  </si>
  <si>
    <t>Bieter 4
Punkte</t>
  </si>
  <si>
    <t>Bieter 5
0–5</t>
  </si>
  <si>
    <t>Bieter 5
Punkte</t>
  </si>
  <si>
    <t>A1.1</t>
  </si>
  <si>
    <t>A1 Fachliches Gesamtkonzept und Prozessabbildung</t>
  </si>
  <si>
    <t>Kundensteuerung und Check-in: terminierte und unterminierte Kundschaft, Anmeldung, Zuordnung und Warteprozess</t>
  </si>
  <si>
    <t>A1.2</t>
  </si>
  <si>
    <t>Aufruf-, Weiterleitungs- und Statussteuerung einschließlich bereichsübergreifender Nutzung</t>
  </si>
  <si>
    <t>A1.3</t>
  </si>
  <si>
    <t>Stimmigkeit, Nachvollziehbarkeit und Praxistauglichkeit des fachlichen Gesamtkonzepts</t>
  </si>
  <si>
    <t>A2.1</t>
  </si>
  <si>
    <t>A2 Bedienbarkeit und Nutzerführung</t>
  </si>
  <si>
    <t>Kundenseitige Nutzerführung am Touchpanel / Check-in, Verständlichkeit und Bedienaufwand</t>
  </si>
  <si>
    <t>A2.2</t>
  </si>
  <si>
    <t>Mitarbeiteroberfläche: Übersichtlichkeit, Statusdarstellung, Filterung und Bedienaufwand</t>
  </si>
  <si>
    <t>A2.3</t>
  </si>
  <si>
    <t>Nutzbarkeit bei hohem Besucheraufkommen und konfigurierbare Darstellung</t>
  </si>
  <si>
    <t>A3.1</t>
  </si>
  <si>
    <t>A3 Administration, Flexibilität und Erweiterbarkeit</t>
  </si>
  <si>
    <t>Eigenständige Administration von Anliegen, Bereichen, Standorten, Rollen und Rechten</t>
  </si>
  <si>
    <t>A3.2</t>
  </si>
  <si>
    <t>Konfiguration von Routing-, Aufruf- und Steuerungsregeln</t>
  </si>
  <si>
    <t>A3.3</t>
  </si>
  <si>
    <t>Erweiterbarkeit, Änderbarkeit und Nachvollziehbarkeit administrativer Änderungen</t>
  </si>
  <si>
    <t>A4.1</t>
  </si>
  <si>
    <t>A4 Technische Qualität und Betrieb</t>
  </si>
  <si>
    <t>Hardwarequalität: Touchpanels, Monitore, Peripherie, Ergonomie und Eignung für den Dauerbetrieb</t>
  </si>
  <si>
    <t>A4.2</t>
  </si>
  <si>
    <t>Technische Betriebsqualität oberhalb der Mindestanforderungen: Stabilität, Skalierbarkeit, Redundanz, Monitoring, Update, Backup und Wiederherstellung</t>
  </si>
  <si>
    <t>A5.1</t>
  </si>
  <si>
    <t>A5 Einführung, Test und Rollout</t>
  </si>
  <si>
    <t>Projektierung, Anforderungsaufnahme, Erstkonfiguration und Rollout beider Standorte</t>
  </si>
  <si>
    <t>A5.2</t>
  </si>
  <si>
    <t>Test-, Abnahme- und Produktivstartkonzept</t>
  </si>
  <si>
    <t>A6.1</t>
  </si>
  <si>
    <t>A6 Support, Wartung und Störung</t>
  </si>
  <si>
    <t>Supportorganisation, Erreichbarkeit, Priorisierung und Eskalation</t>
  </si>
  <si>
    <t>A6.2</t>
  </si>
  <si>
    <t>Störungsbehebung, Wiederherstellung, Kommunikation und präventive Wartung</t>
  </si>
  <si>
    <t>A7.1</t>
  </si>
  <si>
    <t>A7 Schulung und Dokumentation</t>
  </si>
  <si>
    <t>Schulungskonzept, Praxisbezug und Multiplikatorenbefähigung</t>
  </si>
  <si>
    <t>A7.2</t>
  </si>
  <si>
    <t>Qualität, Nutzbarkeit und Aktualisierung der Dokumentation</t>
  </si>
  <si>
    <t>Qualität gesamt (max. 600 Punkte)</t>
  </si>
  <si>
    <t>Hinweis: Die Erfüllung der Mindestanforderungen wird außerhalb dieser Punktetabelle geprüft. In der Qualitätswertung werden die zulässigen Angebote ausschließlich anhand der dargestellten Qualitätskriterien bewertet. Zusätzliche Qualitäts-Ausschlussschwellen sind nicht vorgesehen.</t>
  </si>
  <si>
    <t>Preiswertung</t>
  </si>
  <si>
    <t>Bieter</t>
  </si>
  <si>
    <t>Grundlaufzeit (€)</t>
  </si>
  <si>
    <t>Option 1 (€)</t>
  </si>
  <si>
    <t>Option 2 (€)</t>
  </si>
  <si>
    <t>Wertungspreis (€)</t>
  </si>
  <si>
    <t>Günstigster Wertungspreis (€)</t>
  </si>
  <si>
    <t>Preispunkte (max. 400)</t>
  </si>
  <si>
    <t>Bieter 1</t>
  </si>
  <si>
    <t>Bieter 2</t>
  </si>
  <si>
    <t>Bieter 3</t>
  </si>
  <si>
    <t>Bieter 4</t>
  </si>
  <si>
    <t>Bieter 5</t>
  </si>
  <si>
    <t>Gesamtergebnis</t>
  </si>
  <si>
    <t>Qualitätspunkte</t>
  </si>
  <si>
    <t>Preispunkte</t>
  </si>
  <si>
    <t>Gesamtpunkte</t>
  </si>
  <si>
    <t>Rang</t>
  </si>
  <si>
    <t>Max. Punkte</t>
  </si>
  <si>
    <t>Hinweis</t>
  </si>
  <si>
    <t>Qualität 600 / Preis 400</t>
  </si>
  <si>
    <t>Zuerst wird die Erfüllung der Mindestanforderungen der Leistungsbeschreibung geprüft. Hierzu sind aussagekräftige Darstellungen im Konzept, Angaben zu den technischen Eigenschaften der angebotenen Hardware und erschöpfende Funktionsbeschreibungen der Software einzureichen. Auf alle Funktionen, die in der Leistungsbeschreibung gefordert werden, muss eingegangen werden. Die Erfüllung der Mindestanforderungen wird auch nach den Angaben im Leistungsverzeichnis beurteilt.</t>
  </si>
  <si>
    <t>Ungenügende inhaltliche und fachliche Ausgestaltung. Das Konzept
ist inhaltlich durchweg unzureichend und unbrauchbar.</t>
  </si>
  <si>
    <t>befriedigend</t>
  </si>
  <si>
    <t>Befriedigende inhaltliche und fachliche Ausgestaltung. Das Konzept
des Bieters lässt insgesamt eine befriedigende Leistungserbringung
erwarten. Der Gesamteindruck ist noch positiv. Der Bieter geht auf
einige, aber bei weitem nicht relevante Aspekte ein und erläutert
diese einigermaßen präzise. Die Ausführungen sind zwar
nachvollziehbar, vermögen jedoch nicht vollends zu überzeugen, und
sind auch nicht immer plausibel. Die angebotenen Funktionen und die Gestaltung der Software und der Hardware lassen insgesamt eine durchschnittliche Auftragserfüllung erwarten.</t>
  </si>
  <si>
    <t>Gute inhaltliche und fachliche Ausgestaltung. Das Konzept des
Bieters lässt insgesamt eine gute und effiziente Leistungserbringung
erwarten. Der Gesamteindruck ist überwiegend positiv. Der Bieter
geht auf viele, aber nicht alle relevanten Aspekte ein und erläutert sie
zumeist präzise. Die Ausführungen sind größtenteils nachvollziehbar
und plausibel. Die angebotenen Funktionen und die Gestaltung der Software und der Hardware lassen insgesamt eine gute Auftragserfüllung erwarten.</t>
  </si>
  <si>
    <t>Ausreichende inhaltliche und fachliche Ausgestaltung. Das Konzept
des Bieters lässt insgesamt eine nur ausreichende
Leistungserbringung erwarten. Der Gesamteindruck ist eher negativ.
Der Bieter geht auf wenige der relevanten Aspekte ein und erläutert
diese oberflächlich. Die Ausführungen sind nicht immer
nachvollziehbar und nur bedingt plausibel. Die angebotenen Funktionen und die Gestaltung der Software und der Hardware lassen insgesamt eine ausreichende Auftragserfüllung erwarten.</t>
  </si>
  <si>
    <t>Mangelhafte inhaltliche und fachliche Ausgestaltung. Das Konzept
des Bieters lässt insgesamt eine schlechte Leistungserbringung
erwarten. Der Gesamteindruck ist negativ. Der Bieter reicht ein
lediglich rudimentäres Konzept ein, in dem er auf sehr wenige der
genannten wertungsrelevanten Aspekte eingeht und diese nicht
hinreichend erläutert. Die Ausführungen sind allenfalls teilweise
nachvollziehbar und nicht plausibel. Die angebotenen Funktionen und die Gestaltung der Software und der Hardware lassen insgesamt eine mangelhafte Auftragserfüllung erwarten.</t>
  </si>
  <si>
    <t>Sehr gute inhaltliche und fachliche Ausgestaltung. Das Konzept des
Bieters lässt insgesamt eine hervorragende und höchst effiziente
Leistungserbringung erwarten. Der Gesamteindruck ist durchweg
positiv. Der Bieter geht auf alle relevanten Aspekte umfassend ein
und erläutert sie äußerst präzise. Sämtliche
Ausführungen sind nachvollziehbar und plausibel. Die angebotenen Funktionen und die Gestaltung der Software und der Hardware lassen insgesamt eine sehr gute Auftragserfüllung erwarten. Leistungskonzept, Software oder Hardware bieten einen Mehrwert und lassen eine besonders erfolgreiche Auftragserfüllung erwarten.</t>
  </si>
  <si>
    <r>
      <t xml:space="preserve">Danach erfolgt die Qualitätswertung auf einer Skala von 0 bis 5. Es gibt bewusst keine zusätzlichen Qualitäts-Ausschlussschwellen. Erwartet wird eine aussagekräftige und schlüssige Darstellung der Auftragsumsetzung hinsichtlich der auf dem Arbeitblatt "Qualitätswertung" genannten Unterkriterien. Sofern die Nutzerfreundlichkeit zu bewerten ist, sind Screenshots und Ablauf-/Klickdiagramme oder Vergleichbares einzureichen.
Ideen, Funktionen und Eigenschaften der Hardware, die über die in der Leistungsbeschreibung genannten Mindestanforderungen hinausgehen werden positiv honoriert, sofern sie einen zusätzlichen Nutzen bringen. Hierbei werden die angebotenen Hard- und Softwarefunktionen und -eigenschaften in ein Gesamtverhältnis der einzelnen Angebote gesetzt.
Die Bewertung und Bepunktung für die Zuschlagskriterien wird wie folgt vorgenommen:
Die einzelnen Wertungskriterien werden nach den im Folgenden auf dem Arbeitblatt "Qualitätswertung" ausgeführten Anforderungen und den Anforderungen der Leistungsbeschreibung bewertet und bepunktet und der Angebotspreis in Punkte umgerechnet.
Das Kriterium Qualität wird von einer insgesamt dreiköpfigen Wertungskommission bewertet. Die Bewertung erfolgt durch die Mitglieder der Wertungskommission in einem konsensualen Verfahren, bedeutet, es wird eine Gesamtnote einvernehmlich vergeben.
</t>
    </r>
    <r>
      <rPr>
        <b/>
        <sz val="11"/>
        <rFont val="Carlito"/>
      </rPr>
      <t>Die Leistungskonzepte dürfen 25 Seiten DIN A4 nicht überschreiten, Schriftgröße Arial 10, 1,15-facher Zeilenabstand, gerechnet ohne Deckblatt. Der Auftraggeber wird von Leistungskonzepten, die die Anzahl von 25 DIN A 4 Seiten überschreiten, nur die ersten 25 Seiten (ohne Deckblatt) in die Wertung mit einbeziehen.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</si>
</sst>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font>
      <sz val="11"/>
      <name val="Carlito"/>
    </font>
    <font>
      <b/>
      <sz val="15"/>
      <color rgb="FFFFFFFF"/>
      <name val="Carlito"/>
    </font>
    <font>
      <b/>
      <sz val="11"/>
      <name val="Carlito"/>
    </font>
    <font>
      <b/>
      <sz val="11"/>
      <color rgb="FFFFFFFF"/>
      <name val="Carlito"/>
    </font>
    <font>
      <sz val="11"/>
      <name val="Carlito"/>
    </font>
  </fonts>
  <fills count="6">
    <fill>
      <patternFill patternType="none"/>
    </fill>
    <fill>
      <patternFill patternType="gray125"/>
    </fill>
    <fill>
      <patternFill patternType="solid">
        <fgColor rgb="FF1F4E78"/>
      </patternFill>
    </fill>
    <fill>
      <patternFill patternType="solid">
        <fgColor rgb="FFD9EAF7"/>
      </patternFill>
    </fill>
    <fill>
      <patternFill patternType="solid">
        <fgColor rgb="FF5B9BD5"/>
      </patternFill>
    </fill>
    <fill>
      <patternFill patternType="solid">
        <fgColor rgb="FFE2F0D9"/>
      </patternFill>
    </fill>
  </fills>
  <borders count="1">
    <border>
      <left/>
      <right/>
      <top/>
      <bottom/>
      <diagonal/>
    </border>
  </borders>
  <cellStyleXfs count="2">
    <xf numFmtId="0" fontId="0" fillId="0" borderId="0"/>
    <xf numFmtId="0" fontId="4" fillId="0" borderId="0"/>
  </cellStyleXfs>
  <cellXfs count="10">
    <xf numFmtId="0" fontId="0" fillId="0" borderId="0" xfId="0"/>
    <xf numFmtId="0" fontId="0" fillId="0" borderId="0" xfId="1" applyFont="1" applyAlignment="1">
      <alignment wrapText="1"/>
    </xf>
    <xf numFmtId="0" fontId="3" fillId="4" borderId="0" xfId="1" applyFont="1" applyFill="1" applyAlignment="1">
      <alignment horizontal="center" vertical="center" wrapText="1"/>
    </xf>
    <xf numFmtId="0" fontId="2" fillId="5" borderId="0" xfId="1" applyFont="1" applyFill="1" applyAlignment="1">
      <alignment wrapText="1"/>
    </xf>
    <xf numFmtId="164" fontId="0" fillId="0" borderId="0" xfId="1" applyNumberFormat="1" applyFont="1" applyAlignment="1">
      <alignment wrapText="1"/>
    </xf>
    <xf numFmtId="2" fontId="0" fillId="0" borderId="0" xfId="1" applyNumberFormat="1" applyFont="1" applyAlignment="1">
      <alignment wrapText="1"/>
    </xf>
    <xf numFmtId="0" fontId="0" fillId="0" borderId="0" xfId="1" applyFont="1" applyAlignment="1">
      <alignment vertical="top" wrapText="1"/>
    </xf>
    <xf numFmtId="0" fontId="1" fillId="2" borderId="0" xfId="1" applyFont="1" applyFill="1" applyAlignment="1">
      <alignment vertical="center" wrapText="1"/>
    </xf>
    <xf numFmtId="0" fontId="2" fillId="3" borderId="0" xfId="1" applyFont="1" applyFill="1" applyAlignment="1">
      <alignment wrapText="1"/>
    </xf>
    <xf numFmtId="0" fontId="2" fillId="5" borderId="0" xfId="1" applyFont="1" applyFill="1" applyAlignment="1">
      <alignment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
  <sheetViews>
    <sheetView tabSelected="1" workbookViewId="0">
      <selection activeCell="C6" sqref="C6"/>
    </sheetView>
  </sheetViews>
  <sheetFormatPr baseColWidth="10" defaultColWidth="9" defaultRowHeight="14"/>
  <cols>
    <col min="1" max="1" width="11" customWidth="1"/>
    <col min="2" max="2" width="90" customWidth="1"/>
    <col min="3" max="3" width="62" customWidth="1"/>
  </cols>
  <sheetData>
    <row r="1" spans="1:3" ht="19">
      <c r="A1" s="7" t="s">
        <v>0</v>
      </c>
      <c r="B1" s="7"/>
      <c r="C1" s="7"/>
    </row>
    <row r="3" spans="1:3">
      <c r="A3" s="8" t="s">
        <v>1</v>
      </c>
      <c r="B3" s="8"/>
      <c r="C3" s="8"/>
    </row>
    <row r="4" spans="1:3" ht="70">
      <c r="A4" s="1" t="s">
        <v>2</v>
      </c>
      <c r="B4" s="1" t="s">
        <v>98</v>
      </c>
    </row>
    <row r="5" spans="1:3">
      <c r="A5" s="1" t="s">
        <v>3</v>
      </c>
      <c r="B5" s="1" t="s">
        <v>4</v>
      </c>
    </row>
    <row r="6" spans="1:3" ht="266">
      <c r="A6" s="1" t="s">
        <v>5</v>
      </c>
      <c r="B6" s="1" t="s">
        <v>106</v>
      </c>
    </row>
    <row r="7" spans="1:3">
      <c r="A7" s="1" t="s">
        <v>6</v>
      </c>
      <c r="B7" s="1" t="s">
        <v>7</v>
      </c>
    </row>
    <row r="8" spans="1:3">
      <c r="A8" s="1" t="s">
        <v>8</v>
      </c>
      <c r="B8" s="1" t="s">
        <v>9</v>
      </c>
    </row>
    <row r="10" spans="1:3">
      <c r="A10" s="8" t="s">
        <v>10</v>
      </c>
      <c r="B10" s="8"/>
      <c r="C10" s="8"/>
    </row>
    <row r="11" spans="1:3">
      <c r="A11" s="2" t="s">
        <v>11</v>
      </c>
      <c r="B11" s="2" t="s">
        <v>12</v>
      </c>
      <c r="C11" s="2" t="s">
        <v>13</v>
      </c>
    </row>
    <row r="12" spans="1:3" ht="28">
      <c r="A12" s="1">
        <v>0</v>
      </c>
      <c r="B12" s="1" t="s">
        <v>14</v>
      </c>
      <c r="C12" s="1" t="s">
        <v>99</v>
      </c>
    </row>
    <row r="13" spans="1:3" ht="126">
      <c r="A13" s="1">
        <v>1</v>
      </c>
      <c r="B13" s="1" t="s">
        <v>15</v>
      </c>
      <c r="C13" s="1" t="s">
        <v>104</v>
      </c>
    </row>
    <row r="14" spans="1:3" ht="112">
      <c r="A14" s="1">
        <v>2</v>
      </c>
      <c r="B14" s="1" t="s">
        <v>16</v>
      </c>
      <c r="C14" s="1" t="s">
        <v>103</v>
      </c>
    </row>
    <row r="15" spans="1:3" ht="126">
      <c r="A15" s="1">
        <v>3</v>
      </c>
      <c r="B15" s="1" t="s">
        <v>100</v>
      </c>
      <c r="C15" s="1" t="s">
        <v>101</v>
      </c>
    </row>
    <row r="16" spans="1:3" ht="98">
      <c r="A16" s="1">
        <v>4</v>
      </c>
      <c r="B16" s="1" t="s">
        <v>17</v>
      </c>
      <c r="C16" s="1" t="s">
        <v>102</v>
      </c>
    </row>
    <row r="17" spans="1:3" ht="140">
      <c r="A17" s="1">
        <v>5</v>
      </c>
      <c r="B17" s="1" t="s">
        <v>18</v>
      </c>
      <c r="C17" s="1" t="s">
        <v>105</v>
      </c>
    </row>
  </sheetData>
  <mergeCells count="3">
    <mergeCell ref="A1:C1"/>
    <mergeCell ref="A3:C3"/>
    <mergeCell ref="A10:C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5"/>
  <sheetViews>
    <sheetView workbookViewId="0">
      <selection activeCell="F14" sqref="F14"/>
    </sheetView>
  </sheetViews>
  <sheetFormatPr baseColWidth="10" defaultColWidth="9" defaultRowHeight="14"/>
  <cols>
    <col min="1" max="1" width="10" customWidth="1"/>
    <col min="2" max="2" width="39" customWidth="1"/>
    <col min="3" max="3" width="72" customWidth="1"/>
    <col min="4" max="5" width="13" customWidth="1"/>
    <col min="6" max="6" width="15" customWidth="1"/>
    <col min="7" max="7" width="13" customWidth="1"/>
    <col min="8" max="8" width="15" customWidth="1"/>
    <col min="9" max="9" width="13" customWidth="1"/>
    <col min="10" max="10" width="15" customWidth="1"/>
    <col min="11" max="11" width="13" customWidth="1"/>
    <col min="12" max="12" width="15" customWidth="1"/>
    <col min="13" max="13" width="13" customWidth="1"/>
    <col min="14" max="14" width="15" customWidth="1"/>
  </cols>
  <sheetData>
    <row r="1" spans="1:14" ht="19">
      <c r="A1" s="7" t="s">
        <v>19</v>
      </c>
      <c r="B1" s="7"/>
      <c r="C1" s="7"/>
      <c r="D1" s="7"/>
      <c r="E1" s="7"/>
      <c r="F1" s="7"/>
      <c r="G1" s="7"/>
      <c r="H1" s="7"/>
      <c r="I1" s="7"/>
      <c r="J1" s="7"/>
      <c r="K1" s="7"/>
      <c r="L1" s="7"/>
      <c r="M1" s="7"/>
      <c r="N1" s="7"/>
    </row>
    <row r="3" spans="1:14" ht="28">
      <c r="A3" s="2" t="s">
        <v>20</v>
      </c>
      <c r="B3" s="2" t="s">
        <v>21</v>
      </c>
      <c r="C3" s="2" t="s">
        <v>22</v>
      </c>
      <c r="D3" s="2" t="s">
        <v>23</v>
      </c>
      <c r="E3" s="2" t="s">
        <v>24</v>
      </c>
      <c r="F3" s="2" t="s">
        <v>25</v>
      </c>
      <c r="G3" s="2" t="s">
        <v>26</v>
      </c>
      <c r="H3" s="2" t="s">
        <v>27</v>
      </c>
      <c r="I3" s="2" t="s">
        <v>28</v>
      </c>
      <c r="J3" s="2" t="s">
        <v>29</v>
      </c>
      <c r="K3" s="2" t="s">
        <v>30</v>
      </c>
      <c r="L3" s="2" t="s">
        <v>31</v>
      </c>
      <c r="M3" s="2" t="s">
        <v>32</v>
      </c>
      <c r="N3" s="2" t="s">
        <v>33</v>
      </c>
    </row>
    <row r="4" spans="1:14" ht="28">
      <c r="A4" s="1" t="s">
        <v>34</v>
      </c>
      <c r="B4" s="1" t="s">
        <v>35</v>
      </c>
      <c r="C4" s="6" t="s">
        <v>36</v>
      </c>
      <c r="D4" s="1">
        <v>80</v>
      </c>
      <c r="E4" s="1"/>
      <c r="F4" s="1" t="str">
        <f t="shared" ref="F4:F20" si="0">IF(E4="","",D4*E4/5)</f>
        <v/>
      </c>
      <c r="G4" s="1"/>
      <c r="H4" s="1" t="str">
        <f t="shared" ref="H4:H20" si="1">IF(G4="","",D4*G4/5)</f>
        <v/>
      </c>
      <c r="I4" s="1"/>
      <c r="J4" s="1" t="str">
        <f t="shared" ref="J4:J20" si="2">IF(I4="","",D4*I4/5)</f>
        <v/>
      </c>
      <c r="K4" s="1"/>
      <c r="L4" s="1" t="str">
        <f t="shared" ref="L4:L20" si="3">IF(K4="","",D4*K4/5)</f>
        <v/>
      </c>
      <c r="M4" s="1"/>
      <c r="N4" s="1" t="str">
        <f t="shared" ref="N4:N20" si="4">IF(M4="","",D4*M4/5)</f>
        <v/>
      </c>
    </row>
    <row r="5" spans="1:14" ht="28">
      <c r="A5" s="1" t="s">
        <v>37</v>
      </c>
      <c r="B5" s="1" t="s">
        <v>35</v>
      </c>
      <c r="C5" s="6" t="s">
        <v>38</v>
      </c>
      <c r="D5" s="1">
        <v>40</v>
      </c>
      <c r="E5" s="1"/>
      <c r="F5" s="1" t="str">
        <f t="shared" si="0"/>
        <v/>
      </c>
      <c r="G5" s="1"/>
      <c r="H5" s="1" t="str">
        <f t="shared" si="1"/>
        <v/>
      </c>
      <c r="I5" s="1"/>
      <c r="J5" s="1" t="str">
        <f t="shared" si="2"/>
        <v/>
      </c>
      <c r="K5" s="1"/>
      <c r="L5" s="1" t="str">
        <f t="shared" si="3"/>
        <v/>
      </c>
      <c r="M5" s="1"/>
      <c r="N5" s="1" t="str">
        <f t="shared" si="4"/>
        <v/>
      </c>
    </row>
    <row r="6" spans="1:14" ht="28">
      <c r="A6" s="1" t="s">
        <v>39</v>
      </c>
      <c r="B6" s="1" t="s">
        <v>35</v>
      </c>
      <c r="C6" s="6" t="s">
        <v>40</v>
      </c>
      <c r="D6" s="1">
        <v>40</v>
      </c>
      <c r="E6" s="1"/>
      <c r="F6" s="1" t="str">
        <f t="shared" si="0"/>
        <v/>
      </c>
      <c r="G6" s="1"/>
      <c r="H6" s="1" t="str">
        <f t="shared" si="1"/>
        <v/>
      </c>
      <c r="I6" s="1"/>
      <c r="J6" s="1" t="str">
        <f t="shared" si="2"/>
        <v/>
      </c>
      <c r="K6" s="1"/>
      <c r="L6" s="1" t="str">
        <f t="shared" si="3"/>
        <v/>
      </c>
      <c r="M6" s="1"/>
      <c r="N6" s="1" t="str">
        <f t="shared" si="4"/>
        <v/>
      </c>
    </row>
    <row r="7" spans="1:14" ht="28">
      <c r="A7" s="1" t="s">
        <v>41</v>
      </c>
      <c r="B7" s="1" t="s">
        <v>42</v>
      </c>
      <c r="C7" s="6" t="s">
        <v>43</v>
      </c>
      <c r="D7" s="1">
        <v>35</v>
      </c>
      <c r="E7" s="1"/>
      <c r="F7" s="1" t="str">
        <f t="shared" si="0"/>
        <v/>
      </c>
      <c r="G7" s="1"/>
      <c r="H7" s="1" t="str">
        <f t="shared" si="1"/>
        <v/>
      </c>
      <c r="I7" s="1"/>
      <c r="J7" s="1" t="str">
        <f t="shared" si="2"/>
        <v/>
      </c>
      <c r="K7" s="1"/>
      <c r="L7" s="1" t="str">
        <f t="shared" si="3"/>
        <v/>
      </c>
      <c r="M7" s="1"/>
      <c r="N7" s="1" t="str">
        <f t="shared" si="4"/>
        <v/>
      </c>
    </row>
    <row r="8" spans="1:14">
      <c r="A8" s="1" t="s">
        <v>44</v>
      </c>
      <c r="B8" s="1" t="s">
        <v>42</v>
      </c>
      <c r="C8" s="6" t="s">
        <v>45</v>
      </c>
      <c r="D8" s="1">
        <v>35</v>
      </c>
      <c r="E8" s="1"/>
      <c r="F8" s="1" t="str">
        <f t="shared" si="0"/>
        <v/>
      </c>
      <c r="G8" s="1"/>
      <c r="H8" s="1" t="str">
        <f t="shared" si="1"/>
        <v/>
      </c>
      <c r="I8" s="1"/>
      <c r="J8" s="1" t="str">
        <f t="shared" si="2"/>
        <v/>
      </c>
      <c r="K8" s="1"/>
      <c r="L8" s="1" t="str">
        <f t="shared" si="3"/>
        <v/>
      </c>
      <c r="M8" s="1"/>
      <c r="N8" s="1" t="str">
        <f t="shared" si="4"/>
        <v/>
      </c>
    </row>
    <row r="9" spans="1:14">
      <c r="A9" s="1" t="s">
        <v>46</v>
      </c>
      <c r="B9" s="1" t="s">
        <v>42</v>
      </c>
      <c r="C9" s="6" t="s">
        <v>47</v>
      </c>
      <c r="D9" s="1">
        <v>20</v>
      </c>
      <c r="E9" s="1"/>
      <c r="F9" s="1" t="str">
        <f t="shared" si="0"/>
        <v/>
      </c>
      <c r="G9" s="1"/>
      <c r="H9" s="1" t="str">
        <f t="shared" si="1"/>
        <v/>
      </c>
      <c r="I9" s="1"/>
      <c r="J9" s="1" t="str">
        <f t="shared" si="2"/>
        <v/>
      </c>
      <c r="K9" s="1"/>
      <c r="L9" s="1" t="str">
        <f t="shared" si="3"/>
        <v/>
      </c>
      <c r="M9" s="1"/>
      <c r="N9" s="1" t="str">
        <f t="shared" si="4"/>
        <v/>
      </c>
    </row>
    <row r="10" spans="1:14" ht="28">
      <c r="A10" s="1" t="s">
        <v>48</v>
      </c>
      <c r="B10" s="1" t="s">
        <v>49</v>
      </c>
      <c r="C10" s="6" t="s">
        <v>50</v>
      </c>
      <c r="D10" s="1">
        <v>35</v>
      </c>
      <c r="E10" s="1"/>
      <c r="F10" s="1" t="str">
        <f t="shared" si="0"/>
        <v/>
      </c>
      <c r="G10" s="1"/>
      <c r="H10" s="1" t="str">
        <f t="shared" si="1"/>
        <v/>
      </c>
      <c r="I10" s="1"/>
      <c r="J10" s="1" t="str">
        <f t="shared" si="2"/>
        <v/>
      </c>
      <c r="K10" s="1"/>
      <c r="L10" s="1" t="str">
        <f t="shared" si="3"/>
        <v/>
      </c>
      <c r="M10" s="1"/>
      <c r="N10" s="1" t="str">
        <f t="shared" si="4"/>
        <v/>
      </c>
    </row>
    <row r="11" spans="1:14" ht="28">
      <c r="A11" s="1" t="s">
        <v>51</v>
      </c>
      <c r="B11" s="1" t="s">
        <v>49</v>
      </c>
      <c r="C11" s="6" t="s">
        <v>52</v>
      </c>
      <c r="D11" s="1">
        <v>30</v>
      </c>
      <c r="E11" s="1"/>
      <c r="F11" s="1" t="str">
        <f t="shared" si="0"/>
        <v/>
      </c>
      <c r="G11" s="1"/>
      <c r="H11" s="1" t="str">
        <f t="shared" si="1"/>
        <v/>
      </c>
      <c r="I11" s="1"/>
      <c r="J11" s="1" t="str">
        <f t="shared" si="2"/>
        <v/>
      </c>
      <c r="K11" s="1"/>
      <c r="L11" s="1" t="str">
        <f t="shared" si="3"/>
        <v/>
      </c>
      <c r="M11" s="1"/>
      <c r="N11" s="1" t="str">
        <f t="shared" si="4"/>
        <v/>
      </c>
    </row>
    <row r="12" spans="1:14" ht="28">
      <c r="A12" s="1" t="s">
        <v>53</v>
      </c>
      <c r="B12" s="1" t="s">
        <v>49</v>
      </c>
      <c r="C12" s="6" t="s">
        <v>54</v>
      </c>
      <c r="D12" s="1">
        <v>25</v>
      </c>
      <c r="E12" s="1"/>
      <c r="F12" s="1" t="str">
        <f t="shared" si="0"/>
        <v/>
      </c>
      <c r="G12" s="1"/>
      <c r="H12" s="1" t="str">
        <f t="shared" si="1"/>
        <v/>
      </c>
      <c r="I12" s="1"/>
      <c r="J12" s="1" t="str">
        <f t="shared" si="2"/>
        <v/>
      </c>
      <c r="K12" s="1"/>
      <c r="L12" s="1" t="str">
        <f t="shared" si="3"/>
        <v/>
      </c>
      <c r="M12" s="1"/>
      <c r="N12" s="1" t="str">
        <f t="shared" si="4"/>
        <v/>
      </c>
    </row>
    <row r="13" spans="1:14" ht="28">
      <c r="A13" s="1" t="s">
        <v>55</v>
      </c>
      <c r="B13" s="1" t="s">
        <v>56</v>
      </c>
      <c r="C13" s="6" t="s">
        <v>57</v>
      </c>
      <c r="D13" s="1">
        <v>40</v>
      </c>
      <c r="E13" s="1"/>
      <c r="F13" s="1" t="str">
        <f t="shared" si="0"/>
        <v/>
      </c>
      <c r="G13" s="1"/>
      <c r="H13" s="1" t="str">
        <f t="shared" si="1"/>
        <v/>
      </c>
      <c r="I13" s="1"/>
      <c r="J13" s="1" t="str">
        <f t="shared" si="2"/>
        <v/>
      </c>
      <c r="K13" s="1"/>
      <c r="L13" s="1" t="str">
        <f t="shared" si="3"/>
        <v/>
      </c>
      <c r="M13" s="1"/>
      <c r="N13" s="1" t="str">
        <f t="shared" si="4"/>
        <v/>
      </c>
    </row>
    <row r="14" spans="1:14" ht="28">
      <c r="A14" s="1" t="s">
        <v>58</v>
      </c>
      <c r="B14" s="1" t="s">
        <v>56</v>
      </c>
      <c r="C14" s="6" t="s">
        <v>59</v>
      </c>
      <c r="D14" s="1">
        <v>60</v>
      </c>
      <c r="E14" s="1"/>
      <c r="F14" s="1" t="str">
        <f t="shared" si="0"/>
        <v/>
      </c>
      <c r="G14" s="1"/>
      <c r="H14" s="1" t="str">
        <f t="shared" si="1"/>
        <v/>
      </c>
      <c r="I14" s="1"/>
      <c r="J14" s="1" t="str">
        <f t="shared" si="2"/>
        <v/>
      </c>
      <c r="K14" s="1"/>
      <c r="L14" s="1" t="str">
        <f t="shared" si="3"/>
        <v/>
      </c>
      <c r="M14" s="1"/>
      <c r="N14" s="1" t="str">
        <f t="shared" si="4"/>
        <v/>
      </c>
    </row>
    <row r="15" spans="1:14">
      <c r="A15" s="1" t="s">
        <v>60</v>
      </c>
      <c r="B15" s="1" t="s">
        <v>61</v>
      </c>
      <c r="C15" s="6" t="s">
        <v>62</v>
      </c>
      <c r="D15" s="1">
        <v>35</v>
      </c>
      <c r="E15" s="1"/>
      <c r="F15" s="1" t="str">
        <f t="shared" si="0"/>
        <v/>
      </c>
      <c r="G15" s="1"/>
      <c r="H15" s="1" t="str">
        <f t="shared" si="1"/>
        <v/>
      </c>
      <c r="I15" s="1"/>
      <c r="J15" s="1" t="str">
        <f t="shared" si="2"/>
        <v/>
      </c>
      <c r="K15" s="1"/>
      <c r="L15" s="1" t="str">
        <f t="shared" si="3"/>
        <v/>
      </c>
      <c r="M15" s="1"/>
      <c r="N15" s="1" t="str">
        <f t="shared" si="4"/>
        <v/>
      </c>
    </row>
    <row r="16" spans="1:14">
      <c r="A16" s="1" t="s">
        <v>63</v>
      </c>
      <c r="B16" s="1" t="s">
        <v>61</v>
      </c>
      <c r="C16" s="6" t="s">
        <v>64</v>
      </c>
      <c r="D16" s="1">
        <v>25</v>
      </c>
      <c r="E16" s="1"/>
      <c r="F16" s="1" t="str">
        <f t="shared" si="0"/>
        <v/>
      </c>
      <c r="G16" s="1"/>
      <c r="H16" s="1" t="str">
        <f t="shared" si="1"/>
        <v/>
      </c>
      <c r="I16" s="1"/>
      <c r="J16" s="1" t="str">
        <f t="shared" si="2"/>
        <v/>
      </c>
      <c r="K16" s="1"/>
      <c r="L16" s="1" t="str">
        <f t="shared" si="3"/>
        <v/>
      </c>
      <c r="M16" s="1"/>
      <c r="N16" s="1" t="str">
        <f t="shared" si="4"/>
        <v/>
      </c>
    </row>
    <row r="17" spans="1:14">
      <c r="A17" s="1" t="s">
        <v>65</v>
      </c>
      <c r="B17" s="1" t="s">
        <v>66</v>
      </c>
      <c r="C17" s="6" t="s">
        <v>67</v>
      </c>
      <c r="D17" s="1">
        <v>30</v>
      </c>
      <c r="E17" s="1"/>
      <c r="F17" s="1" t="str">
        <f t="shared" si="0"/>
        <v/>
      </c>
      <c r="G17" s="1"/>
      <c r="H17" s="1" t="str">
        <f t="shared" si="1"/>
        <v/>
      </c>
      <c r="I17" s="1"/>
      <c r="J17" s="1" t="str">
        <f t="shared" si="2"/>
        <v/>
      </c>
      <c r="K17" s="1"/>
      <c r="L17" s="1" t="str">
        <f t="shared" si="3"/>
        <v/>
      </c>
      <c r="M17" s="1"/>
      <c r="N17" s="1" t="str">
        <f t="shared" si="4"/>
        <v/>
      </c>
    </row>
    <row r="18" spans="1:14">
      <c r="A18" s="1" t="s">
        <v>68</v>
      </c>
      <c r="B18" s="1" t="s">
        <v>66</v>
      </c>
      <c r="C18" s="6" t="s">
        <v>69</v>
      </c>
      <c r="D18" s="1">
        <v>30</v>
      </c>
      <c r="E18" s="1"/>
      <c r="F18" s="1" t="str">
        <f t="shared" si="0"/>
        <v/>
      </c>
      <c r="G18" s="1"/>
      <c r="H18" s="1" t="str">
        <f t="shared" si="1"/>
        <v/>
      </c>
      <c r="I18" s="1"/>
      <c r="J18" s="1" t="str">
        <f t="shared" si="2"/>
        <v/>
      </c>
      <c r="K18" s="1"/>
      <c r="L18" s="1" t="str">
        <f t="shared" si="3"/>
        <v/>
      </c>
      <c r="M18" s="1"/>
      <c r="N18" s="1" t="str">
        <f t="shared" si="4"/>
        <v/>
      </c>
    </row>
    <row r="19" spans="1:14">
      <c r="A19" s="1" t="s">
        <v>70</v>
      </c>
      <c r="B19" s="1" t="s">
        <v>71</v>
      </c>
      <c r="C19" s="6" t="s">
        <v>72</v>
      </c>
      <c r="D19" s="1">
        <v>25</v>
      </c>
      <c r="E19" s="1"/>
      <c r="F19" s="1" t="str">
        <f t="shared" si="0"/>
        <v/>
      </c>
      <c r="G19" s="1"/>
      <c r="H19" s="1" t="str">
        <f t="shared" si="1"/>
        <v/>
      </c>
      <c r="I19" s="1"/>
      <c r="J19" s="1" t="str">
        <f t="shared" si="2"/>
        <v/>
      </c>
      <c r="K19" s="1"/>
      <c r="L19" s="1" t="str">
        <f t="shared" si="3"/>
        <v/>
      </c>
      <c r="M19" s="1"/>
      <c r="N19" s="1" t="str">
        <f t="shared" si="4"/>
        <v/>
      </c>
    </row>
    <row r="20" spans="1:14">
      <c r="A20" s="1" t="s">
        <v>73</v>
      </c>
      <c r="B20" s="1" t="s">
        <v>71</v>
      </c>
      <c r="C20" s="6" t="s">
        <v>74</v>
      </c>
      <c r="D20" s="1">
        <v>15</v>
      </c>
      <c r="E20" s="1"/>
      <c r="F20" s="1" t="str">
        <f t="shared" si="0"/>
        <v/>
      </c>
      <c r="G20" s="1"/>
      <c r="H20" s="1" t="str">
        <f t="shared" si="1"/>
        <v/>
      </c>
      <c r="I20" s="1"/>
      <c r="J20" s="1" t="str">
        <f t="shared" si="2"/>
        <v/>
      </c>
      <c r="K20" s="1"/>
      <c r="L20" s="1" t="str">
        <f t="shared" si="3"/>
        <v/>
      </c>
      <c r="M20" s="1"/>
      <c r="N20" s="1" t="str">
        <f t="shared" si="4"/>
        <v/>
      </c>
    </row>
    <row r="21" spans="1:14">
      <c r="A21" s="1"/>
      <c r="B21" s="1"/>
      <c r="C21" s="1"/>
      <c r="D21" s="1"/>
      <c r="E21" s="1"/>
      <c r="F21" s="1"/>
      <c r="G21" s="1"/>
      <c r="H21" s="1"/>
      <c r="I21" s="1"/>
      <c r="J21" s="1"/>
      <c r="K21" s="1"/>
      <c r="L21" s="1"/>
      <c r="M21" s="1"/>
      <c r="N21" s="1"/>
    </row>
    <row r="22" spans="1:14">
      <c r="A22" s="9" t="s">
        <v>75</v>
      </c>
      <c r="B22" s="9"/>
      <c r="C22" s="9"/>
      <c r="D22" s="9"/>
      <c r="E22" s="3"/>
      <c r="F22" s="3">
        <f>SUM(F4:F20)</f>
        <v>0</v>
      </c>
      <c r="G22" s="3"/>
      <c r="H22" s="3">
        <f>SUM(H4:H20)</f>
        <v>0</v>
      </c>
      <c r="I22" s="3"/>
      <c r="J22" s="3">
        <f>SUM(J4:J20)</f>
        <v>0</v>
      </c>
      <c r="K22" s="3"/>
      <c r="L22" s="3">
        <f>SUM(L4:L20)</f>
        <v>0</v>
      </c>
      <c r="M22" s="3"/>
      <c r="N22" s="3">
        <f>SUM(N4:N20)</f>
        <v>0</v>
      </c>
    </row>
    <row r="23" spans="1:14">
      <c r="A23" s="1"/>
      <c r="B23" s="1"/>
      <c r="C23" s="1"/>
      <c r="D23" s="1"/>
      <c r="E23" s="1"/>
      <c r="F23" s="1"/>
      <c r="G23" s="1"/>
      <c r="H23" s="1"/>
      <c r="I23" s="1"/>
      <c r="J23" s="1"/>
      <c r="K23" s="1"/>
      <c r="L23" s="1"/>
      <c r="M23" s="1"/>
      <c r="N23" s="1"/>
    </row>
    <row r="24" spans="1:14">
      <c r="A24" s="8" t="s">
        <v>76</v>
      </c>
      <c r="B24" s="8"/>
      <c r="C24" s="8"/>
      <c r="D24" s="8"/>
      <c r="E24" s="8"/>
      <c r="F24" s="8"/>
      <c r="G24" s="8"/>
      <c r="H24" s="8"/>
      <c r="I24" s="8"/>
      <c r="J24" s="8"/>
      <c r="K24" s="8"/>
      <c r="L24" s="8"/>
      <c r="M24" s="8"/>
      <c r="N24" s="8"/>
    </row>
    <row r="25" spans="1:14">
      <c r="A25" s="8"/>
      <c r="B25" s="8"/>
      <c r="C25" s="8"/>
      <c r="D25" s="8"/>
      <c r="E25" s="8"/>
      <c r="F25" s="8"/>
      <c r="G25" s="8"/>
      <c r="H25" s="8"/>
      <c r="I25" s="8"/>
      <c r="J25" s="8"/>
      <c r="K25" s="8"/>
      <c r="L25" s="8"/>
      <c r="M25" s="8"/>
      <c r="N25" s="8"/>
    </row>
  </sheetData>
  <mergeCells count="3">
    <mergeCell ref="A1:N1"/>
    <mergeCell ref="A22:D22"/>
    <mergeCell ref="A24:N25"/>
  </mergeCells>
  <conditionalFormatting sqref="E4:E20">
    <cfRule type="colorScale" priority="1">
      <colorScale>
        <cfvo type="min"/>
        <cfvo type="percentile" val="50"/>
        <cfvo type="max"/>
        <color rgb="FFF8696B"/>
        <color rgb="FFFFEB84"/>
        <color rgb="FF63BE7B"/>
      </colorScale>
    </cfRule>
  </conditionalFormatting>
  <conditionalFormatting sqref="G4:G20">
    <cfRule type="colorScale" priority="2">
      <colorScale>
        <cfvo type="min"/>
        <cfvo type="percentile" val="50"/>
        <cfvo type="max"/>
        <color rgb="FFF8696B"/>
        <color rgb="FFFFEB84"/>
        <color rgb="FF63BE7B"/>
      </colorScale>
    </cfRule>
  </conditionalFormatting>
  <conditionalFormatting sqref="I4:I20">
    <cfRule type="colorScale" priority="3">
      <colorScale>
        <cfvo type="min"/>
        <cfvo type="percentile" val="50"/>
        <cfvo type="max"/>
        <color rgb="FFF8696B"/>
        <color rgb="FFFFEB84"/>
        <color rgb="FF63BE7B"/>
      </colorScale>
    </cfRule>
  </conditionalFormatting>
  <conditionalFormatting sqref="K4:K20">
    <cfRule type="colorScale" priority="4">
      <colorScale>
        <cfvo type="min"/>
        <cfvo type="percentile" val="50"/>
        <cfvo type="max"/>
        <color rgb="FFF8696B"/>
        <color rgb="FFFFEB84"/>
        <color rgb="FF63BE7B"/>
      </colorScale>
    </cfRule>
  </conditionalFormatting>
  <conditionalFormatting sqref="M4:M20">
    <cfRule type="colorScale" priority="5">
      <colorScale>
        <cfvo type="min"/>
        <cfvo type="percentile" val="50"/>
        <cfvo type="max"/>
        <color rgb="FFF8696B"/>
        <color rgb="FFFFEB84"/>
        <color rgb="FF63BE7B"/>
      </colorScale>
    </cfRule>
  </conditionalFormatting>
  <dataValidations count="1">
    <dataValidation type="list" sqref="E4:E20 M4:M20 I4:I20 G4:G20 K4:K20" xr:uid="{00000000-0002-0000-0100-000000000000}">
      <formula1>"0,1,2,3,4,5"</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workbookViewId="0">
      <selection activeCell="B7" sqref="B7"/>
    </sheetView>
  </sheetViews>
  <sheetFormatPr baseColWidth="10" defaultColWidth="9" defaultRowHeight="14"/>
  <cols>
    <col min="1" max="1" width="16" customWidth="1"/>
    <col min="2" max="2" width="19" customWidth="1"/>
    <col min="3" max="4" width="18" customWidth="1"/>
    <col min="5" max="5" width="20" customWidth="1"/>
    <col min="6" max="6" width="24" customWidth="1"/>
    <col min="7" max="7" width="22" customWidth="1"/>
  </cols>
  <sheetData>
    <row r="1" spans="1:7" ht="19">
      <c r="A1" s="7" t="s">
        <v>77</v>
      </c>
      <c r="B1" s="7"/>
      <c r="C1" s="7"/>
      <c r="D1" s="7"/>
      <c r="E1" s="7"/>
      <c r="F1" s="7"/>
      <c r="G1" s="7"/>
    </row>
    <row r="3" spans="1:7" ht="28">
      <c r="A3" s="2" t="s">
        <v>78</v>
      </c>
      <c r="B3" s="2" t="s">
        <v>79</v>
      </c>
      <c r="C3" s="2" t="s">
        <v>80</v>
      </c>
      <c r="D3" s="2" t="s">
        <v>81</v>
      </c>
      <c r="E3" s="2" t="s">
        <v>82</v>
      </c>
      <c r="F3" s="2" t="s">
        <v>83</v>
      </c>
      <c r="G3" s="2" t="s">
        <v>84</v>
      </c>
    </row>
    <row r="4" spans="1:7">
      <c r="A4" s="1" t="s">
        <v>85</v>
      </c>
      <c r="B4" s="4"/>
      <c r="C4" s="4"/>
      <c r="D4" s="4"/>
      <c r="E4" s="4" t="str">
        <f>IF(COUNTA(B4:D4)=0,"",SUM(B4:D4))</f>
        <v/>
      </c>
      <c r="F4" s="4" t="str">
        <f>IF(COUNT($E$4:$E$8)=0,"",MIN($E$4:$E$8))</f>
        <v/>
      </c>
      <c r="G4" s="5" t="str">
        <f>IF(OR(E4="",F4=""),"",F4/E4*400)</f>
        <v/>
      </c>
    </row>
    <row r="5" spans="1:7">
      <c r="A5" s="1" t="s">
        <v>86</v>
      </c>
      <c r="B5" s="4"/>
      <c r="C5" s="4"/>
      <c r="D5" s="4"/>
      <c r="E5" s="4" t="str">
        <f>IF(COUNTA(B5:D5)=0,"",SUM(B5:D5))</f>
        <v/>
      </c>
      <c r="F5" s="4" t="str">
        <f>IF(COUNT($E$4:$E$8)=0,"",MIN($E$4:$E$8))</f>
        <v/>
      </c>
      <c r="G5" s="5" t="str">
        <f>IF(OR(E5="",F5=""),"",F5/E5*400)</f>
        <v/>
      </c>
    </row>
    <row r="6" spans="1:7">
      <c r="A6" s="1" t="s">
        <v>87</v>
      </c>
      <c r="B6" s="4"/>
      <c r="C6" s="4"/>
      <c r="D6" s="4"/>
      <c r="E6" s="4" t="str">
        <f>IF(COUNTA(B6:D6)=0,"",SUM(B6:D6))</f>
        <v/>
      </c>
      <c r="F6" s="4" t="str">
        <f>IF(COUNT($E$4:$E$8)=0,"",MIN($E$4:$E$8))</f>
        <v/>
      </c>
      <c r="G6" s="5" t="str">
        <f>IF(OR(E6="",F6=""),"",F6/E6*400)</f>
        <v/>
      </c>
    </row>
    <row r="7" spans="1:7">
      <c r="A7" s="1" t="s">
        <v>88</v>
      </c>
      <c r="B7" s="4"/>
      <c r="C7" s="4"/>
      <c r="D7" s="4"/>
      <c r="E7" s="4" t="str">
        <f>IF(COUNTA(B7:D7)=0,"",SUM(B7:D7))</f>
        <v/>
      </c>
      <c r="F7" s="4" t="str">
        <f>IF(COUNT($E$4:$E$8)=0,"",MIN($E$4:$E$8))</f>
        <v/>
      </c>
      <c r="G7" s="5" t="str">
        <f>IF(OR(E7="",F7=""),"",F7/E7*400)</f>
        <v/>
      </c>
    </row>
    <row r="8" spans="1:7">
      <c r="A8" s="1" t="s">
        <v>89</v>
      </c>
      <c r="B8" s="4"/>
      <c r="C8" s="4"/>
      <c r="D8" s="4"/>
      <c r="E8" s="4" t="str">
        <f>IF(COUNTA(B8:D8)=0,"",SUM(B8:D8))</f>
        <v/>
      </c>
      <c r="F8" s="4" t="str">
        <f>IF(COUNT($E$4:$E$8)=0,"",MIN($E$4:$E$8))</f>
        <v/>
      </c>
      <c r="G8" s="5" t="str">
        <f>IF(OR(E8="",F8=""),"",F8/E8*400)</f>
        <v/>
      </c>
    </row>
  </sheetData>
  <mergeCells count="1">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
  <sheetViews>
    <sheetView workbookViewId="0">
      <selection activeCell="C8" sqref="C8"/>
    </sheetView>
  </sheetViews>
  <sheetFormatPr baseColWidth="10" defaultColWidth="9" defaultRowHeight="14"/>
  <cols>
    <col min="1" max="1" width="16" customWidth="1"/>
    <col min="2" max="2" width="20" customWidth="1"/>
    <col min="3" max="4" width="18" customWidth="1"/>
    <col min="5" max="5" width="10" customWidth="1"/>
    <col min="6" max="6" width="14" customWidth="1"/>
    <col min="7" max="7" width="28" customWidth="1"/>
  </cols>
  <sheetData>
    <row r="1" spans="1:7" ht="19">
      <c r="A1" s="7" t="s">
        <v>90</v>
      </c>
      <c r="B1" s="7"/>
      <c r="C1" s="7"/>
      <c r="D1" s="7"/>
      <c r="E1" s="7"/>
      <c r="F1" s="7"/>
      <c r="G1" s="7"/>
    </row>
    <row r="3" spans="1:7">
      <c r="A3" s="2" t="s">
        <v>78</v>
      </c>
      <c r="B3" s="2" t="s">
        <v>91</v>
      </c>
      <c r="C3" s="2" t="s">
        <v>92</v>
      </c>
      <c r="D3" s="2" t="s">
        <v>93</v>
      </c>
      <c r="E3" s="2" t="s">
        <v>94</v>
      </c>
      <c r="F3" s="2" t="s">
        <v>95</v>
      </c>
      <c r="G3" s="2" t="s">
        <v>96</v>
      </c>
    </row>
    <row r="4" spans="1:7">
      <c r="A4" s="1" t="s">
        <v>85</v>
      </c>
      <c r="B4" s="1"/>
      <c r="C4" s="1" t="str">
        <f>Preiswertung!G4</f>
        <v/>
      </c>
      <c r="D4" s="1" t="str">
        <f>IF(OR(B4="",C4=""),"",B4+C4)</f>
        <v/>
      </c>
      <c r="E4" s="1" t="str">
        <f>IF(D4="","",RANK(D4,$D$4:$D$8,0))</f>
        <v/>
      </c>
      <c r="F4" s="1">
        <v>1000</v>
      </c>
      <c r="G4" s="1" t="s">
        <v>97</v>
      </c>
    </row>
    <row r="5" spans="1:7">
      <c r="A5" s="1" t="s">
        <v>86</v>
      </c>
      <c r="B5" s="1"/>
      <c r="C5" s="1" t="str">
        <f>Preiswertung!G5</f>
        <v/>
      </c>
      <c r="D5" s="1" t="str">
        <f>IF(OR(B5="",C5=""),"",B5+C5)</f>
        <v/>
      </c>
      <c r="E5" s="1" t="str">
        <f>IF(D5="","",RANK(D5,$D$4:$D$8,0))</f>
        <v/>
      </c>
      <c r="F5" s="1">
        <v>1000</v>
      </c>
      <c r="G5" s="1" t="s">
        <v>97</v>
      </c>
    </row>
    <row r="6" spans="1:7">
      <c r="A6" s="1" t="s">
        <v>87</v>
      </c>
      <c r="B6" s="1"/>
      <c r="C6" s="1" t="str">
        <f>Preiswertung!G6</f>
        <v/>
      </c>
      <c r="D6" s="1" t="str">
        <f>IF(OR(B6="",C6=""),"",B6+C6)</f>
        <v/>
      </c>
      <c r="E6" s="1" t="str">
        <f>IF(D6="","",RANK(D6,$D$4:$D$8,0))</f>
        <v/>
      </c>
      <c r="F6" s="1">
        <v>1000</v>
      </c>
      <c r="G6" s="1" t="s">
        <v>97</v>
      </c>
    </row>
    <row r="7" spans="1:7">
      <c r="A7" s="1" t="s">
        <v>88</v>
      </c>
      <c r="B7" s="1"/>
      <c r="C7" s="1" t="str">
        <f>Preiswertung!G7</f>
        <v/>
      </c>
      <c r="D7" s="1" t="str">
        <f>IF(OR(B7="",C7=""),"",B7+C7)</f>
        <v/>
      </c>
      <c r="E7" s="1" t="str">
        <f>IF(D7="","",RANK(D7,$D$4:$D$8,0))</f>
        <v/>
      </c>
      <c r="F7" s="1">
        <v>1000</v>
      </c>
      <c r="G7" s="1" t="s">
        <v>97</v>
      </c>
    </row>
    <row r="8" spans="1:7">
      <c r="A8" s="1" t="s">
        <v>89</v>
      </c>
      <c r="B8" s="1"/>
      <c r="C8" s="1" t="str">
        <f>Preiswertung!G8</f>
        <v/>
      </c>
      <c r="D8" s="1" t="str">
        <f>IF(OR(B8="",C8=""),"",B8+C8)</f>
        <v/>
      </c>
      <c r="E8" s="1" t="str">
        <f>IF(D8="","",RANK(D8,$D$4:$D$8,0))</f>
        <v/>
      </c>
      <c r="F8" s="1">
        <v>1000</v>
      </c>
      <c r="G8" s="1" t="s">
        <v>97</v>
      </c>
    </row>
  </sheetData>
  <mergeCells count="1">
    <mergeCell ref="A1:G1"/>
  </mergeCells>
  <conditionalFormatting sqref="D4:D8">
    <cfRule type="dataBar" priority="1">
      <dataBar>
        <cfvo type="min"/>
        <cfvo type="max"/>
        <color rgb="FF5B9BD5"/>
      </dataBar>
    </cfRule>
    <cfRule type="dataBar" priority="2">
      <dataBar>
        <cfvo type="min"/>
        <cfvo type="max"/>
        <color rgb="FF5B9BD5"/>
      </dataBar>
      <extLst>
        <ext xmlns:x14="http://schemas.microsoft.com/office/spreadsheetml/2009/9/main" uri="{B025F937-C7B1-47D3-B67F-A62EFF666E3E}">
          <x14:id>{F72380DE-791C-D9F5-C054-7C16784C1647}</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F72380DE-791C-D9F5-C054-7C16784C1647}">
            <x14:dataBar>
              <x14:cfvo type="min"/>
              <x14:cfvo type="max"/>
              <x14:negativeFillColor auto="1"/>
              <x14:axisColor auto="1"/>
            </x14:dataBar>
          </x14:cfRule>
          <xm:sqref>D4:D8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Anleitung</vt:lpstr>
      <vt:lpstr>Qualitätswertung</vt:lpstr>
      <vt:lpstr>Preiswertung</vt:lpstr>
      <vt:lpstr>Gesamtergebnis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Körfgen Christian</dc:creator>
  <cp:lastModifiedBy>Halft Rainer</cp:lastModifiedBy>
  <dcterms:created xsi:type="dcterms:W3CDTF">2026-09-24T12:25:08Z</dcterms:created>
  <dcterms:modified xsi:type="dcterms:W3CDTF">2026-10-09T12:19:19Z</dcterms:modified>
</cp:coreProperties>
</file>