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P795_Offen_HLS_FW_Überseehafen_BHV_Je\02_Bekanntmachung\1_bereitzustell_Unterlagen\1_bereitgestellt\"/>
    </mc:Choice>
  </mc:AlternateContent>
  <xr:revisionPtr revIDLastSave="0" documentId="13_ncr:1_{CCF36C18-0730-4ABE-8BAF-D3453620F715}" xr6:coauthVersionLast="47" xr6:coauthVersionMax="47" xr10:uidLastSave="{00000000-0000-0000-0000-000000000000}"/>
  <bookViews>
    <workbookView xWindow="28680" yWindow="-120" windowWidth="29040" windowHeight="15720" tabRatio="714" xr2:uid="{00000000-000D-0000-FFFF-FFFF00000000}"/>
  </bookViews>
  <sheets>
    <sheet name="Angebotspreis" sheetId="181" r:id="rId1"/>
  </sheets>
  <definedNames>
    <definedName name="_4">#REF!</definedName>
    <definedName name="A">#REF!</definedName>
    <definedName name="d">#REF!</definedName>
    <definedName name="ddd">#REF!</definedName>
    <definedName name="_xlnm.Print_Titles" localSheetId="0">Angebotspreis!$10:$10</definedName>
    <definedName name="gggggggggggg">#REF!</definedName>
    <definedName name="t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3" i="181" l="1"/>
  <c r="F59" i="181"/>
  <c r="F58" i="181"/>
  <c r="F57" i="181"/>
  <c r="F56" i="181"/>
  <c r="F28" i="181"/>
  <c r="F27" i="181"/>
  <c r="F51" i="181"/>
  <c r="F42" i="181"/>
  <c r="E70" i="181"/>
  <c r="E69" i="181"/>
  <c r="F50" i="181"/>
  <c r="F49" i="181"/>
  <c r="F52" i="181" s="1"/>
  <c r="F44" i="181"/>
  <c r="F43" i="181"/>
  <c r="F30" i="181"/>
  <c r="F22" i="181"/>
  <c r="F21" i="181"/>
  <c r="F16" i="181"/>
  <c r="F15" i="181"/>
  <c r="F17" i="181" s="1"/>
  <c r="F12" i="181" s="1"/>
  <c r="F23" i="181" l="1"/>
  <c r="F18" i="181" s="1"/>
  <c r="F11" i="181" s="1"/>
  <c r="F32" i="181" s="1"/>
  <c r="F29" i="181"/>
  <c r="F24" i="181"/>
  <c r="F46" i="181"/>
  <c r="F45" i="181"/>
  <c r="F39" i="181" s="1"/>
  <c r="F38" i="181" l="1"/>
  <c r="F60" i="181" s="1"/>
  <c r="F68" i="181" s="1"/>
  <c r="F61" i="181"/>
  <c r="F70" i="181" s="1"/>
  <c r="F62" i="181" l="1"/>
  <c r="F63" i="181" s="1"/>
  <c r="F64" i="181" s="1"/>
  <c r="F33" i="181"/>
  <c r="F34" i="181" l="1"/>
  <c r="F35" i="181" s="1"/>
  <c r="F36" i="181" s="1"/>
  <c r="F69" i="181"/>
  <c r="F71" i="181" s="1"/>
  <c r="F72" i="181" s="1"/>
  <c r="F73" i="181" s="1"/>
</calcChain>
</file>

<file path=xl/sharedStrings.xml><?xml version="1.0" encoding="utf-8"?>
<sst xmlns="http://schemas.openxmlformats.org/spreadsheetml/2006/main" count="114" uniqueCount="69">
  <si>
    <t>Nr.</t>
  </si>
  <si>
    <t>Honorar</t>
  </si>
  <si>
    <t>1</t>
  </si>
  <si>
    <t>2</t>
  </si>
  <si>
    <t>1.1</t>
  </si>
  <si>
    <t>2.1</t>
  </si>
  <si>
    <t>Bezeichnung</t>
  </si>
  <si>
    <t>Zzgl. Nebenkosten (Angabe in %):</t>
  </si>
  <si>
    <t>Zzgl. Umsatzsteuer:</t>
  </si>
  <si>
    <t>Vorder-satz</t>
  </si>
  <si>
    <t>1.2</t>
  </si>
  <si>
    <t>Lph 5</t>
  </si>
  <si>
    <t>Lph 6</t>
  </si>
  <si>
    <t>Lph 7</t>
  </si>
  <si>
    <t>Lph 8</t>
  </si>
  <si>
    <t>Zusammenfassung</t>
  </si>
  <si>
    <t>Bewertung, EP bzw. Prozent</t>
  </si>
  <si>
    <t>anrechenbare Kosten:</t>
  </si>
  <si>
    <t>Honorarzone:</t>
  </si>
  <si>
    <t>Basishonorarsatz (100 %) gemäß HOAI:</t>
  </si>
  <si>
    <t>Lph 9</t>
  </si>
  <si>
    <t>Hinweis: Sämtliche bereits eingetragenen Werte und Berechnungen sind kaufmännisch auf zwei Nachkommastellen gerundet. Vom Bieter sind ebenfalls Werte mit max. zwei Nachkommastellen einzutragen.</t>
  </si>
  <si>
    <r>
      <t xml:space="preserve">Ab- oder Zuschlag auf den Basishonorarsatz gemäß HOAI 
inklusive Umbauzuschlag (Angabe in Prozent)
</t>
    </r>
    <r>
      <rPr>
        <b/>
        <sz val="9"/>
        <color rgb="FFFF0000"/>
        <rFont val="Arial"/>
        <family val="2"/>
      </rPr>
      <t>(für Abschläge: Minuszeichen (-) vor die Zahl setzen)</t>
    </r>
  </si>
  <si>
    <t>Besondere / Zusätzliche Leistungen</t>
  </si>
  <si>
    <r>
      <t xml:space="preserve">Fachplanung Technische Ausrüstung
</t>
    </r>
    <r>
      <rPr>
        <sz val="9"/>
        <rFont val="Arial"/>
        <family val="2"/>
      </rPr>
      <t>als Berechnungshonorar mit einem vorläufigen Betrag</t>
    </r>
  </si>
  <si>
    <t>1.1.1</t>
  </si>
  <si>
    <t>1.1.2</t>
  </si>
  <si>
    <t>1.1.3</t>
  </si>
  <si>
    <t>1.2.1</t>
  </si>
  <si>
    <t>1.2.2</t>
  </si>
  <si>
    <t>1.2.3</t>
  </si>
  <si>
    <t>III</t>
  </si>
  <si>
    <t>Einarbeitung und Plausibilitätsprüfung der Entwurfsplanung
(Pauschalhonorar)</t>
  </si>
  <si>
    <t>Neubau der Feuerwache Überseehafen in Bremerhaven</t>
  </si>
  <si>
    <t>Honorarübersicht (Angebot)</t>
  </si>
  <si>
    <t>Optionale Leistungen</t>
  </si>
  <si>
    <t>3</t>
  </si>
  <si>
    <t>3.1</t>
  </si>
  <si>
    <t>3.1.1</t>
  </si>
  <si>
    <t>3.1.2</t>
  </si>
  <si>
    <t>3.1.3</t>
  </si>
  <si>
    <t>3.1.4</t>
  </si>
  <si>
    <t>3.2.1</t>
  </si>
  <si>
    <t>3.2</t>
  </si>
  <si>
    <t>3.2.2</t>
  </si>
  <si>
    <t>3.2.3</t>
  </si>
  <si>
    <t>3.2.4</t>
  </si>
  <si>
    <t>Zzgl. Nebenkosten Optionale Leistungen (Angabe in %):</t>
  </si>
  <si>
    <r>
      <t>Gesamtsumme 1 bis 3  -netto-</t>
    </r>
    <r>
      <rPr>
        <b/>
        <sz val="11"/>
        <color rgb="FFFF0000"/>
        <rFont val="Arial"/>
        <family val="2"/>
      </rPr>
      <t xml:space="preserve">        </t>
    </r>
  </si>
  <si>
    <t>Gesamtsumme 1 bis 3 inkl. NK -netto-</t>
  </si>
  <si>
    <t>Gesamtsumme 1 bis 3 inkl. NK -brutto-</t>
  </si>
  <si>
    <r>
      <t>Summe Optionale Leistungen -netto-</t>
    </r>
    <r>
      <rPr>
        <b/>
        <sz val="11"/>
        <color rgb="FFFF0000"/>
        <rFont val="Arial"/>
        <family val="2"/>
      </rPr>
      <t xml:space="preserve">        </t>
    </r>
  </si>
  <si>
    <t>Summe Optionale Leistungen inkl. NK -netto-</t>
  </si>
  <si>
    <t>Summe Optionale Leistungen inkl. NK -brutto-</t>
  </si>
  <si>
    <t>VgV-Vergabeverfahren TA (ALG 1-3)</t>
  </si>
  <si>
    <t>Es sind die gelb markierten Felder auszufüllen. Sofern eine Position nicht zutrifft oder die betreffende Leistung bereits in einer anderen Preisposition enthalten ist, ist in dem entsprechenden Feld „0,00“ einzutragen.</t>
  </si>
  <si>
    <t>1.3</t>
  </si>
  <si>
    <r>
      <t>Summe 1 bis 3  -netto-</t>
    </r>
    <r>
      <rPr>
        <b/>
        <sz val="11"/>
        <color rgb="FFFF0000"/>
        <rFont val="Arial"/>
        <family val="2"/>
      </rPr>
      <t xml:space="preserve">        </t>
    </r>
  </si>
  <si>
    <t>Summe 1 bis 3 inkl. NK -netto-</t>
  </si>
  <si>
    <t>Summe 1 bis 3 inkl. NK -brutto-</t>
  </si>
  <si>
    <t>3.3</t>
  </si>
  <si>
    <t>3.3.1</t>
  </si>
  <si>
    <t>3.3.2</t>
  </si>
  <si>
    <t>3.3.3</t>
  </si>
  <si>
    <t>3.3.4</t>
  </si>
  <si>
    <t>Anlagengruppe 1: Abwasser-, Wasser-, Gasanlagen</t>
  </si>
  <si>
    <t>Anlagengruppe 2: Wärmeversorgungsanlagen</t>
  </si>
  <si>
    <t>Anlagengruppe 3: Lufttechnische Anlagen</t>
  </si>
  <si>
    <t>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</si>
</sst>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€-1]"/>
    <numFmt numFmtId="165" formatCode="_-* #,##0.00\ [$€-1]_-;\-* #,##0.00\ [$€-1]_-;_-* &quot;-&quot;??\ [$€-1]_-"/>
    <numFmt numFmtId="166" formatCode="#,##0.00\ &quot;€&quot;"/>
    <numFmt numFmtId="167" formatCode="0.0%"/>
  </numFmts>
  <fonts count="1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1"/>
      <color rgb="FFFF0000"/>
      <name val="Arial"/>
      <family val="2"/>
    </font>
    <font>
      <b/>
      <sz val="9"/>
      <color rgb="FFFF0000"/>
      <name val="Arial"/>
      <family val="2"/>
    </font>
    <font>
      <sz val="8"/>
      <name val="Arial"/>
      <family val="2"/>
    </font>
    <font>
      <b/>
      <sz val="1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FFCC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90">
    <xf numFmtId="0" fontId="0" fillId="0" borderId="0" xfId="0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0" fontId="6" fillId="0" borderId="0" xfId="0" applyFont="1" applyAlignment="1">
      <alignment horizontal="left" vertical="top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3" fillId="2" borderId="5" xfId="0" applyNumberFormat="1" applyFont="1" applyFill="1" applyBorder="1" applyAlignment="1">
      <alignment horizontal="left" vertical="center" wrapText="1"/>
    </xf>
    <xf numFmtId="10" fontId="4" fillId="0" borderId="2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10" fontId="8" fillId="4" borderId="2" xfId="0" applyNumberFormat="1" applyFont="1" applyFill="1" applyBorder="1" applyAlignment="1" applyProtection="1">
      <alignment vertical="center"/>
      <protection locked="0"/>
    </xf>
    <xf numFmtId="49" fontId="3" fillId="0" borderId="20" xfId="0" applyNumberFormat="1" applyFont="1" applyBorder="1" applyAlignment="1">
      <alignment horizontal="left" vertical="center" wrapText="1"/>
    </xf>
    <xf numFmtId="49" fontId="3" fillId="0" borderId="21" xfId="0" applyNumberFormat="1" applyFont="1" applyBorder="1" applyAlignment="1">
      <alignment horizontal="left" vertical="center" wrapText="1"/>
    </xf>
    <xf numFmtId="49" fontId="3" fillId="0" borderId="22" xfId="0" applyNumberFormat="1" applyFont="1" applyBorder="1" applyAlignment="1">
      <alignment horizontal="left" vertical="center" wrapText="1"/>
    </xf>
    <xf numFmtId="167" fontId="4" fillId="0" borderId="1" xfId="0" applyNumberFormat="1" applyFont="1" applyBorder="1" applyAlignment="1">
      <alignment vertical="center" wrapText="1"/>
    </xf>
    <xf numFmtId="166" fontId="3" fillId="2" borderId="6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166" fontId="5" fillId="0" borderId="0" xfId="0" applyNumberFormat="1" applyFont="1" applyAlignment="1">
      <alignment horizontal="right" vertical="top"/>
    </xf>
    <xf numFmtId="166" fontId="0" fillId="0" borderId="17" xfId="0" applyNumberFormat="1" applyBorder="1" applyAlignment="1">
      <alignment vertical="top"/>
    </xf>
    <xf numFmtId="166" fontId="5" fillId="0" borderId="0" xfId="0" applyNumberFormat="1" applyFont="1" applyAlignment="1">
      <alignment horizontal="left" vertical="center" wrapText="1"/>
    </xf>
    <xf numFmtId="166" fontId="6" fillId="0" borderId="0" xfId="0" applyNumberFormat="1" applyFont="1" applyAlignment="1">
      <alignment horizontal="left" vertical="top" wrapText="1"/>
    </xf>
    <xf numFmtId="166" fontId="8" fillId="0" borderId="7" xfId="0" applyNumberFormat="1" applyFont="1" applyBorder="1" applyAlignment="1">
      <alignment vertical="center"/>
    </xf>
    <xf numFmtId="166" fontId="3" fillId="2" borderId="7" xfId="0" applyNumberFormat="1" applyFont="1" applyFill="1" applyBorder="1" applyAlignment="1">
      <alignment horizontal="right" vertical="center" wrapText="1"/>
    </xf>
    <xf numFmtId="166" fontId="7" fillId="2" borderId="7" xfId="0" applyNumberFormat="1" applyFont="1" applyFill="1" applyBorder="1" applyAlignment="1">
      <alignment vertical="center"/>
    </xf>
    <xf numFmtId="166" fontId="8" fillId="4" borderId="7" xfId="0" applyNumberFormat="1" applyFont="1" applyFill="1" applyBorder="1" applyAlignment="1" applyProtection="1">
      <alignment vertical="center"/>
      <protection locked="0"/>
    </xf>
    <xf numFmtId="166" fontId="4" fillId="0" borderId="7" xfId="0" applyNumberFormat="1" applyFont="1" applyBorder="1" applyAlignment="1">
      <alignment horizontal="right" vertical="center" wrapText="1"/>
    </xf>
    <xf numFmtId="166" fontId="3" fillId="0" borderId="24" xfId="0" applyNumberFormat="1" applyFont="1" applyBorder="1" applyAlignment="1">
      <alignment horizontal="right" vertical="center" wrapText="1"/>
    </xf>
    <xf numFmtId="166" fontId="3" fillId="0" borderId="23" xfId="0" applyNumberFormat="1" applyFont="1" applyBorder="1" applyAlignment="1">
      <alignment horizontal="right" vertical="center" wrapText="1"/>
    </xf>
    <xf numFmtId="166" fontId="3" fillId="3" borderId="7" xfId="0" applyNumberFormat="1" applyFont="1" applyFill="1" applyBorder="1" applyAlignment="1">
      <alignment horizontal="right" vertical="center" wrapText="1"/>
    </xf>
    <xf numFmtId="166" fontId="3" fillId="3" borderId="8" xfId="0" applyNumberFormat="1" applyFont="1" applyFill="1" applyBorder="1" applyAlignment="1">
      <alignment horizontal="right" vertical="center" wrapText="1"/>
    </xf>
    <xf numFmtId="166" fontId="0" fillId="0" borderId="0" xfId="0" applyNumberFormat="1" applyAlignment="1">
      <alignment vertical="top"/>
    </xf>
    <xf numFmtId="49" fontId="3" fillId="6" borderId="29" xfId="0" applyNumberFormat="1" applyFont="1" applyFill="1" applyBorder="1" applyAlignment="1">
      <alignment vertical="center" wrapText="1"/>
    </xf>
    <xf numFmtId="166" fontId="4" fillId="6" borderId="2" xfId="0" applyNumberFormat="1" applyFont="1" applyFill="1" applyBorder="1" applyAlignment="1">
      <alignment horizontal="left" vertical="center" wrapText="1"/>
    </xf>
    <xf numFmtId="49" fontId="4" fillId="6" borderId="2" xfId="0" applyNumberFormat="1" applyFont="1" applyFill="1" applyBorder="1" applyAlignment="1">
      <alignment vertical="center" wrapText="1"/>
    </xf>
    <xf numFmtId="166" fontId="3" fillId="7" borderId="7" xfId="0" applyNumberFormat="1" applyFont="1" applyFill="1" applyBorder="1" applyAlignment="1">
      <alignment horizontal="right" vertical="center" wrapText="1"/>
    </xf>
    <xf numFmtId="10" fontId="4" fillId="4" borderId="2" xfId="0" applyNumberFormat="1" applyFont="1" applyFill="1" applyBorder="1" applyAlignment="1" applyProtection="1">
      <alignment horizontal="right" vertical="center" wrapText="1"/>
      <protection locked="0"/>
    </xf>
    <xf numFmtId="166" fontId="3" fillId="7" borderId="8" xfId="0" applyNumberFormat="1" applyFont="1" applyFill="1" applyBorder="1" applyAlignment="1">
      <alignment horizontal="right" vertical="center" wrapText="1"/>
    </xf>
    <xf numFmtId="166" fontId="3" fillId="6" borderId="33" xfId="0" applyNumberFormat="1" applyFont="1" applyFill="1" applyBorder="1" applyAlignment="1">
      <alignment horizontal="right" vertical="center" wrapText="1"/>
    </xf>
    <xf numFmtId="166" fontId="3" fillId="6" borderId="34" xfId="0" applyNumberFormat="1" applyFont="1" applyFill="1" applyBorder="1" applyAlignment="1">
      <alignment horizontal="right" vertical="center" wrapText="1"/>
    </xf>
    <xf numFmtId="166" fontId="3" fillId="6" borderId="7" xfId="0" applyNumberFormat="1" applyFont="1" applyFill="1" applyBorder="1" applyAlignment="1">
      <alignment horizontal="right" vertical="center" wrapText="1"/>
    </xf>
    <xf numFmtId="49" fontId="3" fillId="6" borderId="29" xfId="0" applyNumberFormat="1" applyFont="1" applyFill="1" applyBorder="1" applyAlignment="1">
      <alignment horizontal="left" vertical="center" wrapText="1"/>
    </xf>
    <xf numFmtId="166" fontId="4" fillId="6" borderId="30" xfId="0" applyNumberFormat="1" applyFont="1" applyFill="1" applyBorder="1" applyAlignment="1">
      <alignment horizontal="left" vertical="center"/>
    </xf>
    <xf numFmtId="166" fontId="4" fillId="6" borderId="19" xfId="0" applyNumberFormat="1" applyFont="1" applyFill="1" applyBorder="1" applyAlignment="1">
      <alignment horizontal="left" vertical="center"/>
    </xf>
    <xf numFmtId="49" fontId="4" fillId="0" borderId="10" xfId="0" applyNumberFormat="1" applyFont="1" applyBorder="1" applyAlignment="1">
      <alignment vertical="center" wrapText="1"/>
    </xf>
    <xf numFmtId="49" fontId="4" fillId="0" borderId="16" xfId="0" applyNumberFormat="1" applyFont="1" applyBorder="1" applyAlignment="1">
      <alignment vertical="center" wrapText="1"/>
    </xf>
    <xf numFmtId="49" fontId="3" fillId="6" borderId="31" xfId="0" applyNumberFormat="1" applyFont="1" applyFill="1" applyBorder="1" applyAlignment="1">
      <alignment horizontal="left" vertical="center" wrapText="1"/>
    </xf>
    <xf numFmtId="49" fontId="3" fillId="6" borderId="32" xfId="0" applyNumberFormat="1" applyFont="1" applyFill="1" applyBorder="1" applyAlignment="1">
      <alignment horizontal="left" vertical="center" wrapText="1"/>
    </xf>
    <xf numFmtId="49" fontId="3" fillId="6" borderId="5" xfId="0" applyNumberFormat="1" applyFont="1" applyFill="1" applyBorder="1" applyAlignment="1">
      <alignment horizontal="left" vertical="center" wrapText="1"/>
    </xf>
    <xf numFmtId="49" fontId="3" fillId="6" borderId="10" xfId="0" applyNumberFormat="1" applyFont="1" applyFill="1" applyBorder="1" applyAlignment="1">
      <alignment horizontal="left" vertical="center" wrapText="1"/>
    </xf>
    <xf numFmtId="49" fontId="3" fillId="6" borderId="16" xfId="0" applyNumberFormat="1" applyFont="1" applyFill="1" applyBorder="1" applyAlignment="1">
      <alignment horizontal="left" vertical="center" wrapText="1"/>
    </xf>
    <xf numFmtId="49" fontId="3" fillId="6" borderId="11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49" fontId="3" fillId="2" borderId="9" xfId="0" applyNumberFormat="1" applyFont="1" applyFill="1" applyBorder="1" applyAlignment="1">
      <alignment vertical="center" wrapText="1"/>
    </xf>
    <xf numFmtId="49" fontId="3" fillId="2" borderId="28" xfId="0" applyNumberFormat="1" applyFont="1" applyFill="1" applyBorder="1" applyAlignment="1">
      <alignment vertical="center" wrapText="1"/>
    </xf>
    <xf numFmtId="49" fontId="3" fillId="2" borderId="10" xfId="0" applyNumberFormat="1" applyFont="1" applyFill="1" applyBorder="1" applyAlignment="1">
      <alignment horizontal="left" vertical="center" wrapText="1"/>
    </xf>
    <xf numFmtId="49" fontId="3" fillId="2" borderId="16" xfId="0" applyNumberFormat="1" applyFont="1" applyFill="1" applyBorder="1" applyAlignment="1">
      <alignment horizontal="left" vertical="center" wrapText="1"/>
    </xf>
    <xf numFmtId="49" fontId="3" fillId="2" borderId="11" xfId="0" applyNumberFormat="1" applyFont="1" applyFill="1" applyBorder="1" applyAlignment="1">
      <alignment horizontal="left" vertical="center" wrapText="1"/>
    </xf>
    <xf numFmtId="49" fontId="4" fillId="0" borderId="10" xfId="0" applyNumberFormat="1" applyFont="1" applyBorder="1" applyAlignment="1">
      <alignment horizontal="left" vertical="center" wrapText="1"/>
    </xf>
    <xf numFmtId="49" fontId="4" fillId="0" borderId="16" xfId="0" applyNumberFormat="1" applyFont="1" applyBorder="1" applyAlignment="1">
      <alignment horizontal="left" vertical="center" wrapText="1"/>
    </xf>
    <xf numFmtId="49" fontId="4" fillId="0" borderId="11" xfId="0" applyNumberFormat="1" applyFont="1" applyBorder="1" applyAlignment="1">
      <alignment horizontal="left" vertical="center" wrapText="1"/>
    </xf>
    <xf numFmtId="49" fontId="5" fillId="5" borderId="25" xfId="0" applyNumberFormat="1" applyFont="1" applyFill="1" applyBorder="1" applyAlignment="1">
      <alignment horizontal="left" vertical="center" wrapText="1"/>
    </xf>
    <xf numFmtId="49" fontId="5" fillId="5" borderId="26" xfId="0" applyNumberFormat="1" applyFont="1" applyFill="1" applyBorder="1" applyAlignment="1">
      <alignment horizontal="left" vertical="center" wrapText="1"/>
    </xf>
    <xf numFmtId="49" fontId="5" fillId="5" borderId="27" xfId="0" applyNumberFormat="1" applyFont="1" applyFill="1" applyBorder="1" applyAlignment="1">
      <alignment horizontal="left" vertical="center" wrapText="1"/>
    </xf>
    <xf numFmtId="49" fontId="12" fillId="5" borderId="35" xfId="0" applyNumberFormat="1" applyFont="1" applyFill="1" applyBorder="1" applyAlignment="1">
      <alignment horizontal="left" vertical="center" wrapText="1"/>
    </xf>
    <xf numFmtId="49" fontId="12" fillId="5" borderId="36" xfId="0" applyNumberFormat="1" applyFont="1" applyFill="1" applyBorder="1" applyAlignment="1">
      <alignment horizontal="left" vertical="center" wrapText="1"/>
    </xf>
    <xf numFmtId="49" fontId="12" fillId="5" borderId="37" xfId="0" applyNumberFormat="1" applyFont="1" applyFill="1" applyBorder="1" applyAlignment="1">
      <alignment horizontal="left" vertical="center" wrapText="1"/>
    </xf>
    <xf numFmtId="49" fontId="3" fillId="7" borderId="18" xfId="0" applyNumberFormat="1" applyFont="1" applyFill="1" applyBorder="1" applyAlignment="1">
      <alignment horizontal="left" vertical="center" wrapText="1"/>
    </xf>
    <xf numFmtId="49" fontId="3" fillId="7" borderId="17" xfId="0" applyNumberFormat="1" applyFont="1" applyFill="1" applyBorder="1" applyAlignment="1">
      <alignment horizontal="left" vertical="center" wrapText="1"/>
    </xf>
    <xf numFmtId="49" fontId="3" fillId="7" borderId="19" xfId="0" applyNumberFormat="1" applyFont="1" applyFill="1" applyBorder="1" applyAlignment="1">
      <alignment horizontal="left" vertical="center" wrapText="1"/>
    </xf>
    <xf numFmtId="49" fontId="4" fillId="0" borderId="15" xfId="0" applyNumberFormat="1" applyFont="1" applyBorder="1" applyAlignment="1">
      <alignment horizontal="left" vertical="center" wrapText="1"/>
    </xf>
    <xf numFmtId="49" fontId="3" fillId="7" borderId="15" xfId="0" applyNumberFormat="1" applyFont="1" applyFill="1" applyBorder="1" applyAlignment="1">
      <alignment horizontal="left" vertical="center" wrapText="1"/>
    </xf>
    <xf numFmtId="49" fontId="3" fillId="7" borderId="16" xfId="0" applyNumberFormat="1" applyFont="1" applyFill="1" applyBorder="1" applyAlignment="1">
      <alignment horizontal="left" vertical="center" wrapText="1"/>
    </xf>
    <xf numFmtId="49" fontId="3" fillId="7" borderId="11" xfId="0" applyNumberFormat="1" applyFont="1" applyFill="1" applyBorder="1" applyAlignment="1">
      <alignment horizontal="left" vertical="center" wrapText="1"/>
    </xf>
    <xf numFmtId="49" fontId="3" fillId="7" borderId="12" xfId="0" applyNumberFormat="1" applyFont="1" applyFill="1" applyBorder="1" applyAlignment="1">
      <alignment horizontal="left" vertical="center" wrapText="1"/>
    </xf>
    <xf numFmtId="49" fontId="3" fillId="7" borderId="13" xfId="0" applyNumberFormat="1" applyFont="1" applyFill="1" applyBorder="1" applyAlignment="1">
      <alignment horizontal="left" vertical="center" wrapText="1"/>
    </xf>
    <xf numFmtId="49" fontId="3" fillId="7" borderId="14" xfId="0" applyNumberFormat="1" applyFont="1" applyFill="1" applyBorder="1" applyAlignment="1">
      <alignment horizontal="left" vertical="center" wrapText="1"/>
    </xf>
    <xf numFmtId="49" fontId="3" fillId="3" borderId="18" xfId="0" applyNumberFormat="1" applyFont="1" applyFill="1" applyBorder="1" applyAlignment="1">
      <alignment horizontal="left" vertical="center" wrapText="1"/>
    </xf>
    <xf numFmtId="49" fontId="3" fillId="3" borderId="17" xfId="0" applyNumberFormat="1" applyFont="1" applyFill="1" applyBorder="1" applyAlignment="1">
      <alignment horizontal="left" vertical="center" wrapText="1"/>
    </xf>
    <xf numFmtId="49" fontId="3" fillId="3" borderId="19" xfId="0" applyNumberFormat="1" applyFont="1" applyFill="1" applyBorder="1" applyAlignment="1">
      <alignment horizontal="left" vertical="center" wrapText="1"/>
    </xf>
    <xf numFmtId="49" fontId="3" fillId="3" borderId="15" xfId="0" applyNumberFormat="1" applyFont="1" applyFill="1" applyBorder="1" applyAlignment="1">
      <alignment horizontal="left" vertical="center" wrapText="1"/>
    </xf>
    <xf numFmtId="49" fontId="3" fillId="3" borderId="16" xfId="0" applyNumberFormat="1" applyFont="1" applyFill="1" applyBorder="1" applyAlignment="1">
      <alignment horizontal="left" vertical="center" wrapText="1"/>
    </xf>
    <xf numFmtId="49" fontId="3" fillId="3" borderId="11" xfId="0" applyNumberFormat="1" applyFont="1" applyFill="1" applyBorder="1" applyAlignment="1">
      <alignment horizontal="left" vertical="center" wrapText="1"/>
    </xf>
    <xf numFmtId="49" fontId="3" fillId="3" borderId="12" xfId="0" applyNumberFormat="1" applyFont="1" applyFill="1" applyBorder="1" applyAlignment="1">
      <alignment horizontal="left" vertical="center" wrapText="1"/>
    </xf>
    <xf numFmtId="49" fontId="3" fillId="3" borderId="13" xfId="0" applyNumberFormat="1" applyFont="1" applyFill="1" applyBorder="1" applyAlignment="1">
      <alignment horizontal="left" vertical="center" wrapText="1"/>
    </xf>
    <xf numFmtId="49" fontId="3" fillId="3" borderId="14" xfId="0" applyNumberFormat="1" applyFont="1" applyFill="1" applyBorder="1" applyAlignment="1">
      <alignment horizontal="left" vertical="center" wrapText="1"/>
    </xf>
  </cellXfs>
  <cellStyles count="2">
    <cellStyle name="Euro" xfId="1" xr:uid="{00000000-0005-0000-0000-000000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CC"/>
      <color rgb="FFEAEAEA"/>
      <color rgb="FFDDDDDD"/>
      <color rgb="FFFFFF99"/>
      <color rgb="FFFFFF66"/>
      <color rgb="FFFF3300"/>
      <color rgb="FFFFFFCC"/>
      <color rgb="FFE0E0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555FD-F718-49E3-9984-0DC834A1B5E7}">
  <sheetPr>
    <tabColor theme="3" tint="0.39997558519241921"/>
    <pageSetUpPr fitToPage="1"/>
  </sheetPr>
  <dimension ref="A1:F75"/>
  <sheetViews>
    <sheetView tabSelected="1" zoomScaleNormal="100" zoomScaleSheetLayoutView="90" workbookViewId="0">
      <selection activeCell="E45" sqref="E45"/>
    </sheetView>
  </sheetViews>
  <sheetFormatPr baseColWidth="10" defaultColWidth="11.42578125" defaultRowHeight="12.75" x14ac:dyDescent="0.2"/>
  <cols>
    <col min="1" max="1" width="6.140625" style="1" customWidth="1"/>
    <col min="2" max="2" width="22.5703125" style="2" customWidth="1"/>
    <col min="3" max="3" width="21.5703125" style="2" customWidth="1"/>
    <col min="4" max="4" width="8.28515625" style="2" customWidth="1"/>
    <col min="5" max="5" width="10.28515625" style="2" customWidth="1"/>
    <col min="6" max="6" width="14.85546875" style="30" customWidth="1"/>
    <col min="7" max="16384" width="11.42578125" style="1"/>
  </cols>
  <sheetData>
    <row r="1" spans="1:6" ht="19.5" customHeight="1" x14ac:dyDescent="0.2">
      <c r="A1" s="51" t="s">
        <v>33</v>
      </c>
      <c r="B1" s="51"/>
      <c r="C1" s="51"/>
      <c r="D1" s="51"/>
      <c r="E1" s="51"/>
      <c r="F1" s="17"/>
    </row>
    <row r="2" spans="1:6" ht="18.75" customHeight="1" x14ac:dyDescent="0.2">
      <c r="A2" s="52" t="s">
        <v>54</v>
      </c>
      <c r="B2" s="53"/>
      <c r="C2" s="53"/>
      <c r="D2" s="53"/>
      <c r="E2" s="53"/>
      <c r="F2" s="18"/>
    </row>
    <row r="3" spans="1:6" ht="9.9499999999999993" customHeight="1" x14ac:dyDescent="0.2"/>
    <row r="4" spans="1:6" ht="15.75" x14ac:dyDescent="0.2">
      <c r="A4" s="54" t="s">
        <v>34</v>
      </c>
      <c r="B4" s="54"/>
      <c r="C4" s="54"/>
      <c r="D4" s="54"/>
      <c r="E4" s="54"/>
      <c r="F4" s="54"/>
    </row>
    <row r="5" spans="1:6" ht="8.1" customHeight="1" x14ac:dyDescent="0.2">
      <c r="A5" s="7"/>
      <c r="B5" s="7"/>
      <c r="C5" s="7"/>
      <c r="D5" s="7"/>
      <c r="E5" s="7"/>
      <c r="F5" s="19"/>
    </row>
    <row r="6" spans="1:6" ht="39.950000000000003" customHeight="1" x14ac:dyDescent="0.2">
      <c r="A6" s="55" t="s">
        <v>21</v>
      </c>
      <c r="B6" s="55"/>
      <c r="C6" s="55"/>
      <c r="D6" s="55"/>
      <c r="E6" s="55"/>
      <c r="F6" s="55"/>
    </row>
    <row r="7" spans="1:6" ht="8.1" customHeight="1" x14ac:dyDescent="0.2">
      <c r="A7" s="7"/>
      <c r="B7" s="7"/>
      <c r="C7" s="7"/>
      <c r="D7" s="7"/>
      <c r="E7" s="7"/>
      <c r="F7" s="19"/>
    </row>
    <row r="8" spans="1:6" ht="44.25" customHeight="1" x14ac:dyDescent="0.2">
      <c r="A8" s="56" t="s">
        <v>55</v>
      </c>
      <c r="B8" s="55"/>
      <c r="C8" s="55"/>
      <c r="D8" s="55"/>
      <c r="E8" s="55"/>
      <c r="F8" s="55"/>
    </row>
    <row r="9" spans="1:6" ht="15" customHeight="1" thickBot="1" x14ac:dyDescent="0.25">
      <c r="B9" s="3"/>
      <c r="C9" s="3"/>
      <c r="D9" s="3"/>
      <c r="E9" s="3"/>
      <c r="F9" s="20"/>
    </row>
    <row r="10" spans="1:6" ht="44.25" customHeight="1" x14ac:dyDescent="0.2">
      <c r="A10" s="4" t="s">
        <v>0</v>
      </c>
      <c r="B10" s="57" t="s">
        <v>6</v>
      </c>
      <c r="C10" s="58"/>
      <c r="D10" s="9" t="s">
        <v>9</v>
      </c>
      <c r="E10" s="9" t="s">
        <v>16</v>
      </c>
      <c r="F10" s="15" t="s">
        <v>1</v>
      </c>
    </row>
    <row r="11" spans="1:6" ht="44.25" customHeight="1" x14ac:dyDescent="0.2">
      <c r="A11" s="5" t="s">
        <v>2</v>
      </c>
      <c r="B11" s="59" t="s">
        <v>24</v>
      </c>
      <c r="C11" s="60"/>
      <c r="D11" s="60"/>
      <c r="E11" s="61"/>
      <c r="F11" s="22">
        <f>F12+F18+F24</f>
        <v>85259.01999999999</v>
      </c>
    </row>
    <row r="12" spans="1:6" ht="44.25" customHeight="1" x14ac:dyDescent="0.2">
      <c r="A12" s="45" t="s">
        <v>4</v>
      </c>
      <c r="B12" s="48" t="s">
        <v>65</v>
      </c>
      <c r="C12" s="49"/>
      <c r="D12" s="49"/>
      <c r="E12" s="50"/>
      <c r="F12" s="37">
        <f>SUM(F15:F17)</f>
        <v>29033.839999999997</v>
      </c>
    </row>
    <row r="13" spans="1:6" ht="24.95" customHeight="1" x14ac:dyDescent="0.2">
      <c r="A13" s="46"/>
      <c r="B13" s="31" t="s">
        <v>17</v>
      </c>
      <c r="C13" s="31" t="s">
        <v>18</v>
      </c>
      <c r="D13" s="40" t="s">
        <v>19</v>
      </c>
      <c r="E13" s="40"/>
      <c r="F13" s="38"/>
    </row>
    <row r="14" spans="1:6" ht="20.100000000000001" customHeight="1" x14ac:dyDescent="0.2">
      <c r="A14" s="47"/>
      <c r="B14" s="32">
        <v>525550</v>
      </c>
      <c r="C14" s="33" t="s">
        <v>68</v>
      </c>
      <c r="D14" s="41">
        <v>100116.66</v>
      </c>
      <c r="E14" s="42"/>
      <c r="F14" s="39"/>
    </row>
    <row r="15" spans="1:6" ht="28.5" customHeight="1" x14ac:dyDescent="0.2">
      <c r="A15" s="8" t="s">
        <v>25</v>
      </c>
      <c r="B15" s="43" t="s">
        <v>11</v>
      </c>
      <c r="C15" s="44"/>
      <c r="D15" s="44"/>
      <c r="E15" s="14">
        <v>0.22</v>
      </c>
      <c r="F15" s="21">
        <f t="shared" ref="F15:F16" si="0">ROUND(E15*$D$14,2)</f>
        <v>22025.67</v>
      </c>
    </row>
    <row r="16" spans="1:6" ht="28.5" customHeight="1" x14ac:dyDescent="0.2">
      <c r="A16" s="8" t="s">
        <v>26</v>
      </c>
      <c r="B16" s="43" t="s">
        <v>12</v>
      </c>
      <c r="C16" s="44"/>
      <c r="D16" s="44"/>
      <c r="E16" s="14">
        <v>7.0000000000000007E-2</v>
      </c>
      <c r="F16" s="21">
        <f t="shared" si="0"/>
        <v>7008.17</v>
      </c>
    </row>
    <row r="17" spans="1:6" ht="44.25" customHeight="1" x14ac:dyDescent="0.2">
      <c r="A17" s="8" t="s">
        <v>27</v>
      </c>
      <c r="B17" s="62" t="s">
        <v>22</v>
      </c>
      <c r="C17" s="63"/>
      <c r="D17" s="64"/>
      <c r="E17" s="10"/>
      <c r="F17" s="21">
        <f>ROUND(SUM(F15:F16)*E17,2)</f>
        <v>0</v>
      </c>
    </row>
    <row r="18" spans="1:6" ht="44.25" customHeight="1" x14ac:dyDescent="0.2">
      <c r="A18" s="45" t="s">
        <v>10</v>
      </c>
      <c r="B18" s="48" t="s">
        <v>66</v>
      </c>
      <c r="C18" s="49"/>
      <c r="D18" s="49"/>
      <c r="E18" s="50"/>
      <c r="F18" s="37">
        <f>SUM(F21:F23)</f>
        <v>28112.59</v>
      </c>
    </row>
    <row r="19" spans="1:6" ht="24.95" customHeight="1" x14ac:dyDescent="0.2">
      <c r="A19" s="46"/>
      <c r="B19" s="31" t="s">
        <v>17</v>
      </c>
      <c r="C19" s="31" t="s">
        <v>18</v>
      </c>
      <c r="D19" s="40" t="s">
        <v>19</v>
      </c>
      <c r="E19" s="40"/>
      <c r="F19" s="38"/>
    </row>
    <row r="20" spans="1:6" ht="20.100000000000001" customHeight="1" x14ac:dyDescent="0.2">
      <c r="A20" s="47"/>
      <c r="B20" s="32">
        <v>503700</v>
      </c>
      <c r="C20" s="33" t="s">
        <v>68</v>
      </c>
      <c r="D20" s="41">
        <v>96939.95</v>
      </c>
      <c r="E20" s="42"/>
      <c r="F20" s="39"/>
    </row>
    <row r="21" spans="1:6" ht="28.5" customHeight="1" x14ac:dyDescent="0.2">
      <c r="A21" s="8" t="s">
        <v>28</v>
      </c>
      <c r="B21" s="43" t="s">
        <v>11</v>
      </c>
      <c r="C21" s="44"/>
      <c r="D21" s="44"/>
      <c r="E21" s="14">
        <v>0.22</v>
      </c>
      <c r="F21" s="21">
        <f>ROUND(E21*$D$20,2)</f>
        <v>21326.79</v>
      </c>
    </row>
    <row r="22" spans="1:6" ht="28.5" customHeight="1" x14ac:dyDescent="0.2">
      <c r="A22" s="8" t="s">
        <v>29</v>
      </c>
      <c r="B22" s="43" t="s">
        <v>12</v>
      </c>
      <c r="C22" s="44"/>
      <c r="D22" s="44"/>
      <c r="E22" s="14">
        <v>7.0000000000000007E-2</v>
      </c>
      <c r="F22" s="21">
        <f>ROUND(E22*$D$20,2)</f>
        <v>6785.8</v>
      </c>
    </row>
    <row r="23" spans="1:6" ht="44.25" customHeight="1" x14ac:dyDescent="0.2">
      <c r="A23" s="8" t="s">
        <v>30</v>
      </c>
      <c r="B23" s="62" t="s">
        <v>22</v>
      </c>
      <c r="C23" s="63"/>
      <c r="D23" s="64"/>
      <c r="E23" s="10"/>
      <c r="F23" s="21">
        <f>ROUND(SUM(F21:F22)*E23,2)</f>
        <v>0</v>
      </c>
    </row>
    <row r="24" spans="1:6" ht="44.25" customHeight="1" x14ac:dyDescent="0.2">
      <c r="A24" s="45" t="s">
        <v>56</v>
      </c>
      <c r="B24" s="48" t="s">
        <v>67</v>
      </c>
      <c r="C24" s="49"/>
      <c r="D24" s="49"/>
      <c r="E24" s="50"/>
      <c r="F24" s="37">
        <f>SUM(F27:F29)</f>
        <v>28112.59</v>
      </c>
    </row>
    <row r="25" spans="1:6" ht="24.95" customHeight="1" x14ac:dyDescent="0.2">
      <c r="A25" s="46"/>
      <c r="B25" s="31" t="s">
        <v>17</v>
      </c>
      <c r="C25" s="31" t="s">
        <v>18</v>
      </c>
      <c r="D25" s="40" t="s">
        <v>19</v>
      </c>
      <c r="E25" s="40"/>
      <c r="F25" s="38"/>
    </row>
    <row r="26" spans="1:6" ht="20.100000000000001" customHeight="1" x14ac:dyDescent="0.2">
      <c r="A26" s="47"/>
      <c r="B26" s="32">
        <v>481200</v>
      </c>
      <c r="C26" s="33" t="s">
        <v>68</v>
      </c>
      <c r="D26" s="41">
        <v>109577.18</v>
      </c>
      <c r="E26" s="42"/>
      <c r="F26" s="39"/>
    </row>
    <row r="27" spans="1:6" ht="28.5" customHeight="1" x14ac:dyDescent="0.2">
      <c r="A27" s="8" t="s">
        <v>28</v>
      </c>
      <c r="B27" s="43" t="s">
        <v>11</v>
      </c>
      <c r="C27" s="44"/>
      <c r="D27" s="44"/>
      <c r="E27" s="14">
        <v>0.22</v>
      </c>
      <c r="F27" s="21">
        <f>ROUND(E27*$D$20,2)</f>
        <v>21326.79</v>
      </c>
    </row>
    <row r="28" spans="1:6" ht="28.5" customHeight="1" x14ac:dyDescent="0.2">
      <c r="A28" s="8" t="s">
        <v>29</v>
      </c>
      <c r="B28" s="43" t="s">
        <v>12</v>
      </c>
      <c r="C28" s="44"/>
      <c r="D28" s="44"/>
      <c r="E28" s="14">
        <v>7.0000000000000007E-2</v>
      </c>
      <c r="F28" s="21">
        <f>ROUND(E28*$D$20,2)</f>
        <v>6785.8</v>
      </c>
    </row>
    <row r="29" spans="1:6" ht="44.25" customHeight="1" x14ac:dyDescent="0.2">
      <c r="A29" s="8" t="s">
        <v>30</v>
      </c>
      <c r="B29" s="62" t="s">
        <v>22</v>
      </c>
      <c r="C29" s="63"/>
      <c r="D29" s="64"/>
      <c r="E29" s="10"/>
      <c r="F29" s="21">
        <f>ROUND(SUM(F27:F28)*E29,2)</f>
        <v>0</v>
      </c>
    </row>
    <row r="30" spans="1:6" ht="41.25" customHeight="1" x14ac:dyDescent="0.2">
      <c r="A30" s="5" t="s">
        <v>3</v>
      </c>
      <c r="B30" s="59" t="s">
        <v>23</v>
      </c>
      <c r="C30" s="60"/>
      <c r="D30" s="60"/>
      <c r="E30" s="61"/>
      <c r="F30" s="23">
        <f>SUM(F31:F31)</f>
        <v>0</v>
      </c>
    </row>
    <row r="31" spans="1:6" ht="38.25" customHeight="1" x14ac:dyDescent="0.2">
      <c r="A31" s="8" t="s">
        <v>5</v>
      </c>
      <c r="B31" s="62" t="s">
        <v>32</v>
      </c>
      <c r="C31" s="63"/>
      <c r="D31" s="63"/>
      <c r="E31" s="64"/>
      <c r="F31" s="24"/>
    </row>
    <row r="32" spans="1:6" ht="30" customHeight="1" x14ac:dyDescent="0.2">
      <c r="A32" s="71" t="s">
        <v>57</v>
      </c>
      <c r="B32" s="72"/>
      <c r="C32" s="72"/>
      <c r="D32" s="72"/>
      <c r="E32" s="73"/>
      <c r="F32" s="34">
        <f>F30+F11</f>
        <v>85259.01999999999</v>
      </c>
    </row>
    <row r="33" spans="1:6" ht="30" customHeight="1" x14ac:dyDescent="0.2">
      <c r="A33" s="74" t="s">
        <v>7</v>
      </c>
      <c r="B33" s="63"/>
      <c r="C33" s="63"/>
      <c r="D33" s="64"/>
      <c r="E33" s="35"/>
      <c r="F33" s="25">
        <f>ROUND(F32*E33,2)</f>
        <v>0</v>
      </c>
    </row>
    <row r="34" spans="1:6" ht="30" customHeight="1" x14ac:dyDescent="0.2">
      <c r="A34" s="75" t="s">
        <v>58</v>
      </c>
      <c r="B34" s="76"/>
      <c r="C34" s="76"/>
      <c r="D34" s="76"/>
      <c r="E34" s="77"/>
      <c r="F34" s="34">
        <f>F32+F33</f>
        <v>85259.01999999999</v>
      </c>
    </row>
    <row r="35" spans="1:6" ht="30" customHeight="1" x14ac:dyDescent="0.2">
      <c r="A35" s="74" t="s">
        <v>8</v>
      </c>
      <c r="B35" s="63"/>
      <c r="C35" s="63"/>
      <c r="D35" s="64"/>
      <c r="E35" s="6">
        <v>0.19</v>
      </c>
      <c r="F35" s="25">
        <f>ROUND(F34*E35,2)</f>
        <v>16199.21</v>
      </c>
    </row>
    <row r="36" spans="1:6" ht="30" customHeight="1" thickBot="1" x14ac:dyDescent="0.25">
      <c r="A36" s="78" t="s">
        <v>59</v>
      </c>
      <c r="B36" s="79"/>
      <c r="C36" s="79"/>
      <c r="D36" s="79"/>
      <c r="E36" s="80"/>
      <c r="F36" s="36">
        <f>F34+F35</f>
        <v>101458.22999999998</v>
      </c>
    </row>
    <row r="37" spans="1:6" ht="44.25" customHeight="1" x14ac:dyDescent="0.2">
      <c r="A37" s="68" t="s">
        <v>35</v>
      </c>
      <c r="B37" s="69"/>
      <c r="C37" s="69"/>
      <c r="D37" s="69"/>
      <c r="E37" s="69"/>
      <c r="F37" s="70"/>
    </row>
    <row r="38" spans="1:6" ht="44.25" customHeight="1" x14ac:dyDescent="0.2">
      <c r="A38" s="5" t="s">
        <v>36</v>
      </c>
      <c r="B38" s="59" t="s">
        <v>24</v>
      </c>
      <c r="C38" s="60"/>
      <c r="D38" s="60"/>
      <c r="E38" s="61"/>
      <c r="F38" s="22">
        <f>F39+F46+F53</f>
        <v>118774.61</v>
      </c>
    </row>
    <row r="39" spans="1:6" ht="44.25" customHeight="1" x14ac:dyDescent="0.2">
      <c r="A39" s="45" t="s">
        <v>37</v>
      </c>
      <c r="B39" s="48" t="s">
        <v>65</v>
      </c>
      <c r="C39" s="49"/>
      <c r="D39" s="49"/>
      <c r="E39" s="50"/>
      <c r="F39" s="37">
        <f>SUM(F42:F45)</f>
        <v>40447.129999999997</v>
      </c>
    </row>
    <row r="40" spans="1:6" ht="24.95" customHeight="1" x14ac:dyDescent="0.2">
      <c r="A40" s="46"/>
      <c r="B40" s="31" t="s">
        <v>17</v>
      </c>
      <c r="C40" s="31" t="s">
        <v>18</v>
      </c>
      <c r="D40" s="40" t="s">
        <v>19</v>
      </c>
      <c r="E40" s="40"/>
      <c r="F40" s="38"/>
    </row>
    <row r="41" spans="1:6" ht="20.100000000000001" customHeight="1" x14ac:dyDescent="0.2">
      <c r="A41" s="47"/>
      <c r="B41" s="32">
        <v>525550</v>
      </c>
      <c r="C41" s="33" t="s">
        <v>68</v>
      </c>
      <c r="D41" s="41">
        <v>100116.66</v>
      </c>
      <c r="E41" s="42"/>
      <c r="F41" s="39"/>
    </row>
    <row r="42" spans="1:6" ht="28.5" customHeight="1" x14ac:dyDescent="0.2">
      <c r="A42" s="8" t="s">
        <v>38</v>
      </c>
      <c r="B42" s="43" t="s">
        <v>13</v>
      </c>
      <c r="C42" s="44"/>
      <c r="D42" s="44"/>
      <c r="E42" s="14">
        <v>4.3999999999999997E-2</v>
      </c>
      <c r="F42" s="21">
        <f>ROUND(E42*$D$14,2)</f>
        <v>4405.13</v>
      </c>
    </row>
    <row r="43" spans="1:6" ht="28.5" customHeight="1" x14ac:dyDescent="0.2">
      <c r="A43" s="8" t="s">
        <v>39</v>
      </c>
      <c r="B43" s="43" t="s">
        <v>14</v>
      </c>
      <c r="C43" s="44"/>
      <c r="D43" s="44"/>
      <c r="E43" s="14">
        <v>0.35</v>
      </c>
      <c r="F43" s="21">
        <f t="shared" ref="F43:F44" si="1">ROUND(E43*$D$14,2)</f>
        <v>35040.83</v>
      </c>
    </row>
    <row r="44" spans="1:6" ht="28.5" customHeight="1" x14ac:dyDescent="0.2">
      <c r="A44" s="8" t="s">
        <v>40</v>
      </c>
      <c r="B44" s="43" t="s">
        <v>20</v>
      </c>
      <c r="C44" s="44"/>
      <c r="D44" s="44"/>
      <c r="E44" s="14">
        <v>0.01</v>
      </c>
      <c r="F44" s="21">
        <f t="shared" si="1"/>
        <v>1001.17</v>
      </c>
    </row>
    <row r="45" spans="1:6" ht="44.25" customHeight="1" x14ac:dyDescent="0.2">
      <c r="A45" s="8" t="s">
        <v>41</v>
      </c>
      <c r="B45" s="62" t="s">
        <v>22</v>
      </c>
      <c r="C45" s="63"/>
      <c r="D45" s="64"/>
      <c r="E45" s="10"/>
      <c r="F45" s="21">
        <f>ROUND(SUM(F42:F44)*E45,2)</f>
        <v>0</v>
      </c>
    </row>
    <row r="46" spans="1:6" ht="44.25" customHeight="1" x14ac:dyDescent="0.2">
      <c r="A46" s="45" t="s">
        <v>43</v>
      </c>
      <c r="B46" s="48" t="s">
        <v>66</v>
      </c>
      <c r="C46" s="49"/>
      <c r="D46" s="49"/>
      <c r="E46" s="50"/>
      <c r="F46" s="37">
        <f>SUM(F49:F52)</f>
        <v>39163.740000000005</v>
      </c>
    </row>
    <row r="47" spans="1:6" ht="24.95" customHeight="1" x14ac:dyDescent="0.2">
      <c r="A47" s="46"/>
      <c r="B47" s="31" t="s">
        <v>17</v>
      </c>
      <c r="C47" s="31" t="s">
        <v>18</v>
      </c>
      <c r="D47" s="40" t="s">
        <v>19</v>
      </c>
      <c r="E47" s="40"/>
      <c r="F47" s="38"/>
    </row>
    <row r="48" spans="1:6" ht="20.100000000000001" customHeight="1" x14ac:dyDescent="0.2">
      <c r="A48" s="47"/>
      <c r="B48" s="32">
        <v>503700</v>
      </c>
      <c r="C48" s="33" t="s">
        <v>68</v>
      </c>
      <c r="D48" s="41">
        <v>96939.95</v>
      </c>
      <c r="E48" s="42"/>
      <c r="F48" s="39"/>
    </row>
    <row r="49" spans="1:6" ht="28.5" customHeight="1" x14ac:dyDescent="0.2">
      <c r="A49" s="8" t="s">
        <v>42</v>
      </c>
      <c r="B49" s="43" t="s">
        <v>13</v>
      </c>
      <c r="C49" s="44"/>
      <c r="D49" s="44"/>
      <c r="E49" s="14">
        <v>4.3999999999999997E-2</v>
      </c>
      <c r="F49" s="21">
        <f>ROUND(E49*$D$20,2)</f>
        <v>4265.3599999999997</v>
      </c>
    </row>
    <row r="50" spans="1:6" ht="28.5" customHeight="1" x14ac:dyDescent="0.2">
      <c r="A50" s="8" t="s">
        <v>44</v>
      </c>
      <c r="B50" s="43" t="s">
        <v>14</v>
      </c>
      <c r="C50" s="44"/>
      <c r="D50" s="44"/>
      <c r="E50" s="14">
        <v>0.35</v>
      </c>
      <c r="F50" s="21">
        <f>ROUND(E50*$D$20,2)</f>
        <v>33928.980000000003</v>
      </c>
    </row>
    <row r="51" spans="1:6" ht="28.5" customHeight="1" x14ac:dyDescent="0.2">
      <c r="A51" s="8" t="s">
        <v>45</v>
      </c>
      <c r="B51" s="43" t="s">
        <v>20</v>
      </c>
      <c r="C51" s="44"/>
      <c r="D51" s="44"/>
      <c r="E51" s="14">
        <v>0.01</v>
      </c>
      <c r="F51" s="21">
        <f>ROUND(E51*$D$20,2)</f>
        <v>969.4</v>
      </c>
    </row>
    <row r="52" spans="1:6" ht="44.25" customHeight="1" x14ac:dyDescent="0.2">
      <c r="A52" s="8" t="s">
        <v>46</v>
      </c>
      <c r="B52" s="62" t="s">
        <v>22</v>
      </c>
      <c r="C52" s="63"/>
      <c r="D52" s="64"/>
      <c r="E52" s="10"/>
      <c r="F52" s="21">
        <f>ROUND(SUM(F49:F51)*E52,2)</f>
        <v>0</v>
      </c>
    </row>
    <row r="53" spans="1:6" ht="44.25" customHeight="1" x14ac:dyDescent="0.2">
      <c r="A53" s="45" t="s">
        <v>60</v>
      </c>
      <c r="B53" s="48" t="s">
        <v>67</v>
      </c>
      <c r="C53" s="49"/>
      <c r="D53" s="49"/>
      <c r="E53" s="50"/>
      <c r="F53" s="37">
        <f>SUM(F56:F59)</f>
        <v>39163.740000000005</v>
      </c>
    </row>
    <row r="54" spans="1:6" ht="24.95" customHeight="1" x14ac:dyDescent="0.2">
      <c r="A54" s="46"/>
      <c r="B54" s="31" t="s">
        <v>17</v>
      </c>
      <c r="C54" s="31" t="s">
        <v>18</v>
      </c>
      <c r="D54" s="40" t="s">
        <v>19</v>
      </c>
      <c r="E54" s="40"/>
      <c r="F54" s="38"/>
    </row>
    <row r="55" spans="1:6" ht="20.100000000000001" customHeight="1" x14ac:dyDescent="0.2">
      <c r="A55" s="47"/>
      <c r="B55" s="32">
        <v>481200</v>
      </c>
      <c r="C55" s="33" t="s">
        <v>31</v>
      </c>
      <c r="D55" s="41">
        <v>109577.18</v>
      </c>
      <c r="E55" s="42"/>
      <c r="F55" s="39"/>
    </row>
    <row r="56" spans="1:6" ht="28.5" customHeight="1" x14ac:dyDescent="0.2">
      <c r="A56" s="8" t="s">
        <v>61</v>
      </c>
      <c r="B56" s="43" t="s">
        <v>13</v>
      </c>
      <c r="C56" s="44"/>
      <c r="D56" s="44"/>
      <c r="E56" s="14">
        <v>4.3999999999999997E-2</v>
      </c>
      <c r="F56" s="21">
        <f>ROUND(E56*$D$20,2)</f>
        <v>4265.3599999999997</v>
      </c>
    </row>
    <row r="57" spans="1:6" ht="28.5" customHeight="1" x14ac:dyDescent="0.2">
      <c r="A57" s="8" t="s">
        <v>62</v>
      </c>
      <c r="B57" s="43" t="s">
        <v>14</v>
      </c>
      <c r="C57" s="44"/>
      <c r="D57" s="44"/>
      <c r="E57" s="14">
        <v>0.35</v>
      </c>
      <c r="F57" s="21">
        <f>ROUND(E57*$D$20,2)</f>
        <v>33928.980000000003</v>
      </c>
    </row>
    <row r="58" spans="1:6" ht="28.5" customHeight="1" x14ac:dyDescent="0.2">
      <c r="A58" s="8" t="s">
        <v>63</v>
      </c>
      <c r="B58" s="43" t="s">
        <v>20</v>
      </c>
      <c r="C58" s="44"/>
      <c r="D58" s="44"/>
      <c r="E58" s="14">
        <v>0.01</v>
      </c>
      <c r="F58" s="21">
        <f>ROUND(E58*$D$20,2)</f>
        <v>969.4</v>
      </c>
    </row>
    <row r="59" spans="1:6" ht="44.25" customHeight="1" x14ac:dyDescent="0.2">
      <c r="A59" s="8" t="s">
        <v>64</v>
      </c>
      <c r="B59" s="62" t="s">
        <v>22</v>
      </c>
      <c r="C59" s="63"/>
      <c r="D59" s="64"/>
      <c r="E59" s="10"/>
      <c r="F59" s="21">
        <f>ROUND(SUM(F56:F58)*E59,2)</f>
        <v>0</v>
      </c>
    </row>
    <row r="60" spans="1:6" ht="30" customHeight="1" x14ac:dyDescent="0.2">
      <c r="A60" s="75" t="s">
        <v>51</v>
      </c>
      <c r="B60" s="76"/>
      <c r="C60" s="76"/>
      <c r="D60" s="76"/>
      <c r="E60" s="77"/>
      <c r="F60" s="34">
        <f>F38</f>
        <v>118774.61</v>
      </c>
    </row>
    <row r="61" spans="1:6" ht="30" customHeight="1" x14ac:dyDescent="0.2">
      <c r="A61" s="74" t="s">
        <v>7</v>
      </c>
      <c r="B61" s="63"/>
      <c r="C61" s="63"/>
      <c r="D61" s="64"/>
      <c r="E61" s="35"/>
      <c r="F61" s="25">
        <f>ROUND(F60*E61,2)</f>
        <v>0</v>
      </c>
    </row>
    <row r="62" spans="1:6" ht="30" customHeight="1" x14ac:dyDescent="0.2">
      <c r="A62" s="75" t="s">
        <v>52</v>
      </c>
      <c r="B62" s="76"/>
      <c r="C62" s="76"/>
      <c r="D62" s="76"/>
      <c r="E62" s="77"/>
      <c r="F62" s="34">
        <f>F60+F61</f>
        <v>118774.61</v>
      </c>
    </row>
    <row r="63" spans="1:6" ht="30" customHeight="1" x14ac:dyDescent="0.2">
      <c r="A63" s="74" t="s">
        <v>8</v>
      </c>
      <c r="B63" s="63"/>
      <c r="C63" s="63"/>
      <c r="D63" s="64"/>
      <c r="E63" s="6">
        <v>0.19</v>
      </c>
      <c r="F63" s="25">
        <f>ROUND(F62*E63,2)</f>
        <v>22567.18</v>
      </c>
    </row>
    <row r="64" spans="1:6" ht="30" customHeight="1" thickBot="1" x14ac:dyDescent="0.25">
      <c r="A64" s="78" t="s">
        <v>53</v>
      </c>
      <c r="B64" s="79"/>
      <c r="C64" s="79"/>
      <c r="D64" s="79"/>
      <c r="E64" s="80"/>
      <c r="F64" s="36">
        <f>F62+F63</f>
        <v>141341.79</v>
      </c>
    </row>
    <row r="65" spans="1:6" ht="5.0999999999999996" customHeight="1" thickBot="1" x14ac:dyDescent="0.25">
      <c r="A65" s="11"/>
      <c r="B65" s="16"/>
      <c r="C65" s="16"/>
      <c r="D65" s="16"/>
      <c r="E65" s="16"/>
      <c r="F65" s="26"/>
    </row>
    <row r="66" spans="1:6" ht="24.75" customHeight="1" thickBot="1" x14ac:dyDescent="0.25">
      <c r="A66" s="65" t="s">
        <v>15</v>
      </c>
      <c r="B66" s="66"/>
      <c r="C66" s="66"/>
      <c r="D66" s="66"/>
      <c r="E66" s="66"/>
      <c r="F66" s="67"/>
    </row>
    <row r="67" spans="1:6" ht="5.0999999999999996" customHeight="1" thickBot="1" x14ac:dyDescent="0.25">
      <c r="A67" s="12"/>
      <c r="B67" s="13"/>
      <c r="C67" s="13"/>
      <c r="D67" s="13"/>
      <c r="E67" s="13"/>
      <c r="F67" s="27"/>
    </row>
    <row r="68" spans="1:6" ht="30" customHeight="1" x14ac:dyDescent="0.2">
      <c r="A68" s="81" t="s">
        <v>48</v>
      </c>
      <c r="B68" s="82"/>
      <c r="C68" s="82"/>
      <c r="D68" s="82"/>
      <c r="E68" s="83"/>
      <c r="F68" s="28">
        <f>F60+F32</f>
        <v>204033.63</v>
      </c>
    </row>
    <row r="69" spans="1:6" ht="30" customHeight="1" x14ac:dyDescent="0.2">
      <c r="A69" s="74" t="s">
        <v>7</v>
      </c>
      <c r="B69" s="63"/>
      <c r="C69" s="63"/>
      <c r="D69" s="64"/>
      <c r="E69" s="6">
        <f>E33</f>
        <v>0</v>
      </c>
      <c r="F69" s="25">
        <f>F33</f>
        <v>0</v>
      </c>
    </row>
    <row r="70" spans="1:6" ht="30" customHeight="1" x14ac:dyDescent="0.2">
      <c r="A70" s="74" t="s">
        <v>47</v>
      </c>
      <c r="B70" s="63"/>
      <c r="C70" s="63"/>
      <c r="D70" s="64"/>
      <c r="E70" s="6">
        <f>E61</f>
        <v>0</v>
      </c>
      <c r="F70" s="25">
        <f>F61</f>
        <v>0</v>
      </c>
    </row>
    <row r="71" spans="1:6" ht="30" customHeight="1" x14ac:dyDescent="0.2">
      <c r="A71" s="84" t="s">
        <v>49</v>
      </c>
      <c r="B71" s="85"/>
      <c r="C71" s="85"/>
      <c r="D71" s="85"/>
      <c r="E71" s="86"/>
      <c r="F71" s="28">
        <f>F68+F70+F69</f>
        <v>204033.63</v>
      </c>
    </row>
    <row r="72" spans="1:6" ht="30" customHeight="1" x14ac:dyDescent="0.2">
      <c r="A72" s="74" t="s">
        <v>8</v>
      </c>
      <c r="B72" s="63"/>
      <c r="C72" s="63"/>
      <c r="D72" s="64"/>
      <c r="E72" s="6">
        <v>0.19</v>
      </c>
      <c r="F72" s="25">
        <f>ROUND(F71*E72,2)</f>
        <v>38766.39</v>
      </c>
    </row>
    <row r="73" spans="1:6" ht="30" customHeight="1" thickBot="1" x14ac:dyDescent="0.25">
      <c r="A73" s="87" t="s">
        <v>50</v>
      </c>
      <c r="B73" s="88"/>
      <c r="C73" s="88"/>
      <c r="D73" s="88"/>
      <c r="E73" s="89"/>
      <c r="F73" s="29">
        <f>F71+F72</f>
        <v>242800.02000000002</v>
      </c>
    </row>
    <row r="75" spans="1:6" ht="13.5" customHeight="1" x14ac:dyDescent="0.2"/>
  </sheetData>
  <sheetProtection algorithmName="SHA-512" hashValue="TEgc/fiFGDrdZ6Hg61ASUVK+MFNkZpwg5+/LuctVVPwDJ23pFyYAk0FMROaUtxHHDK9M8lksvPna1ABgon+6Zg==" saltValue="KZWxZzE1kbbWqaVlD7zR8w==" spinCount="100000" sheet="1" selectLockedCells="1"/>
  <mergeCells count="79">
    <mergeCell ref="A69:D69"/>
    <mergeCell ref="A70:D70"/>
    <mergeCell ref="A71:E71"/>
    <mergeCell ref="A72:D72"/>
    <mergeCell ref="A73:E73"/>
    <mergeCell ref="A61:D61"/>
    <mergeCell ref="A62:E62"/>
    <mergeCell ref="A63:D63"/>
    <mergeCell ref="A64:E64"/>
    <mergeCell ref="A68:E68"/>
    <mergeCell ref="B49:D49"/>
    <mergeCell ref="B50:D50"/>
    <mergeCell ref="B51:D51"/>
    <mergeCell ref="B52:D52"/>
    <mergeCell ref="A60:E60"/>
    <mergeCell ref="A53:A55"/>
    <mergeCell ref="B53:E53"/>
    <mergeCell ref="B58:D58"/>
    <mergeCell ref="B59:D59"/>
    <mergeCell ref="D40:E40"/>
    <mergeCell ref="D41:E41"/>
    <mergeCell ref="A32:E32"/>
    <mergeCell ref="A33:D33"/>
    <mergeCell ref="A34:E34"/>
    <mergeCell ref="A35:D35"/>
    <mergeCell ref="A36:E36"/>
    <mergeCell ref="B31:E31"/>
    <mergeCell ref="A66:F66"/>
    <mergeCell ref="B42:D42"/>
    <mergeCell ref="B43:D43"/>
    <mergeCell ref="B44:D44"/>
    <mergeCell ref="B45:D45"/>
    <mergeCell ref="A46:A48"/>
    <mergeCell ref="B46:E46"/>
    <mergeCell ref="F46:F48"/>
    <mergeCell ref="D47:E47"/>
    <mergeCell ref="D48:E48"/>
    <mergeCell ref="A37:F37"/>
    <mergeCell ref="B38:E38"/>
    <mergeCell ref="A39:A41"/>
    <mergeCell ref="B39:E39"/>
    <mergeCell ref="F39:F41"/>
    <mergeCell ref="B23:D23"/>
    <mergeCell ref="B30:E30"/>
    <mergeCell ref="B21:D21"/>
    <mergeCell ref="B22:D22"/>
    <mergeCell ref="B17:D17"/>
    <mergeCell ref="B27:D27"/>
    <mergeCell ref="B28:D28"/>
    <mergeCell ref="B29:D29"/>
    <mergeCell ref="A18:A20"/>
    <mergeCell ref="B18:E18"/>
    <mergeCell ref="F18:F20"/>
    <mergeCell ref="D19:E19"/>
    <mergeCell ref="D20:E20"/>
    <mergeCell ref="B15:D15"/>
    <mergeCell ref="B16:D16"/>
    <mergeCell ref="B10:C10"/>
    <mergeCell ref="B11:E11"/>
    <mergeCell ref="A12:A14"/>
    <mergeCell ref="B12:E12"/>
    <mergeCell ref="F12:F14"/>
    <mergeCell ref="D13:E13"/>
    <mergeCell ref="D14:E14"/>
    <mergeCell ref="A1:E1"/>
    <mergeCell ref="A2:E2"/>
    <mergeCell ref="A4:F4"/>
    <mergeCell ref="A6:F6"/>
    <mergeCell ref="A8:F8"/>
    <mergeCell ref="A24:A26"/>
    <mergeCell ref="B24:E24"/>
    <mergeCell ref="F24:F26"/>
    <mergeCell ref="D25:E25"/>
    <mergeCell ref="D26:E26"/>
    <mergeCell ref="F53:F55"/>
    <mergeCell ref="D54:E54"/>
    <mergeCell ref="D55:E55"/>
    <mergeCell ref="B56:D56"/>
    <mergeCell ref="B57:D57"/>
  </mergeCells>
  <phoneticPr fontId="11" type="noConversion"/>
  <printOptions horizontalCentered="1"/>
  <pageMargins left="0.78740157480314965" right="0.78740157480314965" top="0.78740157480314965" bottom="0.98425196850393704" header="0.6692913385826772" footer="0.51181102362204722"/>
  <pageSetup paperSize="9" fitToHeight="0" orientation="portrait" r:id="rId1"/>
  <headerFooter alignWithMargins="0">
    <oddFooter>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Angebotspreis</vt:lpstr>
      <vt:lpstr>Angebotspreis!Drucktitel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Honorarübersicht</dc:title>
  <dc:subject>Verkehr</dc:subject>
  <dc:creator>CIonescu</dc:creator>
  <cp:lastModifiedBy>Mareen Jerko | GVP infraconsult GmbH</cp:lastModifiedBy>
  <cp:lastPrinted>2026-03-26T12:32:58Z</cp:lastPrinted>
  <dcterms:created xsi:type="dcterms:W3CDTF">1998-02-06T07:49:27Z</dcterms:created>
  <dcterms:modified xsi:type="dcterms:W3CDTF">2026-10-06T08:54:15Z</dcterms:modified>
</cp:coreProperties>
</file>