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TC Sebastian\Desktop\AWI Oldenburg\Ausschreibung\"/>
    </mc:Choice>
  </mc:AlternateContent>
  <xr:revisionPtr revIDLastSave="0" documentId="13_ncr:1_{FEA7BB21-5C75-41EA-AD05-4FC854858403}" xr6:coauthVersionLast="47" xr6:coauthVersionMax="47" xr10:uidLastSave="{00000000-0000-0000-0000-000000000000}"/>
  <bookViews>
    <workbookView xWindow="-120" yWindow="-120" windowWidth="29040" windowHeight="15720" tabRatio="860" activeTab="2" xr2:uid="{00000000-000D-0000-FFFF-FFFF00000000}"/>
  </bookViews>
  <sheets>
    <sheet name="Zusammenfassung" sheetId="361" r:id="rId1"/>
    <sheet name="1 UR" sheetId="454" r:id="rId2"/>
    <sheet name="1 SR" sheetId="456" r:id="rId3"/>
  </sheets>
  <definedNames>
    <definedName name="_xlnm._FilterDatabase" localSheetId="1" hidden="1">'1 UR'!$A$9:$O$200</definedName>
    <definedName name="_xlnm._FilterDatabase" localSheetId="0" hidden="1">Zusammenfassung!$A$10:$J$19</definedName>
    <definedName name="Aufschlag">#REF!</definedName>
    <definedName name="DATUM">'1 UR'!$F$3</definedName>
    <definedName name="_xlnm.Print_Area" localSheetId="1">'1 UR'!$A$1:$O$207</definedName>
    <definedName name="_xlnm.Print_Area" localSheetId="0">Zusammenfassung!$A$1:$G$16</definedName>
    <definedName name="Kunde">Zusammenfassung!$E$1</definedName>
    <definedName name="SVS_UR_1_1" localSheetId="1">'1 UR'!$K$7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456" l="1"/>
  <c r="J17" i="456"/>
  <c r="J18" i="456"/>
  <c r="J16" i="456"/>
  <c r="J14" i="456"/>
  <c r="J15" i="456"/>
  <c r="E3" i="456"/>
  <c r="J14" i="361" a="1"/>
  <c r="J14" i="361" l="1"/>
  <c r="J19" i="456"/>
  <c r="J21" i="456" s="1"/>
  <c r="J2" i="456" s="1"/>
  <c r="D14" i="361" a="1"/>
  <c r="D14" i="361" l="1"/>
  <c r="L16" i="454"/>
  <c r="L20" i="454"/>
  <c r="L21" i="454"/>
  <c r="L22" i="454"/>
  <c r="L23" i="454"/>
  <c r="L24" i="454"/>
  <c r="L25" i="454"/>
  <c r="L28" i="454"/>
  <c r="L29" i="454"/>
  <c r="L30" i="454"/>
  <c r="L31" i="454"/>
  <c r="L32" i="454"/>
  <c r="L33" i="454"/>
  <c r="L34" i="454"/>
  <c r="L35" i="454"/>
  <c r="L36" i="454"/>
  <c r="L37" i="454"/>
  <c r="L38" i="454"/>
  <c r="L42" i="454"/>
  <c r="L44" i="454"/>
  <c r="L45" i="454"/>
  <c r="L46" i="454"/>
  <c r="L47" i="454"/>
  <c r="L48" i="454"/>
  <c r="L54" i="454"/>
  <c r="L55" i="454"/>
  <c r="L56" i="454"/>
  <c r="L57" i="454"/>
  <c r="L58" i="454"/>
  <c r="L59" i="454"/>
  <c r="L60" i="454"/>
  <c r="L61" i="454"/>
  <c r="L62" i="454"/>
  <c r="L63" i="454"/>
  <c r="L64" i="454"/>
  <c r="L65" i="454"/>
  <c r="L66" i="454"/>
  <c r="L67" i="454"/>
  <c r="L68" i="454"/>
  <c r="L69" i="454"/>
  <c r="L70" i="454"/>
  <c r="L71" i="454"/>
  <c r="L73" i="454"/>
  <c r="L74" i="454"/>
  <c r="L75" i="454"/>
  <c r="L76" i="454"/>
  <c r="L77" i="454"/>
  <c r="L79" i="454"/>
  <c r="L80" i="454"/>
  <c r="L81" i="454"/>
  <c r="L82" i="454"/>
  <c r="L84" i="454"/>
  <c r="L85" i="454"/>
  <c r="L86" i="454"/>
  <c r="L87" i="454"/>
  <c r="L88" i="454"/>
  <c r="L89" i="454"/>
  <c r="L90" i="454"/>
  <c r="L91" i="454"/>
  <c r="L92" i="454"/>
  <c r="L93" i="454"/>
  <c r="L94" i="454"/>
  <c r="L95" i="454"/>
  <c r="L96" i="454"/>
  <c r="L97" i="454"/>
  <c r="L98" i="454"/>
  <c r="L99" i="454"/>
  <c r="L100" i="454"/>
  <c r="L101" i="454"/>
  <c r="L102" i="454"/>
  <c r="L104" i="454"/>
  <c r="L105" i="454"/>
  <c r="L106" i="454"/>
  <c r="L107" i="454"/>
  <c r="L108" i="454"/>
  <c r="L109" i="454"/>
  <c r="L110" i="454"/>
  <c r="L111" i="454"/>
  <c r="L112" i="454"/>
  <c r="L113" i="454"/>
  <c r="L114" i="454"/>
  <c r="L115" i="454"/>
  <c r="L116" i="454"/>
  <c r="L118" i="454"/>
  <c r="L120" i="454"/>
  <c r="L121" i="454"/>
  <c r="L126" i="454"/>
  <c r="L128" i="454"/>
  <c r="L129" i="454"/>
  <c r="L130" i="454"/>
  <c r="L131" i="454"/>
  <c r="L132" i="454"/>
  <c r="L133" i="454"/>
  <c r="L134" i="454"/>
  <c r="L136" i="454"/>
  <c r="L137" i="454"/>
  <c r="L139" i="454"/>
  <c r="L140" i="454"/>
  <c r="L141" i="454"/>
  <c r="L142" i="454"/>
  <c r="L143" i="454"/>
  <c r="L144" i="454"/>
  <c r="L145" i="454"/>
  <c r="L146" i="454"/>
  <c r="L147" i="454"/>
  <c r="L148" i="454"/>
  <c r="L149" i="454"/>
  <c r="L150" i="454"/>
  <c r="L151" i="454"/>
  <c r="L152" i="454"/>
  <c r="L153" i="454"/>
  <c r="L154" i="454"/>
  <c r="L155" i="454"/>
  <c r="L156" i="454"/>
  <c r="L157" i="454"/>
  <c r="L158" i="454"/>
  <c r="L159" i="454"/>
  <c r="L160" i="454"/>
  <c r="L161" i="454"/>
  <c r="L162" i="454"/>
  <c r="L163" i="454"/>
  <c r="L164" i="454"/>
  <c r="L165" i="454"/>
  <c r="L166" i="454"/>
  <c r="L167" i="454"/>
  <c r="L168" i="454"/>
  <c r="L169" i="454"/>
  <c r="L170" i="454"/>
  <c r="L171" i="454"/>
  <c r="L172" i="454"/>
  <c r="L174" i="454"/>
  <c r="L175" i="454"/>
  <c r="L176" i="454"/>
  <c r="L183" i="454"/>
  <c r="L184" i="454"/>
  <c r="L185" i="454"/>
  <c r="L186" i="454"/>
  <c r="L187" i="454"/>
  <c r="L188" i="454"/>
  <c r="L197" i="454"/>
  <c r="L198" i="454"/>
  <c r="L199" i="454"/>
  <c r="M97" i="454" l="1"/>
  <c r="O97" i="454" s="1"/>
  <c r="N97" i="454" s="1"/>
  <c r="M149" i="454"/>
  <c r="O149" i="454" s="1"/>
  <c r="N149" i="454" s="1"/>
  <c r="M101" i="454"/>
  <c r="O101" i="454" s="1"/>
  <c r="N101" i="454" s="1"/>
  <c r="M176" i="454"/>
  <c r="O176" i="454" s="1"/>
  <c r="N176" i="454" s="1"/>
  <c r="M172" i="454"/>
  <c r="O172" i="454" s="1"/>
  <c r="N172" i="454" s="1"/>
  <c r="M168" i="454"/>
  <c r="O168" i="454" s="1"/>
  <c r="N168" i="454" s="1"/>
  <c r="M136" i="454"/>
  <c r="O136" i="454" s="1"/>
  <c r="N136" i="454" s="1"/>
  <c r="M132" i="454"/>
  <c r="O132" i="454" s="1"/>
  <c r="N132" i="454" s="1"/>
  <c r="M116" i="454"/>
  <c r="O116" i="454" s="1"/>
  <c r="N116" i="454" s="1"/>
  <c r="M86" i="454"/>
  <c r="O86" i="454" s="1"/>
  <c r="N86" i="454" s="1"/>
  <c r="M85" i="454"/>
  <c r="O85" i="454" s="1"/>
  <c r="N85" i="454" s="1"/>
  <c r="M81" i="454"/>
  <c r="O81" i="454" s="1"/>
  <c r="N81" i="454" s="1"/>
  <c r="M66" i="454"/>
  <c r="O66" i="454" s="1"/>
  <c r="N66" i="454" s="1"/>
  <c r="M55" i="454"/>
  <c r="O55" i="454" s="1"/>
  <c r="N55" i="454" s="1"/>
  <c r="M99" i="454"/>
  <c r="O99" i="454" s="1"/>
  <c r="N99" i="454" s="1"/>
  <c r="M155" i="454"/>
  <c r="O155" i="454" s="1"/>
  <c r="N155" i="454" s="1"/>
  <c r="M199" i="454"/>
  <c r="O199" i="454" s="1"/>
  <c r="N199" i="454" s="1"/>
  <c r="M16" i="454"/>
  <c r="O16" i="454" s="1"/>
  <c r="N16" i="454" s="1"/>
  <c r="M186" i="454"/>
  <c r="O186" i="454" s="1"/>
  <c r="N186" i="454" s="1"/>
  <c r="M151" i="454"/>
  <c r="O151" i="454" s="1"/>
  <c r="N151" i="454" s="1"/>
  <c r="M147" i="454"/>
  <c r="O147" i="454" s="1"/>
  <c r="N147" i="454" s="1"/>
  <c r="M143" i="454"/>
  <c r="O143" i="454" s="1"/>
  <c r="N143" i="454" s="1"/>
  <c r="M154" i="454"/>
  <c r="O154" i="454" s="1"/>
  <c r="N154" i="454" s="1"/>
  <c r="M146" i="454"/>
  <c r="O146" i="454" s="1"/>
  <c r="N146" i="454" s="1"/>
  <c r="M37" i="454"/>
  <c r="O37" i="454" s="1"/>
  <c r="N37" i="454" s="1"/>
  <c r="M185" i="454"/>
  <c r="O185" i="454" s="1"/>
  <c r="N185" i="454" s="1"/>
  <c r="M175" i="454"/>
  <c r="O175" i="454" s="1"/>
  <c r="N175" i="454" s="1"/>
  <c r="M171" i="454"/>
  <c r="O171" i="454" s="1"/>
  <c r="N171" i="454" s="1"/>
  <c r="M133" i="454"/>
  <c r="O133" i="454" s="1"/>
  <c r="N133" i="454" s="1"/>
  <c r="M69" i="454"/>
  <c r="O69" i="454" s="1"/>
  <c r="N69" i="454" s="1"/>
  <c r="M65" i="454"/>
  <c r="O65" i="454" s="1"/>
  <c r="N65" i="454" s="1"/>
  <c r="M54" i="454"/>
  <c r="O54" i="454" s="1"/>
  <c r="N54" i="454" s="1"/>
  <c r="M35" i="454"/>
  <c r="O35" i="454" s="1"/>
  <c r="N35" i="454" s="1"/>
  <c r="M31" i="454"/>
  <c r="O31" i="454" s="1"/>
  <c r="N31" i="454" s="1"/>
  <c r="M109" i="454"/>
  <c r="O109" i="454" s="1"/>
  <c r="N109" i="454" s="1"/>
  <c r="M105" i="454"/>
  <c r="O105" i="454" s="1"/>
  <c r="N105" i="454" s="1"/>
  <c r="M174" i="454"/>
  <c r="O174" i="454" s="1"/>
  <c r="N174" i="454" s="1"/>
  <c r="M79" i="454"/>
  <c r="O79" i="454" s="1"/>
  <c r="N79" i="454" s="1"/>
  <c r="M68" i="454"/>
  <c r="O68" i="454" s="1"/>
  <c r="N68" i="454" s="1"/>
  <c r="M34" i="454"/>
  <c r="O34" i="454" s="1"/>
  <c r="N34" i="454" s="1"/>
  <c r="M30" i="454"/>
  <c r="O30" i="454" s="1"/>
  <c r="N30" i="454" s="1"/>
  <c r="M152" i="454"/>
  <c r="O152" i="454" s="1"/>
  <c r="N152" i="454" s="1"/>
  <c r="M102" i="454"/>
  <c r="O102" i="454" s="1"/>
  <c r="N102" i="454" s="1"/>
  <c r="M106" i="454"/>
  <c r="O106" i="454" s="1"/>
  <c r="N106" i="454" s="1"/>
  <c r="M187" i="454"/>
  <c r="O187" i="454" s="1"/>
  <c r="N187" i="454" s="1"/>
  <c r="M165" i="454"/>
  <c r="O165" i="454" s="1"/>
  <c r="N165" i="454" s="1"/>
  <c r="M111" i="454"/>
  <c r="O111" i="454" s="1"/>
  <c r="N111" i="454" s="1"/>
  <c r="M96" i="454"/>
  <c r="O96" i="454" s="1"/>
  <c r="N96" i="454" s="1"/>
  <c r="M75" i="454"/>
  <c r="O75" i="454" s="1"/>
  <c r="N75" i="454" s="1"/>
  <c r="M67" i="454"/>
  <c r="O67" i="454" s="1"/>
  <c r="N67" i="454" s="1"/>
  <c r="M33" i="454"/>
  <c r="O33" i="454" s="1"/>
  <c r="N33" i="454" s="1"/>
  <c r="M167" i="454"/>
  <c r="O167" i="454" s="1"/>
  <c r="N167" i="454" s="1"/>
  <c r="M164" i="454"/>
  <c r="O164" i="454" s="1"/>
  <c r="N164" i="454" s="1"/>
  <c r="M160" i="454"/>
  <c r="O160" i="454" s="1"/>
  <c r="N160" i="454" s="1"/>
  <c r="M129" i="454"/>
  <c r="O129" i="454" s="1"/>
  <c r="N129" i="454" s="1"/>
  <c r="M112" i="454"/>
  <c r="O112" i="454" s="1"/>
  <c r="N112" i="454" s="1"/>
  <c r="M95" i="454"/>
  <c r="O95" i="454" s="1"/>
  <c r="N95" i="454" s="1"/>
  <c r="M58" i="454"/>
  <c r="O58" i="454" s="1"/>
  <c r="N58" i="454" s="1"/>
  <c r="M23" i="454"/>
  <c r="O23" i="454" s="1"/>
  <c r="N23" i="454" s="1"/>
  <c r="M159" i="454"/>
  <c r="O159" i="454" s="1"/>
  <c r="N159" i="454" s="1"/>
  <c r="M22" i="454"/>
  <c r="O22" i="454" s="1"/>
  <c r="N22" i="454" s="1"/>
  <c r="M166" i="454"/>
  <c r="O166" i="454" s="1"/>
  <c r="N166" i="454" s="1"/>
  <c r="M148" i="454"/>
  <c r="O148" i="454" s="1"/>
  <c r="N148" i="454" s="1"/>
  <c r="M107" i="454"/>
  <c r="O107" i="454" s="1"/>
  <c r="N107" i="454" s="1"/>
  <c r="M80" i="454"/>
  <c r="O80" i="454" s="1"/>
  <c r="N80" i="454" s="1"/>
  <c r="M60" i="454"/>
  <c r="O60" i="454" s="1"/>
  <c r="N60" i="454" s="1"/>
  <c r="M29" i="454"/>
  <c r="O29" i="454" s="1"/>
  <c r="N29" i="454" s="1"/>
  <c r="M162" i="454"/>
  <c r="O162" i="454" s="1"/>
  <c r="N162" i="454" s="1"/>
  <c r="M158" i="454"/>
  <c r="O158" i="454" s="1"/>
  <c r="N158" i="454" s="1"/>
  <c r="M137" i="454"/>
  <c r="O137" i="454" s="1"/>
  <c r="N137" i="454" s="1"/>
  <c r="M93" i="454"/>
  <c r="O93" i="454" s="1"/>
  <c r="N93" i="454" s="1"/>
  <c r="M73" i="454"/>
  <c r="O73" i="454" s="1"/>
  <c r="N73" i="454" s="1"/>
  <c r="M63" i="454"/>
  <c r="O63" i="454" s="1"/>
  <c r="N63" i="454" s="1"/>
  <c r="M74" i="454"/>
  <c r="O74" i="454" s="1"/>
  <c r="N74" i="454" s="1"/>
  <c r="M161" i="454"/>
  <c r="O161" i="454" s="1"/>
  <c r="N161" i="454" s="1"/>
  <c r="M157" i="454"/>
  <c r="O157" i="454" s="1"/>
  <c r="N157" i="454" s="1"/>
  <c r="M140" i="454"/>
  <c r="O140" i="454" s="1"/>
  <c r="N140" i="454" s="1"/>
  <c r="M92" i="454"/>
  <c r="O92" i="454" s="1"/>
  <c r="N92" i="454" s="1"/>
  <c r="M82" i="454"/>
  <c r="O82" i="454" s="1"/>
  <c r="N82" i="454" s="1"/>
  <c r="M48" i="454"/>
  <c r="O48" i="454" s="1"/>
  <c r="N48" i="454" s="1"/>
  <c r="M38" i="454"/>
  <c r="O38" i="454" s="1"/>
  <c r="N38" i="454" s="1"/>
  <c r="M46" i="454"/>
  <c r="O46" i="454" s="1"/>
  <c r="N46" i="454" s="1"/>
  <c r="M197" i="454"/>
  <c r="O197" i="454" s="1"/>
  <c r="N197" i="454" s="1"/>
  <c r="M47" i="454"/>
  <c r="O47" i="454" s="1"/>
  <c r="N47" i="454" s="1"/>
  <c r="M42" i="454"/>
  <c r="O42" i="454" s="1"/>
  <c r="N42" i="454" s="1"/>
  <c r="M198" i="454"/>
  <c r="O198" i="454" s="1"/>
  <c r="N198" i="454" s="1"/>
  <c r="M134" i="454"/>
  <c r="O134" i="454" s="1"/>
  <c r="N134" i="454" s="1"/>
  <c r="M61" i="454"/>
  <c r="O61" i="454" s="1"/>
  <c r="N61" i="454" s="1"/>
  <c r="M45" i="454"/>
  <c r="O45" i="454" s="1"/>
  <c r="N45" i="454" s="1"/>
  <c r="M114" i="454"/>
  <c r="O114" i="454" s="1"/>
  <c r="N114" i="454" s="1"/>
  <c r="M98" i="454"/>
  <c r="O98" i="454" s="1"/>
  <c r="N98" i="454" s="1"/>
  <c r="M170" i="454"/>
  <c r="O170" i="454" s="1"/>
  <c r="N170" i="454" s="1"/>
  <c r="M141" i="454"/>
  <c r="O141" i="454" s="1"/>
  <c r="N141" i="454" s="1"/>
  <c r="M126" i="454"/>
  <c r="O126" i="454" s="1"/>
  <c r="N126" i="454" s="1"/>
  <c r="M118" i="454"/>
  <c r="O118" i="454" s="1"/>
  <c r="N118" i="454" s="1"/>
  <c r="M90" i="454"/>
  <c r="O90" i="454" s="1"/>
  <c r="N90" i="454" s="1"/>
  <c r="M87" i="454"/>
  <c r="O87" i="454" s="1"/>
  <c r="N87" i="454" s="1"/>
  <c r="M77" i="454"/>
  <c r="O77" i="454" s="1"/>
  <c r="N77" i="454" s="1"/>
  <c r="M71" i="454"/>
  <c r="O71" i="454" s="1"/>
  <c r="N71" i="454" s="1"/>
  <c r="M28" i="454"/>
  <c r="O28" i="454" s="1"/>
  <c r="N28" i="454" s="1"/>
  <c r="M131" i="454"/>
  <c r="O131" i="454" s="1"/>
  <c r="N131" i="454" s="1"/>
  <c r="M128" i="454"/>
  <c r="O128" i="454" s="1"/>
  <c r="N128" i="454" s="1"/>
  <c r="M121" i="454"/>
  <c r="O121" i="454" s="1"/>
  <c r="N121" i="454" s="1"/>
  <c r="M108" i="454"/>
  <c r="O108" i="454" s="1"/>
  <c r="N108" i="454" s="1"/>
  <c r="M100" i="454"/>
  <c r="O100" i="454" s="1"/>
  <c r="N100" i="454" s="1"/>
  <c r="M169" i="454"/>
  <c r="O169" i="454" s="1"/>
  <c r="N169" i="454" s="1"/>
  <c r="M110" i="454"/>
  <c r="O110" i="454" s="1"/>
  <c r="N110" i="454" s="1"/>
  <c r="M70" i="454"/>
  <c r="O70" i="454" s="1"/>
  <c r="N70" i="454" s="1"/>
  <c r="M57" i="454"/>
  <c r="O57" i="454" s="1"/>
  <c r="N57" i="454" s="1"/>
  <c r="M25" i="454"/>
  <c r="O25" i="454" s="1"/>
  <c r="N25" i="454" s="1"/>
  <c r="M183" i="454"/>
  <c r="O183" i="454" s="1"/>
  <c r="N183" i="454" s="1"/>
  <c r="M150" i="454"/>
  <c r="O150" i="454" s="1"/>
  <c r="N150" i="454" s="1"/>
  <c r="M145" i="454"/>
  <c r="O145" i="454" s="1"/>
  <c r="N145" i="454" s="1"/>
  <c r="M130" i="454"/>
  <c r="O130" i="454" s="1"/>
  <c r="N130" i="454" s="1"/>
  <c r="M115" i="454"/>
  <c r="O115" i="454" s="1"/>
  <c r="N115" i="454" s="1"/>
  <c r="M89" i="454"/>
  <c r="O89" i="454" s="1"/>
  <c r="N89" i="454" s="1"/>
  <c r="M142" i="454"/>
  <c r="O142" i="454" s="1"/>
  <c r="N142" i="454" s="1"/>
  <c r="M120" i="454"/>
  <c r="O120" i="454" s="1"/>
  <c r="N120" i="454" s="1"/>
  <c r="M94" i="454"/>
  <c r="O94" i="454" s="1"/>
  <c r="N94" i="454" s="1"/>
  <c r="M91" i="454"/>
  <c r="O91" i="454" s="1"/>
  <c r="N91" i="454" s="1"/>
  <c r="M62" i="454"/>
  <c r="O62" i="454" s="1"/>
  <c r="N62" i="454" s="1"/>
  <c r="M59" i="454"/>
  <c r="O59" i="454" s="1"/>
  <c r="N59" i="454" s="1"/>
  <c r="M156" i="454"/>
  <c r="O156" i="454" s="1"/>
  <c r="N156" i="454" s="1"/>
  <c r="M36" i="454"/>
  <c r="O36" i="454" s="1"/>
  <c r="N36" i="454" s="1"/>
  <c r="M188" i="454"/>
  <c r="O188" i="454" s="1"/>
  <c r="N188" i="454" s="1"/>
  <c r="M184" i="454"/>
  <c r="O184" i="454" s="1"/>
  <c r="N184" i="454" s="1"/>
  <c r="M153" i="454"/>
  <c r="O153" i="454" s="1"/>
  <c r="N153" i="454" s="1"/>
  <c r="M113" i="454"/>
  <c r="O113" i="454" s="1"/>
  <c r="N113" i="454" s="1"/>
  <c r="M104" i="454"/>
  <c r="O104" i="454" s="1"/>
  <c r="N104" i="454" s="1"/>
  <c r="M144" i="454"/>
  <c r="O144" i="454" s="1"/>
  <c r="N144" i="454" s="1"/>
  <c r="M21" i="454"/>
  <c r="O21" i="454" s="1"/>
  <c r="N21" i="454" s="1"/>
  <c r="M139" i="454"/>
  <c r="O139" i="454" s="1"/>
  <c r="N139" i="454" s="1"/>
  <c r="M163" i="454"/>
  <c r="O163" i="454" s="1"/>
  <c r="N163" i="454" s="1"/>
  <c r="M88" i="454"/>
  <c r="O88" i="454" s="1"/>
  <c r="N88" i="454" s="1"/>
  <c r="M56" i="454"/>
  <c r="O56" i="454" s="1"/>
  <c r="N56" i="454" s="1"/>
  <c r="M24" i="454"/>
  <c r="O24" i="454" s="1"/>
  <c r="N24" i="454" s="1"/>
  <c r="M84" i="454"/>
  <c r="O84" i="454" s="1"/>
  <c r="N84" i="454" s="1"/>
  <c r="M20" i="454"/>
  <c r="O20" i="454" s="1"/>
  <c r="N20" i="454" s="1"/>
  <c r="M76" i="454"/>
  <c r="O76" i="454" s="1"/>
  <c r="N76" i="454" s="1"/>
  <c r="M44" i="454"/>
  <c r="O44" i="454" s="1"/>
  <c r="N44" i="454" s="1"/>
  <c r="M64" i="454"/>
  <c r="O64" i="454" s="1"/>
  <c r="N64" i="454" s="1"/>
  <c r="M32" i="454"/>
  <c r="O32" i="454" s="1"/>
  <c r="N32" i="454" s="1"/>
  <c r="H200" i="454" l="1"/>
  <c r="L11" i="454"/>
  <c r="F12" i="361" a="1"/>
  <c r="L200" i="454" l="1"/>
  <c r="M11" i="454"/>
  <c r="F12" i="361"/>
  <c r="O11" i="454" l="1"/>
  <c r="M200" i="454"/>
  <c r="N11" i="454" l="1"/>
  <c r="L1" i="454" s="1"/>
  <c r="O200" i="454"/>
  <c r="A7" i="454" s="1"/>
  <c r="F5" i="454" a="1"/>
  <c r="F5" i="454" s="1"/>
  <c r="F4" i="454" a="1"/>
  <c r="F4" i="454" s="1"/>
  <c r="O5" i="454" l="1"/>
  <c r="O8" i="454" l="1"/>
  <c r="J12" i="361" a="1"/>
  <c r="J12" i="361" l="1"/>
  <c r="O6" i="454"/>
  <c r="H12" i="361" a="1"/>
  <c r="H12" i="361" l="1"/>
  <c r="O3" i="454"/>
  <c r="K200" i="454"/>
  <c r="O4" i="454" s="1"/>
  <c r="E12" i="361" a="1"/>
  <c r="G12" i="361" a="1"/>
  <c r="E12" i="361" l="1"/>
  <c r="E15" i="361" s="1"/>
  <c r="G12" i="361"/>
  <c r="O2" i="454"/>
  <c r="I12" i="361" a="1"/>
  <c r="D12" i="361" a="1"/>
  <c r="E7" i="454" l="1"/>
  <c r="D12" i="361"/>
  <c r="D15" i="361" s="1"/>
  <c r="I12" i="361"/>
  <c r="O7" i="454"/>
  <c r="D18" i="361" l="1"/>
  <c r="H1" i="36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<sst xmlns="http://schemas.openxmlformats.org/spreadsheetml/2006/main" count="992" uniqueCount="273">
  <si>
    <t>Unterhaltsreinigung</t>
  </si>
  <si>
    <t>Pos.</t>
  </si>
  <si>
    <t xml:space="preserve">Raumart </t>
  </si>
  <si>
    <t>Etage</t>
  </si>
  <si>
    <t>LV</t>
  </si>
  <si>
    <t>GS</t>
  </si>
  <si>
    <t>AG</t>
  </si>
  <si>
    <t>Grundfläche:</t>
  </si>
  <si>
    <t>Reinigungsfläche:</t>
  </si>
  <si>
    <t>EP Reinigungsfläche:</t>
  </si>
  <si>
    <t>Produktivstunden:</t>
  </si>
  <si>
    <t>Durchschnittsleistung:</t>
  </si>
  <si>
    <t>Angebotswert:</t>
  </si>
  <si>
    <t>R-Nr.</t>
  </si>
  <si>
    <t>h / Jahr</t>
  </si>
  <si>
    <t>Datenherkunft:</t>
  </si>
  <si>
    <t>Objekt:</t>
  </si>
  <si>
    <t>Stand:</t>
  </si>
  <si>
    <t>Bodenbelag</t>
  </si>
  <si>
    <t>Fläche
(m²)</t>
  </si>
  <si>
    <t>Intervall
(Jahr)</t>
  </si>
  <si>
    <t>EP-RG 
(€)</t>
  </si>
  <si>
    <t>GP-Jahr
(€)</t>
  </si>
  <si>
    <t>Legende:</t>
  </si>
  <si>
    <t>Pos.:</t>
  </si>
  <si>
    <t>Position</t>
  </si>
  <si>
    <t>h:</t>
  </si>
  <si>
    <t>Stunden</t>
  </si>
  <si>
    <t>Raumnummer</t>
  </si>
  <si>
    <t>EP-RG:</t>
  </si>
  <si>
    <t>Einheitspreis pro Reinigung</t>
  </si>
  <si>
    <t xml:space="preserve">LV: </t>
  </si>
  <si>
    <t>Leistungsverzeichnis</t>
  </si>
  <si>
    <t>KR:</t>
  </si>
  <si>
    <t>keine Reinigung</t>
  </si>
  <si>
    <t>SR:</t>
  </si>
  <si>
    <t>Sonderreinigung</t>
  </si>
  <si>
    <t>D</t>
  </si>
  <si>
    <t>zu reinigende Räume:</t>
  </si>
  <si>
    <t xml:space="preserve">Kalkulatorischer Stundenverrechnungssatz: </t>
  </si>
  <si>
    <t>K</t>
  </si>
  <si>
    <t>GP-Jahr:</t>
  </si>
  <si>
    <t>Gesamtpreis pro Jahr</t>
  </si>
  <si>
    <t xml:space="preserve">Zusammenfassung der Angebotswerte </t>
  </si>
  <si>
    <t>Angaben zum Angebot</t>
  </si>
  <si>
    <t>Alle Angaben zu Angebotswerten sind in Euro ohne Umsatzsteuer anzugeben!</t>
  </si>
  <si>
    <t>Im Zweifellsfall gelten die Angebotswerte aus den Preisblättern.</t>
  </si>
  <si>
    <t>Jährlicher Angebotswert ohne Ust. (€)</t>
  </si>
  <si>
    <t xml:space="preserve">Höchste zulässige Reinigungsleistung (m²/h): </t>
  </si>
  <si>
    <t>Objekt</t>
  </si>
  <si>
    <t>Jährliche Produktivstunden (h)</t>
  </si>
  <si>
    <t>Kalkulatorischer Stundenverrechnungs-satz ohne Ust. (€)</t>
  </si>
  <si>
    <t>Gesamtsumme</t>
  </si>
  <si>
    <t>V</t>
  </si>
  <si>
    <t>Bereich</t>
  </si>
  <si>
    <t>Intervall:</t>
  </si>
  <si>
    <t>Bemerkung</t>
  </si>
  <si>
    <t>Umsatzsteuersatz (%)</t>
  </si>
  <si>
    <t>Höchste zulässige Reinigungsleistung (m²/h)</t>
  </si>
  <si>
    <t>Durchschnittsleistung (m²/Stunde)</t>
  </si>
  <si>
    <t>I</t>
  </si>
  <si>
    <t>Leistung</t>
  </si>
  <si>
    <t>UR</t>
  </si>
  <si>
    <t>Fliesen</t>
  </si>
  <si>
    <t>Teppich</t>
  </si>
  <si>
    <t>Leistung:</t>
  </si>
  <si>
    <t>KUNDENLOGO</t>
  </si>
  <si>
    <t>Holz</t>
  </si>
  <si>
    <t>Terrazzo</t>
  </si>
  <si>
    <t>KR</t>
  </si>
  <si>
    <t>Summe</t>
  </si>
  <si>
    <t>C1</t>
  </si>
  <si>
    <t>E1</t>
  </si>
  <si>
    <t>Aufzug</t>
  </si>
  <si>
    <t>Werkstatt</t>
  </si>
  <si>
    <t>Lager</t>
  </si>
  <si>
    <t>1. Unterhaltsreinigung</t>
  </si>
  <si>
    <t>Angebotspreis inkl. Ust.  für 1 Jahr</t>
  </si>
  <si>
    <t>lfd Nr</t>
  </si>
  <si>
    <t>G1</t>
  </si>
  <si>
    <t>E2</t>
  </si>
  <si>
    <t>E3</t>
  </si>
  <si>
    <t>C2</t>
  </si>
  <si>
    <t>G2</t>
  </si>
  <si>
    <t>EG</t>
  </si>
  <si>
    <t>Nr</t>
  </si>
  <si>
    <t>Intervall
(Woche)</t>
  </si>
  <si>
    <t>Reinigungsfläche
in m²</t>
  </si>
  <si>
    <r>
      <t>Leistung
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/h)</t>
    </r>
  </si>
  <si>
    <r>
      <t>Reinigungs-
fläche 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)</t>
    </r>
  </si>
  <si>
    <t>UG</t>
  </si>
  <si>
    <t xml:space="preserve">EG   </t>
  </si>
  <si>
    <t xml:space="preserve">EG    </t>
  </si>
  <si>
    <t>1.OG</t>
  </si>
  <si>
    <t>2.OG</t>
  </si>
  <si>
    <t>DA</t>
  </si>
  <si>
    <t>Verwaltung + Besprechung, Infrastrastruktur</t>
  </si>
  <si>
    <t>Biologische Labore und technische Einrichtungen</t>
  </si>
  <si>
    <t>Technik</t>
  </si>
  <si>
    <t>Labor gemeinschaftliche Nutzung</t>
  </si>
  <si>
    <t>Marine Conservation</t>
  </si>
  <si>
    <t>Verkehrsflächen</t>
  </si>
  <si>
    <t>Labor gemienschaftliche Nutzung</t>
  </si>
  <si>
    <t>Molekular Biologie AG2</t>
  </si>
  <si>
    <t>Molekular Biologie AG1</t>
  </si>
  <si>
    <t xml:space="preserve">Vorraum für Kulturräume </t>
  </si>
  <si>
    <t>Raum für Veranstaltung</t>
  </si>
  <si>
    <t>Fokusforschergruppe</t>
  </si>
  <si>
    <t>AG Biodiversity Theory</t>
  </si>
  <si>
    <t>Interner Postdoc-Pool</t>
  </si>
  <si>
    <t>AG Ecosystem Informatics</t>
  </si>
  <si>
    <t>AG Marine Conversation</t>
  </si>
  <si>
    <t>Flex-Arbeitsräume</t>
  </si>
  <si>
    <t>AG Hillebrand</t>
  </si>
  <si>
    <t>interner Postdoc-Pool</t>
  </si>
  <si>
    <t>AG Uwe John</t>
  </si>
  <si>
    <t>AG Marine Govemance</t>
  </si>
  <si>
    <t xml:space="preserve">Flur </t>
  </si>
  <si>
    <t xml:space="preserve">FM / IT </t>
  </si>
  <si>
    <t>Technik SAN</t>
  </si>
  <si>
    <t>Technik HZG</t>
  </si>
  <si>
    <t>NSHV</t>
  </si>
  <si>
    <t>Treppenhaus Nord</t>
  </si>
  <si>
    <t xml:space="preserve">Druckluft </t>
  </si>
  <si>
    <t>Einbringschacht / Notausstieg</t>
  </si>
  <si>
    <t>Schacht TH Nord</t>
  </si>
  <si>
    <t>Eingang mit Karusseltür</t>
  </si>
  <si>
    <t>Flur 1</t>
  </si>
  <si>
    <t>Voraum</t>
  </si>
  <si>
    <t>Treppenhaus Süd</t>
  </si>
  <si>
    <t xml:space="preserve">Postraum </t>
  </si>
  <si>
    <t>ZWE-Lager</t>
  </si>
  <si>
    <t>Putzmittel</t>
  </si>
  <si>
    <t>Lager Kuehl-/ Gefriers. Lager Allgemein</t>
  </si>
  <si>
    <t>Umkleide-H</t>
  </si>
  <si>
    <t>Vorraum-H</t>
  </si>
  <si>
    <t>Beh.WC</t>
  </si>
  <si>
    <t>Vorraum-D</t>
  </si>
  <si>
    <t>Umkleide-D</t>
  </si>
  <si>
    <t>Dusche-D</t>
  </si>
  <si>
    <t>WC-D</t>
  </si>
  <si>
    <t>WC-H</t>
  </si>
  <si>
    <t>Dusche-H</t>
  </si>
  <si>
    <t>Flur 2</t>
  </si>
  <si>
    <t>Gase u. Fluessigkeiten</t>
  </si>
  <si>
    <t>Seewasser-Tank</t>
  </si>
  <si>
    <t>Teeküche/Sozialrraum</t>
  </si>
  <si>
    <t>Technik 1</t>
  </si>
  <si>
    <t>Nasslabor S1</t>
  </si>
  <si>
    <t>Spuelkueche</t>
  </si>
  <si>
    <t>ELT-UV</t>
  </si>
  <si>
    <t>D-UV</t>
  </si>
  <si>
    <t>Lager brennb. Fluessigkeiten</t>
  </si>
  <si>
    <t>Lager  Sonstige</t>
  </si>
  <si>
    <t>Lager Gefahrenstoffe</t>
  </si>
  <si>
    <t>Flur 2.2</t>
  </si>
  <si>
    <t>Waegeraum</t>
  </si>
  <si>
    <t>Extraktionsr.S1</t>
  </si>
  <si>
    <t>Grossgeräteraum</t>
  </si>
  <si>
    <t>Gel-Dokumentation</t>
  </si>
  <si>
    <t>Kopierraum</t>
  </si>
  <si>
    <t>PCR-Vorbereitungsr. S1</t>
  </si>
  <si>
    <t>Extraktionsr. S1</t>
  </si>
  <si>
    <t>Clean Bench</t>
  </si>
  <si>
    <t>Mikroskopie</t>
  </si>
  <si>
    <t>Schleuse</t>
  </si>
  <si>
    <t>klim. Kulturk.1</t>
  </si>
  <si>
    <t>Marine C. klim. Kulturk. 1</t>
  </si>
  <si>
    <t>Marine C. klim. Kulturk. 2</t>
  </si>
  <si>
    <t>AWI Drittm. klim. Kulturk.S1</t>
  </si>
  <si>
    <t>Druckgas</t>
  </si>
  <si>
    <t>Freitreppe 1</t>
  </si>
  <si>
    <t>Empfang</t>
  </si>
  <si>
    <t>Rampen</t>
  </si>
  <si>
    <t>Flur 2.1</t>
  </si>
  <si>
    <t>Flur 3</t>
  </si>
  <si>
    <t>Besprechung ZE 1</t>
  </si>
  <si>
    <t>Aufenthalt ZE 2</t>
  </si>
  <si>
    <t>Besprechung</t>
  </si>
  <si>
    <t>Assistent</t>
  </si>
  <si>
    <t>Doctoranden 1.1</t>
  </si>
  <si>
    <t>Postdocs</t>
  </si>
  <si>
    <t>Techniker</t>
  </si>
  <si>
    <t>W3-Professor</t>
  </si>
  <si>
    <t>Rechenzentr.</t>
  </si>
  <si>
    <t>Veranstaltung</t>
  </si>
  <si>
    <t>Balkon</t>
  </si>
  <si>
    <t>Doktoranden</t>
  </si>
  <si>
    <t>Leiter</t>
  </si>
  <si>
    <t>Flex-Ap</t>
  </si>
  <si>
    <t>Catering/ Garderobe</t>
  </si>
  <si>
    <t>IT-Lager</t>
  </si>
  <si>
    <t>Liegeraum</t>
  </si>
  <si>
    <t>Teekueche</t>
  </si>
  <si>
    <t>Aufenhalt</t>
  </si>
  <si>
    <t>Kopier/Lager</t>
  </si>
  <si>
    <t>Stuhllager</t>
  </si>
  <si>
    <t>Schacht Mitte</t>
  </si>
  <si>
    <t>Freitreppe 2</t>
  </si>
  <si>
    <t>Vorzone Konferenz</t>
  </si>
  <si>
    <t>Doctoranden 1.2</t>
  </si>
  <si>
    <t>Flur 3.1</t>
  </si>
  <si>
    <t>Flur 3.2</t>
  </si>
  <si>
    <t>Flex-AP</t>
  </si>
  <si>
    <t>Wiss. Koord</t>
  </si>
  <si>
    <t>Stellv. Direktor</t>
  </si>
  <si>
    <t>Direktor</t>
  </si>
  <si>
    <t>Finanzen + IT</t>
  </si>
  <si>
    <t>Adm. Koor.</t>
  </si>
  <si>
    <t>Wiss.trans.</t>
  </si>
  <si>
    <t>Haushalts-u. Rechnungsw.</t>
  </si>
  <si>
    <t>Senior-Wiss.</t>
  </si>
  <si>
    <t>Doktorand</t>
  </si>
  <si>
    <t>Lager Allg.</t>
  </si>
  <si>
    <t>Aufenthalt</t>
  </si>
  <si>
    <t>RLT-Zentrale</t>
  </si>
  <si>
    <t>Flur 2.3</t>
  </si>
  <si>
    <t>Flur 3.3</t>
  </si>
  <si>
    <t>Lichtdach Süd</t>
  </si>
  <si>
    <t>Aufstellfläche Gebläse Süd</t>
  </si>
  <si>
    <t>Aufstellfläche Kälte</t>
  </si>
  <si>
    <t>Lichtdach Mitte</t>
  </si>
  <si>
    <t>Aufstellfläche Gebläse Mitte</t>
  </si>
  <si>
    <t>Lichtdach Nord</t>
  </si>
  <si>
    <t>Aufstellfläche Gebläse Nord</t>
  </si>
  <si>
    <t xml:space="preserve">Lager </t>
  </si>
  <si>
    <t>Beschichtung</t>
  </si>
  <si>
    <t>Beschichtung (Technik, mechanisch belastbar)</t>
  </si>
  <si>
    <t>Beschichtung außen</t>
  </si>
  <si>
    <t>-</t>
  </si>
  <si>
    <t>Synthesekautschuk</t>
  </si>
  <si>
    <t>Synthesekautschuk ölbeständig</t>
  </si>
  <si>
    <t>Synthesekautschuk R10</t>
  </si>
  <si>
    <t>Fliesen R10</t>
  </si>
  <si>
    <t>Teppich/ Fliesen R10</t>
  </si>
  <si>
    <t>Kies</t>
  </si>
  <si>
    <t>R</t>
  </si>
  <si>
    <t>Helmholtz-Institut für Funktionelle Marine Biodiversität
an der Universität Oldenburg (HIFMB)</t>
  </si>
  <si>
    <t>Im Technologiepark 5</t>
  </si>
  <si>
    <t>26129 Oldenburg</t>
  </si>
  <si>
    <t>Helmholtz-Institut für Funktionelle Marine Biodiversität an der Universität Oldenburg (HIFMB)</t>
  </si>
  <si>
    <t>SR</t>
  </si>
  <si>
    <t>Leistg:</t>
  </si>
  <si>
    <t xml:space="preserve">Einzutragen sind Angebotspreise für Sonderleistungen auf Abruf. Die Angebotswerte verstehen sich je Einheit ohne Umsatzsteuer </t>
  </si>
  <si>
    <t>inkl. Material- und Gerätekosten wenn nicht anderslautend beschrieben. Kosten für An- und Abfahren sind ebenfalls einzurechnen.</t>
  </si>
  <si>
    <t>Sonderreinigungen nach Stückpreisen</t>
  </si>
  <si>
    <t>Beschreibung 1</t>
  </si>
  <si>
    <t>Beschreibung 2</t>
  </si>
  <si>
    <t>Preis pro Einheit(€)</t>
  </si>
  <si>
    <t>Menge</t>
  </si>
  <si>
    <t>Einheit</t>
  </si>
  <si>
    <t>Intervall pro Jahr*</t>
  </si>
  <si>
    <t xml:space="preserve">GP-Jahr
(€) </t>
  </si>
  <si>
    <t>Stk.</t>
  </si>
  <si>
    <t>Zwischensumme der Sonderreinigungen nach Stückpreis</t>
  </si>
  <si>
    <t>GESAMTSUMME</t>
  </si>
  <si>
    <t>*</t>
  </si>
  <si>
    <t xml:space="preserve">Bei den angegebenen Reinigungsintervallen pro Jahr und Raum handelt es sich um Schätzwerte. </t>
  </si>
  <si>
    <t>Die tatsächlich beauftragte Anzahl an Reinigungen kann sowohl höher als auch niedriger sein.</t>
  </si>
  <si>
    <t>GP:</t>
  </si>
  <si>
    <t>Gesamtpreis</t>
  </si>
  <si>
    <t>STVS:</t>
  </si>
  <si>
    <t>Stundenverrechnungssatz</t>
  </si>
  <si>
    <t>Sonderreinigungen nach Stück-/Einheitspreisen (blau): Hier ist in das Grau hinterlegte Feld ein Stück-/Einheitspreis einzutragen.</t>
  </si>
  <si>
    <t>Die Errechnung des GP-Jahr (€) ergibt sich dann aus der Multiplikation der Jahresstückzahl (=Menge*Intervall) und des EP pro Stück/Einheit</t>
  </si>
  <si>
    <t>Intensivreinigung der Küchenzeilen in Raum 2303</t>
  </si>
  <si>
    <t xml:space="preserve">Jährlich: Innen und außen </t>
  </si>
  <si>
    <t>Intensivreinigung der Küchenzeilen in Raum 1214</t>
  </si>
  <si>
    <t>Intensivreinigung der Küchenzeilen in Raum 312</t>
  </si>
  <si>
    <t>Monatlich</t>
  </si>
  <si>
    <t>Innenreinigung Kühlschränke in den drei Räumen</t>
  </si>
  <si>
    <t>Innenreinigung Mikrowelle in Raum 2303</t>
  </si>
  <si>
    <t>Täglich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</si>
</sst>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00\ [$€-40A]_-;\-* #,##0.0000\ [$€-40A]_-;_-* &quot;-&quot;????\ [$€-40A]_-;_-@_-"/>
    <numFmt numFmtId="167" formatCode="_([$€-2]* #,##0.00_);_([$€-2]* \(#,##0.00\);_([$€-2]* &quot;-&quot;??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#,##0.00\ &quot;€&quot;"/>
    <numFmt numFmtId="171" formatCode="#,##0.0000"/>
  </numFmts>
  <fonts count="9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indexed="8"/>
      <name val="Arial"/>
      <family val="2"/>
    </font>
    <font>
      <sz val="11"/>
      <color theme="1"/>
      <name val="Gotham Medium"/>
      <family val="2"/>
    </font>
    <font>
      <b/>
      <sz val="10"/>
      <color rgb="FF3F3F3F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rgb="FF000000"/>
      <name val="Calibri"/>
      <family val="2"/>
      <scheme val="minor"/>
    </font>
    <font>
      <sz val="10"/>
      <name val="Helv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Helvetica Neue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b/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u/>
      <sz val="10"/>
      <name val="Aptos"/>
      <family val="2"/>
    </font>
    <font>
      <b/>
      <sz val="10"/>
      <name val="Aptos"/>
      <family val="2"/>
    </font>
    <font>
      <b/>
      <sz val="10"/>
      <color theme="0" tint="-0.34998626667073579"/>
      <name val="Aptos"/>
      <family val="2"/>
    </font>
    <font>
      <b/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rgb="FFFFFFFF"/>
      <name val="Aptos"/>
      <family val="2"/>
    </font>
    <font>
      <sz val="10"/>
      <color theme="1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9"/>
      <color theme="0"/>
      <name val="Aptos"/>
      <family val="2"/>
    </font>
    <font>
      <b/>
      <sz val="9"/>
      <color theme="1"/>
      <name val="Aptos"/>
      <family val="2"/>
    </font>
    <font>
      <b/>
      <vertAlign val="superscript"/>
      <sz val="9"/>
      <name val="Aptos"/>
      <family val="2"/>
    </font>
    <font>
      <b/>
      <sz val="9"/>
      <color theme="4" tint="0.79998168889431442"/>
      <name val="Aptos"/>
      <family val="2"/>
    </font>
  </fonts>
  <fills count="63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DCE6F1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theme="0" tint="-0.2499465926084170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14996795556505021"/>
      </diagonal>
    </border>
  </borders>
  <cellStyleXfs count="2596">
    <xf numFmtId="0" fontId="0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9" fillId="2" borderId="0" applyNumberFormat="0" applyBorder="0" applyAlignment="0" applyProtection="0"/>
    <xf numFmtId="165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15" borderId="7" applyNumberFormat="0" applyFont="0" applyAlignment="0" applyProtection="0"/>
    <xf numFmtId="0" fontId="21" fillId="15" borderId="7" applyNumberFormat="0" applyFont="0" applyAlignment="0" applyProtection="0"/>
    <xf numFmtId="0" fontId="21" fillId="0" borderId="0"/>
    <xf numFmtId="0" fontId="17" fillId="0" borderId="0"/>
    <xf numFmtId="0" fontId="17" fillId="0" borderId="0"/>
    <xf numFmtId="0" fontId="17" fillId="0" borderId="0"/>
    <xf numFmtId="167" fontId="17" fillId="0" borderId="0"/>
    <xf numFmtId="166" fontId="17" fillId="0" borderId="0"/>
    <xf numFmtId="0" fontId="21" fillId="0" borderId="0"/>
    <xf numFmtId="0" fontId="17" fillId="0" borderId="0"/>
    <xf numFmtId="164" fontId="22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2" fillId="0" borderId="0"/>
    <xf numFmtId="0" fontId="15" fillId="0" borderId="0"/>
    <xf numFmtId="0" fontId="23" fillId="0" borderId="0"/>
    <xf numFmtId="0" fontId="15" fillId="0" borderId="0"/>
    <xf numFmtId="0" fontId="14" fillId="0" borderId="0"/>
    <xf numFmtId="9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5" fillId="33" borderId="0" applyNumberFormat="0" applyBorder="0" applyAlignment="0" applyProtection="0"/>
    <xf numFmtId="0" fontId="25" fillId="35" borderId="0" applyNumberFormat="0" applyBorder="0" applyAlignment="0" applyProtection="0"/>
    <xf numFmtId="0" fontId="25" fillId="24" borderId="0" applyNumberFormat="0" applyBorder="0" applyAlignment="0" applyProtection="0"/>
    <xf numFmtId="0" fontId="25" fillId="26" borderId="0" applyNumberFormat="0" applyBorder="0" applyAlignment="0" applyProtection="0"/>
    <xf numFmtId="0" fontId="25" fillId="28" borderId="0" applyNumberFormat="0" applyBorder="0" applyAlignment="0" applyProtection="0"/>
    <xf numFmtId="0" fontId="25" fillId="30" borderId="0" applyNumberFormat="0" applyBorder="0" applyAlignment="0" applyProtection="0"/>
    <xf numFmtId="0" fontId="25" fillId="32" borderId="0" applyNumberFormat="0" applyBorder="0" applyAlignment="0" applyProtection="0"/>
    <xf numFmtId="0" fontId="25" fillId="34" borderId="0" applyNumberFormat="0" applyBorder="0" applyAlignment="0" applyProtection="0"/>
    <xf numFmtId="0" fontId="26" fillId="19" borderId="0" applyNumberFormat="0" applyBorder="0" applyAlignment="0" applyProtection="0"/>
    <xf numFmtId="0" fontId="27" fillId="22" borderId="13" applyNumberFormat="0" applyAlignment="0" applyProtection="0"/>
    <xf numFmtId="0" fontId="28" fillId="23" borderId="16" applyNumberFormat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5" fillId="0" borderId="0" applyNumberFormat="0" applyFill="0" applyBorder="0" applyProtection="0">
      <alignment horizontal="left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21" borderId="13" applyNumberFormat="0" applyAlignment="0" applyProtection="0"/>
    <xf numFmtId="0" fontId="40" fillId="0" borderId="15" applyNumberFormat="0" applyFill="0" applyAlignment="0" applyProtection="0"/>
    <xf numFmtId="0" fontId="41" fillId="20" borderId="0" applyNumberFormat="0" applyBorder="0" applyAlignment="0" applyProtection="0"/>
    <xf numFmtId="0" fontId="42" fillId="0" borderId="0">
      <alignment vertical="top"/>
    </xf>
    <xf numFmtId="0" fontId="42" fillId="0" borderId="0">
      <alignment vertical="top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22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43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14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42" fillId="0" borderId="0">
      <alignment vertical="top"/>
    </xf>
    <xf numFmtId="0" fontId="14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15" borderId="7" applyNumberFormat="0" applyFont="0" applyAlignment="0" applyProtection="0"/>
    <xf numFmtId="0" fontId="44" fillId="22" borderId="14" applyNumberFormat="0" applyAlignment="0" applyProtection="0"/>
    <xf numFmtId="9" fontId="3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8">
      <alignment horizontal="center"/>
    </xf>
    <xf numFmtId="4" fontId="16" fillId="36" borderId="19" applyNumberFormat="0" applyProtection="0">
      <alignment vertical="center"/>
    </xf>
    <xf numFmtId="4" fontId="16" fillId="37" borderId="19" applyNumberFormat="0" applyProtection="0">
      <alignment horizontal="left" vertical="center" indent="1"/>
    </xf>
    <xf numFmtId="4" fontId="16" fillId="38" borderId="19" applyNumberFormat="0" applyProtection="0">
      <alignment horizontal="left" vertical="center" indent="1"/>
    </xf>
    <xf numFmtId="4" fontId="16" fillId="0" borderId="19" applyNumberFormat="0" applyProtection="0">
      <alignment horizontal="right" vertical="center"/>
    </xf>
    <xf numFmtId="4" fontId="16" fillId="38" borderId="19" applyNumberFormat="0" applyProtection="0">
      <alignment horizontal="left" vertical="center" indent="1"/>
    </xf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42" fillId="0" borderId="0"/>
    <xf numFmtId="0" fontId="15" fillId="0" borderId="0"/>
    <xf numFmtId="0" fontId="47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1" applyNumberFormat="0" applyFill="0" applyProtection="0">
      <alignment vertical="top" wrapText="1"/>
    </xf>
    <xf numFmtId="49" fontId="15" fillId="0" borderId="0" applyFont="0" applyFill="0" applyBorder="0" applyAlignment="0" applyProtection="0">
      <protection locked="0"/>
    </xf>
    <xf numFmtId="0" fontId="24" fillId="0" borderId="17" applyNumberFormat="0" applyFill="0" applyAlignment="0" applyProtection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40" fontId="15" fillId="0" borderId="0" applyFont="0" applyFill="0" applyBorder="0" applyAlignment="0" applyProtection="0"/>
    <xf numFmtId="0" fontId="13" fillId="0" borderId="0"/>
    <xf numFmtId="166" fontId="15" fillId="0" borderId="0"/>
    <xf numFmtId="0" fontId="12" fillId="0" borderId="0"/>
    <xf numFmtId="0" fontId="15" fillId="0" borderId="0"/>
    <xf numFmtId="167" fontId="15" fillId="0" borderId="0"/>
    <xf numFmtId="0" fontId="47" fillId="0" borderId="0"/>
    <xf numFmtId="0" fontId="15" fillId="0" borderId="0"/>
    <xf numFmtId="165" fontId="15" fillId="0" borderId="0" applyFont="0" applyFill="0" applyBorder="0" applyAlignment="0" applyProtection="0"/>
    <xf numFmtId="0" fontId="50" fillId="0" borderId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2" borderId="0" applyNumberFormat="0" applyBorder="0" applyAlignment="0" applyProtection="0"/>
    <xf numFmtId="0" fontId="31" fillId="48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9" borderId="0" applyNumberFormat="0" applyBorder="0" applyAlignment="0" applyProtection="0"/>
    <xf numFmtId="0" fontId="19" fillId="50" borderId="0" applyNumberFormat="0" applyBorder="0" applyAlignment="0" applyProtection="0"/>
    <xf numFmtId="0" fontId="19" fillId="2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38" borderId="0" applyNumberFormat="0" applyBorder="0" applyAlignment="0" applyProtection="0"/>
    <xf numFmtId="0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4" borderId="0" applyNumberFormat="0" applyBorder="0" applyAlignment="0" applyProtection="0"/>
    <xf numFmtId="0" fontId="19" fillId="55" borderId="0" applyNumberFormat="0" applyBorder="0" applyAlignment="0" applyProtection="0"/>
    <xf numFmtId="0" fontId="19" fillId="51" borderId="0" applyNumberFormat="0" applyBorder="0" applyAlignment="0" applyProtection="0"/>
    <xf numFmtId="0" fontId="19" fillId="38" borderId="0" applyNumberFormat="0" applyBorder="0" applyAlignment="0" applyProtection="0"/>
    <xf numFmtId="0" fontId="19" fillId="56" borderId="0" applyNumberFormat="0" applyBorder="0" applyAlignment="0" applyProtection="0"/>
    <xf numFmtId="0" fontId="51" fillId="57" borderId="30" applyNumberFormat="0" applyAlignment="0" applyProtection="0"/>
    <xf numFmtId="0" fontId="52" fillId="57" borderId="31" applyNumberFormat="0" applyAlignment="0" applyProtection="0"/>
    <xf numFmtId="0" fontId="53" fillId="46" borderId="31" applyNumberFormat="0" applyAlignment="0" applyProtection="0"/>
    <xf numFmtId="0" fontId="54" fillId="0" borderId="32" applyNumberFormat="0" applyFill="0" applyAlignment="0" applyProtection="0"/>
    <xf numFmtId="0" fontId="55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0" fontId="56" fillId="43" borderId="0" applyNumberFormat="0" applyBorder="0" applyAlignment="0" applyProtection="0"/>
    <xf numFmtId="164" fontId="42" fillId="0" borderId="0" applyFont="0" applyFill="0" applyBorder="0" applyAlignment="0" applyProtection="0"/>
    <xf numFmtId="0" fontId="57" fillId="36" borderId="0" applyNumberFormat="0" applyBorder="0" applyAlignment="0" applyProtection="0"/>
    <xf numFmtId="0" fontId="31" fillId="58" borderId="33" applyNumberFormat="0" applyFont="0" applyAlignment="0" applyProtection="0"/>
    <xf numFmtId="9" fontId="15" fillId="0" borderId="0" applyFont="0" applyFill="0" applyBorder="0" applyAlignment="0" applyProtection="0">
      <alignment wrapText="1"/>
    </xf>
    <xf numFmtId="0" fontId="58" fillId="42" borderId="0" applyNumberFormat="0" applyBorder="0" applyAlignment="0" applyProtection="0"/>
    <xf numFmtId="0" fontId="15" fillId="0" borderId="0">
      <alignment wrapText="1"/>
    </xf>
    <xf numFmtId="0" fontId="59" fillId="0" borderId="0" applyNumberFormat="0" applyFill="0" applyBorder="0" applyAlignment="0" applyProtection="0"/>
    <xf numFmtId="0" fontId="60" fillId="0" borderId="34" applyNumberFormat="0" applyFill="0" applyAlignment="0" applyProtection="0"/>
    <xf numFmtId="0" fontId="61" fillId="0" borderId="35" applyNumberFormat="0" applyFill="0" applyAlignment="0" applyProtection="0"/>
    <xf numFmtId="0" fontId="62" fillId="0" borderId="36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37" applyNumberFormat="0" applyFill="0" applyAlignment="0" applyProtection="0"/>
    <xf numFmtId="44" fontId="42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59" borderId="38" applyNumberFormat="0" applyAlignment="0" applyProtection="0"/>
    <xf numFmtId="0" fontId="11" fillId="0" borderId="0"/>
    <xf numFmtId="0" fontId="10" fillId="0" borderId="0"/>
    <xf numFmtId="0" fontId="15" fillId="0" borderId="0"/>
    <xf numFmtId="167" fontId="9" fillId="0" borderId="0"/>
    <xf numFmtId="167" fontId="15" fillId="0" borderId="0"/>
    <xf numFmtId="167" fontId="9" fillId="0" borderId="0"/>
    <xf numFmtId="167" fontId="15" fillId="0" borderId="0"/>
    <xf numFmtId="167" fontId="15" fillId="0" borderId="0" applyFont="0" applyFill="0" applyBorder="0" applyAlignment="0" applyProtection="0"/>
    <xf numFmtId="167" fontId="22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9" fillId="3" borderId="0" applyNumberFormat="0" applyBorder="0" applyAlignment="0" applyProtection="0"/>
    <xf numFmtId="167" fontId="9" fillId="4" borderId="0" applyNumberFormat="0" applyBorder="0" applyAlignment="0" applyProtection="0"/>
    <xf numFmtId="167" fontId="9" fillId="5" borderId="0" applyNumberFormat="0" applyBorder="0" applyAlignment="0" applyProtection="0"/>
    <xf numFmtId="167" fontId="9" fillId="6" borderId="0" applyNumberFormat="0" applyBorder="0" applyAlignment="0" applyProtection="0"/>
    <xf numFmtId="167" fontId="9" fillId="7" borderId="0" applyNumberFormat="0" applyBorder="0" applyAlignment="0" applyProtection="0"/>
    <xf numFmtId="167" fontId="9" fillId="8" borderId="0" applyNumberFormat="0" applyBorder="0" applyAlignment="0" applyProtection="0"/>
    <xf numFmtId="167" fontId="22" fillId="3" borderId="0" applyNumberFormat="0" applyBorder="0" applyAlignment="0" applyProtection="0"/>
    <xf numFmtId="167" fontId="22" fillId="4" borderId="0" applyNumberFormat="0" applyBorder="0" applyAlignment="0" applyProtection="0"/>
    <xf numFmtId="167" fontId="22" fillId="5" borderId="0" applyNumberFormat="0" applyBorder="0" applyAlignment="0" applyProtection="0"/>
    <xf numFmtId="167" fontId="22" fillId="6" borderId="0" applyNumberFormat="0" applyBorder="0" applyAlignment="0" applyProtection="0"/>
    <xf numFmtId="167" fontId="22" fillId="7" borderId="0" applyNumberFormat="0" applyBorder="0" applyAlignment="0" applyProtection="0"/>
    <xf numFmtId="167" fontId="22" fillId="8" borderId="0" applyNumberFormat="0" applyBorder="0" applyAlignment="0" applyProtection="0"/>
    <xf numFmtId="167" fontId="9" fillId="9" borderId="0" applyNumberFormat="0" applyBorder="0" applyAlignment="0" applyProtection="0"/>
    <xf numFmtId="167" fontId="9" fillId="10" borderId="0" applyNumberFormat="0" applyBorder="0" applyAlignment="0" applyProtection="0"/>
    <xf numFmtId="167" fontId="9" fillId="11" borderId="0" applyNumberFormat="0" applyBorder="0" applyAlignment="0" applyProtection="0"/>
    <xf numFmtId="167" fontId="9" fillId="12" borderId="0" applyNumberFormat="0" applyBorder="0" applyAlignment="0" applyProtection="0"/>
    <xf numFmtId="167" fontId="9" fillId="13" borderId="0" applyNumberFormat="0" applyBorder="0" applyAlignment="0" applyProtection="0"/>
    <xf numFmtId="167" fontId="9" fillId="14" borderId="0" applyNumberFormat="0" applyBorder="0" applyAlignment="0" applyProtection="0"/>
    <xf numFmtId="167" fontId="22" fillId="9" borderId="0" applyNumberFormat="0" applyBorder="0" applyAlignment="0" applyProtection="0"/>
    <xf numFmtId="167" fontId="22" fillId="10" borderId="0" applyNumberFormat="0" applyBorder="0" applyAlignment="0" applyProtection="0"/>
    <xf numFmtId="167" fontId="22" fillId="11" borderId="0" applyNumberFormat="0" applyBorder="0" applyAlignment="0" applyProtection="0"/>
    <xf numFmtId="167" fontId="22" fillId="12" borderId="0" applyNumberFormat="0" applyBorder="0" applyAlignment="0" applyProtection="0"/>
    <xf numFmtId="167" fontId="22" fillId="13" borderId="0" applyNumberFormat="0" applyBorder="0" applyAlignment="0" applyProtection="0"/>
    <xf numFmtId="167" fontId="22" fillId="14" borderId="0" applyNumberFormat="0" applyBorder="0" applyAlignment="0" applyProtection="0"/>
    <xf numFmtId="167" fontId="25" fillId="25" borderId="0" applyNumberFormat="0" applyBorder="0" applyAlignment="0" applyProtection="0"/>
    <xf numFmtId="167" fontId="25" fillId="27" borderId="0" applyNumberFormat="0" applyBorder="0" applyAlignment="0" applyProtection="0"/>
    <xf numFmtId="167" fontId="25" fillId="29" borderId="0" applyNumberFormat="0" applyBorder="0" applyAlignment="0" applyProtection="0"/>
    <xf numFmtId="167" fontId="25" fillId="31" borderId="0" applyNumberFormat="0" applyBorder="0" applyAlignment="0" applyProtection="0"/>
    <xf numFmtId="167" fontId="25" fillId="33" borderId="0" applyNumberFormat="0" applyBorder="0" applyAlignment="0" applyProtection="0"/>
    <xf numFmtId="167" fontId="25" fillId="35" borderId="0" applyNumberFormat="0" applyBorder="0" applyAlignment="0" applyProtection="0"/>
    <xf numFmtId="167" fontId="19" fillId="2" borderId="0" applyNumberFormat="0" applyBorder="0" applyAlignment="0" applyProtection="0"/>
    <xf numFmtId="167" fontId="25" fillId="24" borderId="0" applyNumberFormat="0" applyBorder="0" applyAlignment="0" applyProtection="0"/>
    <xf numFmtId="167" fontId="25" fillId="26" borderId="0" applyNumberFormat="0" applyBorder="0" applyAlignment="0" applyProtection="0"/>
    <xf numFmtId="167" fontId="25" fillId="28" borderId="0" applyNumberFormat="0" applyBorder="0" applyAlignment="0" applyProtection="0"/>
    <xf numFmtId="167" fontId="25" fillId="30" borderId="0" applyNumberFormat="0" applyBorder="0" applyAlignment="0" applyProtection="0"/>
    <xf numFmtId="167" fontId="25" fillId="32" borderId="0" applyNumberFormat="0" applyBorder="0" applyAlignment="0" applyProtection="0"/>
    <xf numFmtId="167" fontId="25" fillId="34" borderId="0" applyNumberFormat="0" applyBorder="0" applyAlignment="0" applyProtection="0"/>
    <xf numFmtId="167" fontId="26" fillId="19" borderId="0" applyNumberFormat="0" applyBorder="0" applyAlignment="0" applyProtection="0"/>
    <xf numFmtId="167" fontId="27" fillId="22" borderId="13" applyNumberFormat="0" applyAlignment="0" applyProtection="0"/>
    <xf numFmtId="167" fontId="28" fillId="23" borderId="16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5" fillId="0" borderId="0" applyNumberFormat="0" applyFill="0" applyBorder="0" applyProtection="0">
      <alignment horizontal="left"/>
    </xf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3" fillId="0" borderId="0" applyNumberFormat="0" applyFill="0" applyBorder="0" applyAlignment="0" applyProtection="0"/>
    <xf numFmtId="167" fontId="34" fillId="18" borderId="0" applyNumberFormat="0" applyBorder="0" applyAlignment="0" applyProtection="0"/>
    <xf numFmtId="167" fontId="35" fillId="0" borderId="10" applyNumberFormat="0" applyFill="0" applyAlignment="0" applyProtection="0"/>
    <xf numFmtId="167" fontId="36" fillId="0" borderId="11" applyNumberFormat="0" applyFill="0" applyAlignment="0" applyProtection="0"/>
    <xf numFmtId="167" fontId="37" fillId="0" borderId="12" applyNumberFormat="0" applyFill="0" applyAlignment="0" applyProtection="0"/>
    <xf numFmtId="167" fontId="37" fillId="0" borderId="0" applyNumberFormat="0" applyFill="0" applyBorder="0" applyAlignment="0" applyProtection="0"/>
    <xf numFmtId="167" fontId="38" fillId="0" borderId="0" applyNumberFormat="0" applyFill="0" applyBorder="0" applyAlignment="0" applyProtection="0">
      <alignment vertical="top"/>
      <protection locked="0"/>
    </xf>
    <xf numFmtId="167" fontId="39" fillId="21" borderId="13" applyNumberFormat="0" applyAlignment="0" applyProtection="0"/>
    <xf numFmtId="167" fontId="40" fillId="0" borderId="15" applyNumberFormat="0" applyFill="0" applyAlignment="0" applyProtection="0"/>
    <xf numFmtId="167" fontId="41" fillId="20" borderId="0" applyNumberFormat="0" applyBorder="0" applyAlignment="0" applyProtection="0"/>
    <xf numFmtId="167" fontId="42" fillId="0" borderId="0">
      <alignment vertical="top"/>
    </xf>
    <xf numFmtId="167" fontId="42" fillId="0" borderId="0">
      <alignment vertical="top"/>
    </xf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32" fillId="0" borderId="0"/>
    <xf numFmtId="167" fontId="22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32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29" fillId="0" borderId="0"/>
    <xf numFmtId="167" fontId="29" fillId="0" borderId="0"/>
    <xf numFmtId="167" fontId="29" fillId="0" borderId="0"/>
    <xf numFmtId="167" fontId="22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9" fillId="0" borderId="0"/>
    <xf numFmtId="167" fontId="43" fillId="0" borderId="0"/>
    <xf numFmtId="167" fontId="32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15" fillId="0" borderId="0"/>
    <xf numFmtId="167" fontId="9" fillId="0" borderId="0"/>
    <xf numFmtId="167" fontId="9" fillId="0" borderId="0"/>
    <xf numFmtId="167" fontId="22" fillId="0" borderId="0"/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9" fillId="0" borderId="0"/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42" fillId="0" borderId="0">
      <alignment vertical="top"/>
    </xf>
    <xf numFmtId="167" fontId="9" fillId="0" borderId="0"/>
    <xf numFmtId="167" fontId="9" fillId="0" borderId="0"/>
    <xf numFmtId="167" fontId="22" fillId="0" borderId="0"/>
    <xf numFmtId="167" fontId="9" fillId="0" borderId="0"/>
    <xf numFmtId="167" fontId="9" fillId="0" borderId="0"/>
    <xf numFmtId="167" fontId="42" fillId="0" borderId="0">
      <alignment vertical="top"/>
    </xf>
    <xf numFmtId="167" fontId="9" fillId="0" borderId="0"/>
    <xf numFmtId="167" fontId="29" fillId="0" borderId="0"/>
    <xf numFmtId="167" fontId="2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22" fillId="15" borderId="7" applyNumberFormat="0" applyFont="0" applyAlignment="0" applyProtection="0"/>
    <xf numFmtId="167" fontId="9" fillId="15" borderId="7" applyNumberFormat="0" applyFont="0" applyAlignment="0" applyProtection="0"/>
    <xf numFmtId="167" fontId="9" fillId="15" borderId="7" applyNumberFormat="0" applyFont="0" applyAlignment="0" applyProtection="0"/>
    <xf numFmtId="167" fontId="44" fillId="22" borderId="14" applyNumberFormat="0" applyAlignment="0" applyProtection="0"/>
    <xf numFmtId="167" fontId="45" fillId="0" borderId="0" applyNumberFormat="0" applyFont="0" applyFill="0" applyBorder="0" applyAlignment="0" applyProtection="0">
      <alignment horizontal="left"/>
    </xf>
    <xf numFmtId="4" fontId="16" fillId="38" borderId="49" applyNumberFormat="0" applyProtection="0">
      <alignment horizontal="left" vertical="center" indent="1"/>
    </xf>
    <xf numFmtId="167" fontId="46" fillId="0" borderId="18">
      <alignment horizontal="center"/>
    </xf>
    <xf numFmtId="4" fontId="16" fillId="36" borderId="45" applyNumberFormat="0" applyProtection="0">
      <alignment vertical="center"/>
    </xf>
    <xf numFmtId="4" fontId="16" fillId="37" borderId="45" applyNumberFormat="0" applyProtection="0">
      <alignment horizontal="left" vertical="center" indent="1"/>
    </xf>
    <xf numFmtId="4" fontId="16" fillId="38" borderId="45" applyNumberFormat="0" applyProtection="0">
      <alignment horizontal="left" vertical="center" indent="1"/>
    </xf>
    <xf numFmtId="4" fontId="16" fillId="0" borderId="45" applyNumberFormat="0" applyProtection="0">
      <alignment horizontal="right" vertical="center"/>
    </xf>
    <xf numFmtId="4" fontId="16" fillId="38" borderId="45" applyNumberFormat="0" applyProtection="0">
      <alignment horizontal="left" vertical="center" indent="1"/>
    </xf>
    <xf numFmtId="167" fontId="15" fillId="0" borderId="0"/>
    <xf numFmtId="167" fontId="9" fillId="0" borderId="0"/>
    <xf numFmtId="167" fontId="9" fillId="0" borderId="0"/>
    <xf numFmtId="167" fontId="9" fillId="0" borderId="0"/>
    <xf numFmtId="167" fontId="15" fillId="0" borderId="0"/>
    <xf numFmtId="167" fontId="42" fillId="0" borderId="0"/>
    <xf numFmtId="167" fontId="15" fillId="0" borderId="0"/>
    <xf numFmtId="167" fontId="15" fillId="0" borderId="0"/>
    <xf numFmtId="167" fontId="66" fillId="0" borderId="0" applyNumberFormat="0" applyFill="0" applyBorder="0" applyProtection="0">
      <alignment vertical="top"/>
    </xf>
    <xf numFmtId="167" fontId="47" fillId="0" borderId="0"/>
    <xf numFmtId="167" fontId="15" fillId="0" borderId="0"/>
    <xf numFmtId="167" fontId="15" fillId="0" borderId="0"/>
    <xf numFmtId="167" fontId="15" fillId="0" borderId="0"/>
    <xf numFmtId="167" fontId="48" fillId="0" borderId="0"/>
    <xf numFmtId="167" fontId="15" fillId="0" borderId="29" applyNumberFormat="0" applyFill="0" applyProtection="0">
      <alignment vertical="top" wrapText="1"/>
    </xf>
    <xf numFmtId="167" fontId="24" fillId="0" borderId="17" applyNumberFormat="0" applyFill="0" applyAlignment="0" applyProtection="0"/>
    <xf numFmtId="44" fontId="9" fillId="0" borderId="0" applyFont="0" applyFill="0" applyBorder="0" applyAlignment="0" applyProtection="0"/>
    <xf numFmtId="44" fontId="15" fillId="0" borderId="0" applyFont="0" applyFill="0" applyBorder="0" applyAlignment="0" applyProtection="0"/>
    <xf numFmtId="167" fontId="49" fillId="0" borderId="0" applyNumberFormat="0" applyFill="0" applyBorder="0" applyAlignment="0" applyProtection="0"/>
    <xf numFmtId="0" fontId="9" fillId="0" borderId="0"/>
    <xf numFmtId="0" fontId="9" fillId="0" borderId="0"/>
    <xf numFmtId="165" fontId="15" fillId="0" borderId="0" applyFont="0" applyFill="0" applyBorder="0" applyAlignment="0" applyProtection="0"/>
    <xf numFmtId="0" fontId="9" fillId="0" borderId="0">
      <alignment horizontal="left"/>
    </xf>
    <xf numFmtId="0" fontId="9" fillId="0" borderId="0">
      <alignment horizontal="left"/>
    </xf>
    <xf numFmtId="0" fontId="9" fillId="0" borderId="0">
      <alignment horizontal="left"/>
    </xf>
    <xf numFmtId="4" fontId="16" fillId="36" borderId="51" applyNumberFormat="0" applyProtection="0">
      <alignment vertical="center"/>
    </xf>
    <xf numFmtId="4" fontId="16" fillId="36" borderId="47" applyNumberFormat="0" applyProtection="0">
      <alignment vertical="center"/>
    </xf>
    <xf numFmtId="4" fontId="16" fillId="0" borderId="49" applyNumberFormat="0" applyProtection="0">
      <alignment horizontal="right" vertical="center"/>
    </xf>
    <xf numFmtId="167" fontId="15" fillId="0" borderId="52" applyNumberFormat="0" applyFill="0" applyProtection="0">
      <alignment vertical="top" wrapText="1"/>
    </xf>
    <xf numFmtId="4" fontId="16" fillId="38" borderId="51" applyNumberFormat="0" applyProtection="0">
      <alignment horizontal="left" vertical="center" indent="1"/>
    </xf>
    <xf numFmtId="4" fontId="16" fillId="0" borderId="47" applyNumberFormat="0" applyProtection="0">
      <alignment horizontal="right" vertical="center"/>
    </xf>
    <xf numFmtId="4" fontId="16" fillId="38" borderId="47" applyNumberFormat="0" applyProtection="0">
      <alignment horizontal="left" vertical="center" indent="1"/>
    </xf>
    <xf numFmtId="4" fontId="16" fillId="37" borderId="49" applyNumberFormat="0" applyProtection="0">
      <alignment horizontal="left" vertical="center" indent="1"/>
    </xf>
    <xf numFmtId="4" fontId="16" fillId="38" borderId="49" applyNumberFormat="0" applyProtection="0">
      <alignment horizontal="left" vertical="center" indent="1"/>
    </xf>
    <xf numFmtId="4" fontId="16" fillId="37" borderId="47" applyNumberFormat="0" applyProtection="0">
      <alignment horizontal="left" vertical="center" indent="1"/>
    </xf>
    <xf numFmtId="167" fontId="15" fillId="0" borderId="50" applyNumberFormat="0" applyFill="0" applyProtection="0">
      <alignment vertical="top" wrapText="1"/>
    </xf>
    <xf numFmtId="167" fontId="15" fillId="0" borderId="46" applyNumberFormat="0" applyFill="0" applyProtection="0">
      <alignment vertical="top" wrapText="1"/>
    </xf>
    <xf numFmtId="4" fontId="16" fillId="36" borderId="49" applyNumberFormat="0" applyProtection="0">
      <alignment vertical="center"/>
    </xf>
    <xf numFmtId="4" fontId="16" fillId="38" borderId="47" applyNumberFormat="0" applyProtection="0">
      <alignment horizontal="left" vertical="center" indent="1"/>
    </xf>
    <xf numFmtId="4" fontId="16" fillId="0" borderId="51" applyNumberFormat="0" applyProtection="0">
      <alignment horizontal="right" vertical="center"/>
    </xf>
    <xf numFmtId="167" fontId="15" fillId="0" borderId="48" applyNumberFormat="0" applyFill="0" applyProtection="0">
      <alignment vertical="top" wrapText="1"/>
    </xf>
    <xf numFmtId="4" fontId="16" fillId="37" borderId="51" applyNumberFormat="0" applyProtection="0">
      <alignment horizontal="left" vertical="center" indent="1"/>
    </xf>
    <xf numFmtId="4" fontId="16" fillId="38" borderId="51" applyNumberFormat="0" applyProtection="0">
      <alignment horizontal="left" vertical="center" indent="1"/>
    </xf>
    <xf numFmtId="0" fontId="8" fillId="0" borderId="0"/>
    <xf numFmtId="0" fontId="7" fillId="0" borderId="0"/>
    <xf numFmtId="0" fontId="6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44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15" borderId="7" applyNumberFormat="0" applyFont="0" applyAlignment="0" applyProtection="0"/>
    <xf numFmtId="0" fontId="3" fillId="15" borderId="7" applyNumberFormat="0" applyFont="0" applyAlignment="0" applyProtection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52" applyNumberFormat="0" applyFill="0" applyProtection="0">
      <alignment vertical="top" wrapText="1"/>
    </xf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" fillId="0" borderId="0"/>
    <xf numFmtId="0" fontId="3" fillId="0" borderId="0"/>
    <xf numFmtId="0" fontId="68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0" fontId="15" fillId="0" borderId="46" applyNumberFormat="0" applyFill="0" applyProtection="0">
      <alignment vertical="top" wrapText="1"/>
    </xf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3" borderId="0" applyNumberFormat="0" applyBorder="0" applyAlignment="0" applyProtection="0"/>
    <xf numFmtId="167" fontId="3" fillId="4" borderId="0" applyNumberFormat="0" applyBorder="0" applyAlignment="0" applyProtection="0"/>
    <xf numFmtId="167" fontId="3" fillId="5" borderId="0" applyNumberFormat="0" applyBorder="0" applyAlignment="0" applyProtection="0"/>
    <xf numFmtId="167" fontId="3" fillId="6" borderId="0" applyNumberFormat="0" applyBorder="0" applyAlignment="0" applyProtection="0"/>
    <xf numFmtId="167" fontId="3" fillId="7" borderId="0" applyNumberFormat="0" applyBorder="0" applyAlignment="0" applyProtection="0"/>
    <xf numFmtId="167" fontId="3" fillId="8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15" borderId="7" applyNumberFormat="0" applyFont="0" applyAlignment="0" applyProtection="0"/>
    <xf numFmtId="167" fontId="3" fillId="15" borderId="7" applyNumberFormat="0" applyFont="0" applyAlignment="0" applyProtection="0"/>
    <xf numFmtId="4" fontId="16" fillId="38" borderId="51" applyNumberFormat="0" applyProtection="0">
      <alignment horizontal="left" vertical="center" indent="1"/>
    </xf>
    <xf numFmtId="4" fontId="16" fillId="36" borderId="51" applyNumberFormat="0" applyProtection="0">
      <alignment vertical="center"/>
    </xf>
    <xf numFmtId="4" fontId="16" fillId="37" borderId="51" applyNumberFormat="0" applyProtection="0">
      <alignment horizontal="left" vertical="center" indent="1"/>
    </xf>
    <xf numFmtId="4" fontId="16" fillId="38" borderId="51" applyNumberFormat="0" applyProtection="0">
      <alignment horizontal="left" vertical="center" indent="1"/>
    </xf>
    <xf numFmtId="4" fontId="16" fillId="0" borderId="51" applyNumberFormat="0" applyProtection="0">
      <alignment horizontal="right" vertical="center"/>
    </xf>
    <xf numFmtId="4" fontId="16" fillId="38" borderId="51" applyNumberFormat="0" applyProtection="0">
      <alignment horizontal="left" vertical="center" indent="1"/>
    </xf>
    <xf numFmtId="167" fontId="3" fillId="0" borderId="0"/>
    <xf numFmtId="167" fontId="3" fillId="0" borderId="0"/>
    <xf numFmtId="167" fontId="3" fillId="0" borderId="0"/>
    <xf numFmtId="167" fontId="15" fillId="0" borderId="52" applyNumberFormat="0" applyFill="0" applyProtection="0">
      <alignment vertical="top" wrapText="1"/>
    </xf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4" fontId="16" fillId="36" borderId="51" applyNumberFormat="0" applyProtection="0">
      <alignment vertical="center"/>
    </xf>
    <xf numFmtId="4" fontId="16" fillId="0" borderId="51" applyNumberFormat="0" applyProtection="0">
      <alignment horizontal="right" vertical="center"/>
    </xf>
    <xf numFmtId="4" fontId="16" fillId="0" borderId="51" applyNumberFormat="0" applyProtection="0">
      <alignment horizontal="right" vertical="center"/>
    </xf>
    <xf numFmtId="4" fontId="16" fillId="38" borderId="51" applyNumberFormat="0" applyProtection="0">
      <alignment horizontal="left" vertical="center" indent="1"/>
    </xf>
    <xf numFmtId="4" fontId="16" fillId="37" borderId="51" applyNumberFormat="0" applyProtection="0">
      <alignment horizontal="left" vertical="center" indent="1"/>
    </xf>
    <xf numFmtId="4" fontId="16" fillId="38" borderId="51" applyNumberFormat="0" applyProtection="0">
      <alignment horizontal="left" vertical="center" indent="1"/>
    </xf>
    <xf numFmtId="4" fontId="16" fillId="37" borderId="51" applyNumberFormat="0" applyProtection="0">
      <alignment horizontal="left" vertical="center" indent="1"/>
    </xf>
    <xf numFmtId="167" fontId="15" fillId="0" borderId="52" applyNumberFormat="0" applyFill="0" applyProtection="0">
      <alignment vertical="top" wrapText="1"/>
    </xf>
    <xf numFmtId="4" fontId="16" fillId="36" borderId="51" applyNumberFormat="0" applyProtection="0">
      <alignment vertical="center"/>
    </xf>
    <xf numFmtId="4" fontId="16" fillId="38" borderId="51" applyNumberFormat="0" applyProtection="0">
      <alignment horizontal="left" vertical="center" indent="1"/>
    </xf>
    <xf numFmtId="167" fontId="15" fillId="0" borderId="52" applyNumberFormat="0" applyFill="0" applyProtection="0">
      <alignment vertical="top" wrapText="1"/>
    </xf>
    <xf numFmtId="0" fontId="3" fillId="0" borderId="0"/>
    <xf numFmtId="0" fontId="3" fillId="0" borderId="0"/>
    <xf numFmtId="0" fontId="3" fillId="0" borderId="0"/>
    <xf numFmtId="44" fontId="15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70" fillId="0" borderId="0" applyNumberFormat="0" applyFill="0" applyBorder="0" applyAlignment="0" applyProtection="0"/>
    <xf numFmtId="0" fontId="1" fillId="0" borderId="0"/>
  </cellStyleXfs>
  <cellXfs count="260">
    <xf numFmtId="0" fontId="0" fillId="0" borderId="0" xfId="0"/>
    <xf numFmtId="49" fontId="71" fillId="0" borderId="0" xfId="904" applyNumberFormat="1" applyFont="1"/>
    <xf numFmtId="0" fontId="72" fillId="0" borderId="0" xfId="959" applyFont="1"/>
    <xf numFmtId="49" fontId="73" fillId="0" borderId="0" xfId="904" applyNumberFormat="1" applyFont="1" applyAlignment="1">
      <alignment horizontal="right"/>
    </xf>
    <xf numFmtId="14" fontId="75" fillId="0" borderId="0" xfId="904" applyNumberFormat="1" applyFont="1" applyAlignment="1">
      <alignment vertical="center"/>
    </xf>
    <xf numFmtId="0" fontId="73" fillId="0" borderId="0" xfId="0" applyFont="1"/>
    <xf numFmtId="49" fontId="75" fillId="0" borderId="0" xfId="904" applyNumberFormat="1" applyFont="1"/>
    <xf numFmtId="166" fontId="75" fillId="0" borderId="0" xfId="904" applyFont="1"/>
    <xf numFmtId="49" fontId="76" fillId="0" borderId="0" xfId="904" applyNumberFormat="1" applyFont="1"/>
    <xf numFmtId="49" fontId="73" fillId="0" borderId="0" xfId="904" applyNumberFormat="1" applyFont="1"/>
    <xf numFmtId="166" fontId="73" fillId="0" borderId="0" xfId="904" applyFont="1"/>
    <xf numFmtId="49" fontId="77" fillId="0" borderId="0" xfId="904" applyNumberFormat="1" applyFont="1"/>
    <xf numFmtId="0" fontId="78" fillId="0" borderId="2" xfId="22" applyFont="1" applyBorder="1" applyAlignment="1">
      <alignment horizontal="centerContinuous" vertical="center"/>
    </xf>
    <xf numFmtId="49" fontId="77" fillId="0" borderId="0" xfId="904" applyNumberFormat="1" applyFont="1" applyAlignment="1">
      <alignment vertical="center"/>
    </xf>
    <xf numFmtId="0" fontId="72" fillId="0" borderId="0" xfId="959" applyFont="1" applyAlignment="1">
      <alignment vertical="center"/>
    </xf>
    <xf numFmtId="49" fontId="77" fillId="0" borderId="0" xfId="904" applyNumberFormat="1" applyFont="1" applyAlignment="1">
      <alignment vertical="center" wrapText="1"/>
    </xf>
    <xf numFmtId="166" fontId="73" fillId="0" borderId="0" xfId="904" applyFont="1" applyAlignment="1">
      <alignment vertical="center"/>
    </xf>
    <xf numFmtId="0" fontId="79" fillId="0" borderId="29" xfId="879" applyFont="1" applyBorder="1" applyAlignment="1">
      <alignment horizontal="center" vertical="center"/>
    </xf>
    <xf numFmtId="49" fontId="77" fillId="0" borderId="29" xfId="904" applyNumberFormat="1" applyFont="1" applyBorder="1" applyAlignment="1">
      <alignment horizontal="center" vertical="center" wrapText="1"/>
    </xf>
    <xf numFmtId="49" fontId="73" fillId="0" borderId="29" xfId="904" applyNumberFormat="1" applyFont="1" applyBorder="1" applyAlignment="1">
      <alignment horizontal="center" vertical="center" wrapText="1"/>
    </xf>
    <xf numFmtId="49" fontId="73" fillId="0" borderId="29" xfId="904" applyNumberFormat="1" applyFont="1" applyBorder="1" applyAlignment="1">
      <alignment vertical="center" wrapText="1"/>
    </xf>
    <xf numFmtId="0" fontId="79" fillId="40" borderId="39" xfId="879" applyFont="1" applyFill="1" applyBorder="1" applyAlignment="1">
      <alignment horizontal="left" vertical="center"/>
    </xf>
    <xf numFmtId="0" fontId="79" fillId="40" borderId="40" xfId="879" applyFont="1" applyFill="1" applyBorder="1" applyAlignment="1">
      <alignment horizontal="center" vertical="center"/>
    </xf>
    <xf numFmtId="49" fontId="77" fillId="40" borderId="40" xfId="904" applyNumberFormat="1" applyFont="1" applyFill="1" applyBorder="1" applyAlignment="1">
      <alignment horizontal="center" vertical="center" wrapText="1"/>
    </xf>
    <xf numFmtId="49" fontId="77" fillId="60" borderId="40" xfId="904" applyNumberFormat="1" applyFont="1" applyFill="1" applyBorder="1" applyAlignment="1">
      <alignment horizontal="center" vertical="center" wrapText="1"/>
    </xf>
    <xf numFmtId="49" fontId="77" fillId="60" borderId="41" xfId="904" applyNumberFormat="1" applyFont="1" applyFill="1" applyBorder="1" applyAlignment="1">
      <alignment horizontal="center" vertical="center" wrapText="1"/>
    </xf>
    <xf numFmtId="0" fontId="73" fillId="0" borderId="53" xfId="879" applyFont="1" applyBorder="1" applyAlignment="1">
      <alignment horizontal="center" vertical="center"/>
    </xf>
    <xf numFmtId="0" fontId="73" fillId="0" borderId="58" xfId="879" applyFont="1" applyBorder="1" applyAlignment="1">
      <alignment horizontal="center" vertical="center"/>
    </xf>
    <xf numFmtId="4" fontId="80" fillId="0" borderId="53" xfId="959" applyNumberFormat="1" applyFont="1" applyBorder="1" applyAlignment="1">
      <alignment vertical="center"/>
    </xf>
    <xf numFmtId="2" fontId="80" fillId="0" borderId="53" xfId="959" applyNumberFormat="1" applyFont="1" applyBorder="1" applyAlignment="1">
      <alignment vertical="center"/>
    </xf>
    <xf numFmtId="0" fontId="81" fillId="0" borderId="53" xfId="960" applyFont="1" applyBorder="1" applyAlignment="1">
      <alignment vertical="center"/>
    </xf>
    <xf numFmtId="0" fontId="72" fillId="39" borderId="46" xfId="959" applyFont="1" applyFill="1" applyBorder="1" applyAlignment="1">
      <alignment vertical="center"/>
    </xf>
    <xf numFmtId="0" fontId="77" fillId="39" borderId="46" xfId="879" applyFont="1" applyFill="1" applyBorder="1" applyAlignment="1">
      <alignment horizontal="right" vertical="center" wrapText="1"/>
    </xf>
    <xf numFmtId="44" fontId="77" fillId="39" borderId="46" xfId="904" applyNumberFormat="1" applyFont="1" applyFill="1" applyBorder="1" applyAlignment="1">
      <alignment vertical="center"/>
    </xf>
    <xf numFmtId="4" fontId="82" fillId="39" borderId="59" xfId="959" applyNumberFormat="1" applyFont="1" applyFill="1" applyBorder="1" applyAlignment="1">
      <alignment vertical="center"/>
    </xf>
    <xf numFmtId="49" fontId="73" fillId="0" borderId="0" xfId="904" applyNumberFormat="1" applyFont="1" applyAlignment="1">
      <alignment vertical="center"/>
    </xf>
    <xf numFmtId="0" fontId="77" fillId="0" borderId="44" xfId="879" applyFont="1" applyBorder="1" applyAlignment="1">
      <alignment horizontal="left" vertical="center"/>
    </xf>
    <xf numFmtId="0" fontId="77" fillId="0" borderId="43" xfId="879" applyFont="1" applyBorder="1" applyAlignment="1">
      <alignment horizontal="left" vertical="center"/>
    </xf>
    <xf numFmtId="10" fontId="77" fillId="17" borderId="42" xfId="904" applyNumberFormat="1" applyFont="1" applyFill="1" applyBorder="1" applyAlignment="1" applyProtection="1">
      <alignment vertical="center"/>
      <protection locked="0"/>
    </xf>
    <xf numFmtId="0" fontId="77" fillId="39" borderId="44" xfId="879" applyFont="1" applyFill="1" applyBorder="1" applyAlignment="1">
      <alignment horizontal="left" vertical="center"/>
    </xf>
    <xf numFmtId="0" fontId="77" fillId="39" borderId="43" xfId="879" applyFont="1" applyFill="1" applyBorder="1" applyAlignment="1">
      <alignment horizontal="left" vertical="center"/>
    </xf>
    <xf numFmtId="44" fontId="77" fillId="0" borderId="42" xfId="904" applyNumberFormat="1" applyFont="1" applyBorder="1" applyAlignment="1">
      <alignment vertical="center"/>
    </xf>
    <xf numFmtId="44" fontId="77" fillId="0" borderId="0" xfId="904" applyNumberFormat="1" applyFont="1" applyAlignment="1">
      <alignment vertical="center"/>
    </xf>
    <xf numFmtId="4" fontId="77" fillId="0" borderId="0" xfId="904" applyNumberFormat="1" applyFont="1" applyAlignment="1">
      <alignment vertical="center"/>
    </xf>
    <xf numFmtId="0" fontId="83" fillId="0" borderId="58" xfId="22" applyFont="1" applyBorder="1" applyAlignment="1">
      <alignment horizontal="left"/>
    </xf>
    <xf numFmtId="0" fontId="84" fillId="0" borderId="21" xfId="22" applyFont="1" applyBorder="1"/>
    <xf numFmtId="49" fontId="83" fillId="0" borderId="21" xfId="22" applyNumberFormat="1" applyFont="1" applyBorder="1"/>
    <xf numFmtId="0" fontId="83" fillId="0" borderId="57" xfId="22" applyFont="1" applyBorder="1" applyAlignment="1">
      <alignment horizontal="left"/>
    </xf>
    <xf numFmtId="0" fontId="84" fillId="0" borderId="54" xfId="22" applyFont="1" applyBorder="1" applyAlignment="1">
      <alignment horizontal="left" vertical="center"/>
    </xf>
    <xf numFmtId="0" fontId="83" fillId="0" borderId="58" xfId="22" applyFont="1" applyBorder="1" applyAlignment="1">
      <alignment horizontal="center"/>
    </xf>
    <xf numFmtId="0" fontId="84" fillId="0" borderId="21" xfId="22" applyFont="1" applyBorder="1" applyAlignment="1">
      <alignment horizontal="center" vertical="center"/>
    </xf>
    <xf numFmtId="2" fontId="84" fillId="0" borderId="57" xfId="22" applyNumberFormat="1" applyFont="1" applyBorder="1" applyAlignment="1">
      <alignment horizontal="center" vertical="center"/>
    </xf>
    <xf numFmtId="0" fontId="83" fillId="0" borderId="2" xfId="22" applyFont="1" applyBorder="1" applyAlignment="1">
      <alignment horizontal="left"/>
    </xf>
    <xf numFmtId="49" fontId="83" fillId="0" borderId="0" xfId="22" applyNumberFormat="1" applyFont="1"/>
    <xf numFmtId="0" fontId="83" fillId="0" borderId="3" xfId="22" applyFont="1" applyBorder="1" applyAlignment="1">
      <alignment horizontal="center"/>
    </xf>
    <xf numFmtId="0" fontId="83" fillId="0" borderId="22" xfId="22" applyFont="1" applyBorder="1"/>
    <xf numFmtId="0" fontId="83" fillId="0" borderId="55" xfId="22" applyFont="1" applyBorder="1" applyAlignment="1">
      <alignment horizontal="center"/>
    </xf>
    <xf numFmtId="0" fontId="84" fillId="0" borderId="0" xfId="22" applyFont="1" applyAlignment="1">
      <alignment horizontal="centerContinuous" vertical="center"/>
    </xf>
    <xf numFmtId="0" fontId="78" fillId="0" borderId="0" xfId="22" applyFont="1" applyAlignment="1">
      <alignment horizontal="centerContinuous" vertical="center"/>
    </xf>
    <xf numFmtId="2" fontId="83" fillId="0" borderId="0" xfId="22" applyNumberFormat="1" applyFont="1" applyAlignment="1">
      <alignment horizontal="centerContinuous"/>
    </xf>
    <xf numFmtId="2" fontId="84" fillId="0" borderId="3" xfId="22" applyNumberFormat="1" applyFont="1" applyBorder="1" applyAlignment="1">
      <alignment horizontal="centerContinuous" vertical="center"/>
    </xf>
    <xf numFmtId="2" fontId="84" fillId="0" borderId="4" xfId="22" applyNumberFormat="1" applyFont="1" applyBorder="1" applyAlignment="1">
      <alignment vertical="center"/>
    </xf>
    <xf numFmtId="2" fontId="84" fillId="0" borderId="5" xfId="22" applyNumberFormat="1" applyFont="1" applyBorder="1" applyAlignment="1">
      <alignment vertical="center"/>
    </xf>
    <xf numFmtId="0" fontId="83" fillId="16" borderId="5" xfId="22" applyFont="1" applyFill="1" applyBorder="1"/>
    <xf numFmtId="44" fontId="84" fillId="16" borderId="6" xfId="22" applyNumberFormat="1" applyFont="1" applyFill="1" applyBorder="1" applyAlignment="1">
      <alignment vertical="center"/>
    </xf>
    <xf numFmtId="0" fontId="83" fillId="0" borderId="0" xfId="22" applyFont="1" applyAlignment="1">
      <alignment horizontal="center"/>
    </xf>
    <xf numFmtId="0" fontId="83" fillId="0" borderId="2" xfId="22" applyFont="1" applyBorder="1"/>
    <xf numFmtId="14" fontId="83" fillId="0" borderId="55" xfId="22" applyNumberFormat="1" applyFont="1" applyBorder="1" applyAlignment="1">
      <alignment horizontal="center"/>
    </xf>
    <xf numFmtId="2" fontId="84" fillId="0" borderId="22" xfId="22" applyNumberFormat="1" applyFont="1" applyBorder="1" applyAlignment="1">
      <alignment vertical="center"/>
    </xf>
    <xf numFmtId="2" fontId="84" fillId="0" borderId="24" xfId="22" applyNumberFormat="1" applyFont="1" applyBorder="1" applyAlignment="1">
      <alignment vertical="center"/>
    </xf>
    <xf numFmtId="4" fontId="84" fillId="16" borderId="23" xfId="15" applyNumberFormat="1" applyFont="1" applyFill="1" applyBorder="1" applyAlignment="1">
      <alignment vertical="center"/>
    </xf>
    <xf numFmtId="0" fontId="83" fillId="0" borderId="0" xfId="0" applyFont="1"/>
    <xf numFmtId="0" fontId="84" fillId="0" borderId="22" xfId="22" applyFont="1" applyBorder="1" applyAlignment="1">
      <alignment horizontal="left" vertical="center"/>
    </xf>
    <xf numFmtId="0" fontId="84" fillId="0" borderId="5" xfId="887" applyFont="1" applyBorder="1" applyAlignment="1">
      <alignment horizontal="center" vertical="center"/>
    </xf>
    <xf numFmtId="0" fontId="83" fillId="0" borderId="2" xfId="22" applyFont="1" applyBorder="1" applyAlignment="1">
      <alignment horizontal="center"/>
    </xf>
    <xf numFmtId="0" fontId="84" fillId="0" borderId="0" xfId="22" applyFont="1" applyAlignment="1">
      <alignment horizontal="center"/>
    </xf>
    <xf numFmtId="0" fontId="83" fillId="0" borderId="0" xfId="22" applyFont="1" applyAlignment="1">
      <alignment horizontal="right"/>
    </xf>
    <xf numFmtId="2" fontId="83" fillId="0" borderId="0" xfId="22" applyNumberFormat="1" applyFont="1"/>
    <xf numFmtId="2" fontId="84" fillId="0" borderId="3" xfId="15" applyNumberFormat="1" applyFont="1" applyBorder="1" applyAlignment="1">
      <alignment horizontal="right" vertical="center"/>
    </xf>
    <xf numFmtId="0" fontId="83" fillId="16" borderId="24" xfId="22" applyFont="1" applyFill="1" applyBorder="1"/>
    <xf numFmtId="4" fontId="84" fillId="16" borderId="23" xfId="22" applyNumberFormat="1" applyFont="1" applyFill="1" applyBorder="1" applyAlignment="1">
      <alignment vertical="center"/>
    </xf>
    <xf numFmtId="0" fontId="83" fillId="0" borderId="0" xfId="22" applyFont="1" applyAlignment="1">
      <alignment horizontal="left"/>
    </xf>
    <xf numFmtId="0" fontId="84" fillId="0" borderId="23" xfId="83" applyNumberFormat="1" applyFont="1" applyBorder="1" applyAlignment="1">
      <alignment horizontal="center" vertical="center" wrapText="1"/>
    </xf>
    <xf numFmtId="0" fontId="86" fillId="0" borderId="0" xfId="22" applyFont="1" applyAlignment="1">
      <alignment horizontal="center" wrapText="1"/>
    </xf>
    <xf numFmtId="0" fontId="86" fillId="0" borderId="3" xfId="22" applyFont="1" applyBorder="1" applyAlignment="1">
      <alignment horizontal="center" wrapText="1"/>
    </xf>
    <xf numFmtId="2" fontId="83" fillId="0" borderId="24" xfId="22" applyNumberFormat="1" applyFont="1" applyBorder="1" applyAlignment="1">
      <alignment horizontal="left" vertical="center"/>
    </xf>
    <xf numFmtId="4" fontId="83" fillId="0" borderId="23" xfId="22" applyNumberFormat="1" applyFont="1" applyBorder="1" applyAlignment="1">
      <alignment horizontal="right" vertical="center"/>
    </xf>
    <xf numFmtId="0" fontId="83" fillId="0" borderId="2" xfId="22" applyFont="1" applyBorder="1" applyAlignment="1">
      <alignment horizontal="left" vertical="center"/>
    </xf>
    <xf numFmtId="0" fontId="84" fillId="0" borderId="27" xfId="22" applyFont="1" applyBorder="1" applyAlignment="1">
      <alignment horizontal="left" wrapText="1"/>
    </xf>
    <xf numFmtId="0" fontId="84" fillId="0" borderId="28" xfId="22" applyFont="1" applyBorder="1" applyAlignment="1">
      <alignment horizontal="center"/>
    </xf>
    <xf numFmtId="0" fontId="86" fillId="0" borderId="5" xfId="22" applyFont="1" applyBorder="1" applyAlignment="1">
      <alignment horizontal="center" wrapText="1"/>
    </xf>
    <xf numFmtId="0" fontId="86" fillId="0" borderId="6" xfId="22" applyFont="1" applyBorder="1" applyAlignment="1">
      <alignment horizontal="center" wrapText="1"/>
    </xf>
    <xf numFmtId="2" fontId="84" fillId="0" borderId="24" xfId="22" applyNumberFormat="1" applyFont="1" applyBorder="1" applyAlignment="1">
      <alignment horizontal="left" vertical="center"/>
    </xf>
    <xf numFmtId="0" fontId="83" fillId="0" borderId="24" xfId="22" applyFont="1" applyBorder="1"/>
    <xf numFmtId="0" fontId="83" fillId="0" borderId="24" xfId="22" applyFont="1" applyBorder="1" applyAlignment="1">
      <alignment horizontal="center"/>
    </xf>
    <xf numFmtId="0" fontId="84" fillId="0" borderId="24" xfId="22" applyFont="1" applyBorder="1" applyAlignment="1">
      <alignment horizontal="left" vertical="center"/>
    </xf>
    <xf numFmtId="0" fontId="83" fillId="0" borderId="24" xfId="22" applyFont="1" applyBorder="1" applyAlignment="1">
      <alignment horizontal="right" vertical="center"/>
    </xf>
    <xf numFmtId="0" fontId="74" fillId="0" borderId="24" xfId="22" applyFont="1" applyBorder="1" applyAlignment="1">
      <alignment horizontal="right" vertical="center"/>
    </xf>
    <xf numFmtId="44" fontId="74" fillId="17" borderId="26" xfId="15" applyNumberFormat="1" applyFont="1" applyFill="1" applyBorder="1" applyAlignment="1" applyProtection="1">
      <alignment vertical="center"/>
      <protection locked="0"/>
    </xf>
    <xf numFmtId="44" fontId="83" fillId="0" borderId="23" xfId="15" applyNumberFormat="1" applyFont="1" applyBorder="1" applyAlignment="1">
      <alignment horizontal="right" vertical="center"/>
    </xf>
    <xf numFmtId="2" fontId="74" fillId="16" borderId="26" xfId="22" applyNumberFormat="1" applyFont="1" applyFill="1" applyBorder="1" applyAlignment="1">
      <alignment vertical="center"/>
    </xf>
    <xf numFmtId="3" fontId="83" fillId="0" borderId="23" xfId="15" applyNumberFormat="1" applyFont="1" applyBorder="1" applyAlignment="1">
      <alignment horizontal="right" vertical="center"/>
    </xf>
    <xf numFmtId="0" fontId="84" fillId="0" borderId="2" xfId="22" applyFont="1" applyBorder="1" applyAlignment="1">
      <alignment horizontal="left" vertical="top"/>
    </xf>
    <xf numFmtId="0" fontId="84" fillId="0" borderId="9" xfId="22" applyFont="1" applyBorder="1" applyAlignment="1">
      <alignment horizontal="left" vertical="top" wrapText="1"/>
    </xf>
    <xf numFmtId="49" fontId="84" fillId="0" borderId="9" xfId="22" applyNumberFormat="1" applyFont="1" applyBorder="1" applyAlignment="1">
      <alignment vertical="top" wrapText="1"/>
    </xf>
    <xf numFmtId="49" fontId="84" fillId="0" borderId="9" xfId="22" applyNumberFormat="1" applyFont="1" applyBorder="1" applyAlignment="1">
      <alignment horizontal="left" vertical="top"/>
    </xf>
    <xf numFmtId="0" fontId="84" fillId="0" borderId="9" xfId="22" applyFont="1" applyBorder="1" applyAlignment="1">
      <alignment vertical="top"/>
    </xf>
    <xf numFmtId="0" fontId="87" fillId="0" borderId="9" xfId="22" applyFont="1" applyBorder="1" applyAlignment="1">
      <alignment horizontal="left" vertical="top" wrapText="1"/>
    </xf>
    <xf numFmtId="2" fontId="84" fillId="0" borderId="9" xfId="22" applyNumberFormat="1" applyFont="1" applyBorder="1" applyAlignment="1">
      <alignment vertical="top" wrapText="1"/>
    </xf>
    <xf numFmtId="0" fontId="84" fillId="0" borderId="8" xfId="22" applyFont="1" applyBorder="1" applyAlignment="1">
      <alignment vertical="top" wrapText="1"/>
    </xf>
    <xf numFmtId="0" fontId="84" fillId="0" borderId="8" xfId="22" applyFont="1" applyBorder="1" applyAlignment="1">
      <alignment vertical="top"/>
    </xf>
    <xf numFmtId="4" fontId="84" fillId="0" borderId="8" xfId="22" applyNumberFormat="1" applyFont="1" applyBorder="1" applyAlignment="1">
      <alignment vertical="top" wrapText="1"/>
    </xf>
    <xf numFmtId="0" fontId="84" fillId="40" borderId="22" xfId="887" applyFont="1" applyFill="1" applyBorder="1" applyAlignment="1">
      <alignment horizontal="left" vertical="top"/>
    </xf>
    <xf numFmtId="49" fontId="84" fillId="40" borderId="24" xfId="887" applyNumberFormat="1" applyFont="1" applyFill="1" applyBorder="1" applyAlignment="1">
      <alignment vertical="top"/>
    </xf>
    <xf numFmtId="49" fontId="84" fillId="40" borderId="24" xfId="887" applyNumberFormat="1" applyFont="1" applyFill="1" applyBorder="1" applyAlignment="1">
      <alignment horizontal="center" vertical="top"/>
    </xf>
    <xf numFmtId="0" fontId="84" fillId="40" borderId="24" xfId="887" applyFont="1" applyFill="1" applyBorder="1" applyAlignment="1">
      <alignment vertical="top"/>
    </xf>
    <xf numFmtId="0" fontId="87" fillId="40" borderId="24" xfId="887" applyFont="1" applyFill="1" applyBorder="1" applyAlignment="1">
      <alignment horizontal="left" vertical="top" wrapText="1"/>
    </xf>
    <xf numFmtId="0" fontId="84" fillId="40" borderId="24" xfId="887" applyFont="1" applyFill="1" applyBorder="1" applyAlignment="1">
      <alignment horizontal="left" vertical="top" wrapText="1"/>
    </xf>
    <xf numFmtId="2" fontId="84" fillId="40" borderId="24" xfId="887" applyNumberFormat="1" applyFont="1" applyFill="1" applyBorder="1" applyAlignment="1">
      <alignment vertical="top" wrapText="1"/>
    </xf>
    <xf numFmtId="0" fontId="84" fillId="40" borderId="24" xfId="887" applyFont="1" applyFill="1" applyBorder="1" applyAlignment="1">
      <alignment vertical="top" wrapText="1"/>
    </xf>
    <xf numFmtId="4" fontId="84" fillId="40" borderId="23" xfId="887" applyNumberFormat="1" applyFont="1" applyFill="1" applyBorder="1" applyAlignment="1">
      <alignment vertical="top" wrapText="1"/>
    </xf>
    <xf numFmtId="0" fontId="83" fillId="0" borderId="22" xfId="0" applyFont="1" applyBorder="1" applyAlignment="1">
      <alignment horizontal="right" vertical="center"/>
    </xf>
    <xf numFmtId="2" fontId="83" fillId="0" borderId="26" xfId="887" applyNumberFormat="1" applyFont="1" applyBorder="1" applyAlignment="1">
      <alignment horizontal="center" vertical="center" wrapText="1"/>
    </xf>
    <xf numFmtId="2" fontId="83" fillId="17" borderId="26" xfId="22" quotePrefix="1" applyNumberFormat="1" applyFont="1" applyFill="1" applyBorder="1" applyAlignment="1" applyProtection="1">
      <alignment horizontal="center" vertical="center"/>
      <protection locked="0"/>
    </xf>
    <xf numFmtId="4" fontId="83" fillId="0" borderId="26" xfId="22" applyNumberFormat="1" applyFont="1" applyBorder="1" applyAlignment="1">
      <alignment vertical="center"/>
    </xf>
    <xf numFmtId="4" fontId="83" fillId="0" borderId="26" xfId="21" applyNumberFormat="1" applyFont="1" applyBorder="1" applyAlignment="1">
      <alignment vertical="center"/>
    </xf>
    <xf numFmtId="0" fontId="73" fillId="0" borderId="0" xfId="0" applyFont="1" applyAlignment="1">
      <alignment vertical="center"/>
    </xf>
    <xf numFmtId="0" fontId="84" fillId="39" borderId="4" xfId="0" applyFont="1" applyFill="1" applyBorder="1" applyAlignment="1">
      <alignment horizontal="right" vertical="center"/>
    </xf>
    <xf numFmtId="0" fontId="84" fillId="39" borderId="22" xfId="0" applyFont="1" applyFill="1" applyBorder="1" applyAlignment="1">
      <alignment horizontal="left" vertical="center"/>
    </xf>
    <xf numFmtId="0" fontId="84" fillId="39" borderId="24" xfId="0" applyFont="1" applyFill="1" applyBorder="1" applyAlignment="1">
      <alignment vertical="center"/>
    </xf>
    <xf numFmtId="0" fontId="84" fillId="39" borderId="24" xfId="0" applyFont="1" applyFill="1" applyBorder="1" applyAlignment="1">
      <alignment horizontal="center" vertical="center"/>
    </xf>
    <xf numFmtId="0" fontId="84" fillId="39" borderId="23" xfId="0" applyFont="1" applyFill="1" applyBorder="1" applyAlignment="1">
      <alignment vertical="center"/>
    </xf>
    <xf numFmtId="0" fontId="84" fillId="39" borderId="25" xfId="0" applyFont="1" applyFill="1" applyBorder="1" applyAlignment="1">
      <alignment vertical="center"/>
    </xf>
    <xf numFmtId="0" fontId="84" fillId="39" borderId="25" xfId="0" applyFont="1" applyFill="1" applyBorder="1" applyAlignment="1">
      <alignment horizontal="center" vertical="center"/>
    </xf>
    <xf numFmtId="4" fontId="84" fillId="39" borderId="20" xfId="0" applyNumberFormat="1" applyFont="1" applyFill="1" applyBorder="1" applyAlignment="1">
      <alignment horizontal="right" vertical="center"/>
    </xf>
    <xf numFmtId="0" fontId="84" fillId="39" borderId="25" xfId="0" applyFont="1" applyFill="1" applyBorder="1" applyAlignment="1">
      <alignment horizontal="right" vertical="center"/>
    </xf>
    <xf numFmtId="4" fontId="84" fillId="16" borderId="20" xfId="0" applyNumberFormat="1" applyFont="1" applyFill="1" applyBorder="1" applyAlignment="1">
      <alignment horizontal="center" vertical="center"/>
    </xf>
    <xf numFmtId="4" fontId="84" fillId="39" borderId="25" xfId="0" applyNumberFormat="1" applyFont="1" applyFill="1" applyBorder="1" applyAlignment="1">
      <alignment horizontal="right" vertical="center"/>
    </xf>
    <xf numFmtId="0" fontId="83" fillId="0" borderId="0" xfId="22" applyFont="1"/>
    <xf numFmtId="2" fontId="83" fillId="0" borderId="0" xfId="22" applyNumberFormat="1" applyFont="1" applyAlignment="1">
      <alignment horizontal="right"/>
    </xf>
    <xf numFmtId="4" fontId="83" fillId="0" borderId="0" xfId="22" applyNumberFormat="1" applyFont="1"/>
    <xf numFmtId="167" fontId="83" fillId="0" borderId="0" xfId="25" applyFont="1" applyAlignment="1">
      <alignment horizontal="left"/>
    </xf>
    <xf numFmtId="167" fontId="83" fillId="0" borderId="0" xfId="25" applyFont="1"/>
    <xf numFmtId="167" fontId="83" fillId="0" borderId="0" xfId="25" applyFont="1" applyAlignment="1">
      <alignment horizontal="center"/>
    </xf>
    <xf numFmtId="4" fontId="83" fillId="0" borderId="0" xfId="25" applyNumberFormat="1" applyFont="1"/>
    <xf numFmtId="4" fontId="83" fillId="0" borderId="0" xfId="25" applyNumberFormat="1" applyFont="1" applyAlignment="1">
      <alignment horizontal="center"/>
    </xf>
    <xf numFmtId="0" fontId="83" fillId="0" borderId="0" xfId="25" applyNumberFormat="1" applyFont="1" applyAlignment="1">
      <alignment horizontal="right"/>
    </xf>
    <xf numFmtId="49" fontId="83" fillId="0" borderId="0" xfId="22" applyNumberFormat="1" applyFont="1" applyAlignment="1">
      <alignment horizontal="left"/>
    </xf>
    <xf numFmtId="49" fontId="83" fillId="0" borderId="0" xfId="25" applyNumberFormat="1" applyFont="1"/>
    <xf numFmtId="49" fontId="83" fillId="0" borderId="0" xfId="22" applyNumberFormat="1" applyFont="1" applyAlignment="1">
      <alignment horizontal="center"/>
    </xf>
    <xf numFmtId="166" fontId="77" fillId="0" borderId="0" xfId="904" applyFont="1"/>
    <xf numFmtId="14" fontId="73" fillId="0" borderId="0" xfId="904" applyNumberFormat="1" applyFont="1" applyAlignment="1">
      <alignment horizontal="right" vertical="center"/>
    </xf>
    <xf numFmtId="0" fontId="77" fillId="0" borderId="21" xfId="22" applyFont="1" applyBorder="1" applyAlignment="1">
      <alignment horizontal="center" vertical="center"/>
    </xf>
    <xf numFmtId="0" fontId="84" fillId="0" borderId="56" xfId="22" applyFont="1" applyBorder="1" applyAlignment="1">
      <alignment horizontal="center" vertical="center"/>
    </xf>
    <xf numFmtId="0" fontId="89" fillId="40" borderId="22" xfId="887" applyFont="1" applyFill="1" applyBorder="1" applyAlignment="1">
      <alignment horizontal="left" vertical="top"/>
    </xf>
    <xf numFmtId="2" fontId="83" fillId="0" borderId="46" xfId="962" applyNumberFormat="1" applyFont="1" applyBorder="1" applyAlignment="1">
      <alignment horizontal="center" vertical="center" wrapText="1"/>
    </xf>
    <xf numFmtId="2" fontId="83" fillId="0" borderId="60" xfId="962" applyNumberFormat="1" applyFont="1" applyBorder="1" applyAlignment="1">
      <alignment horizontal="center" vertical="center" wrapText="1"/>
    </xf>
    <xf numFmtId="0" fontId="15" fillId="0" borderId="53" xfId="2594" applyFont="1" applyBorder="1" applyAlignment="1">
      <alignment vertical="center" wrapText="1"/>
    </xf>
    <xf numFmtId="44" fontId="73" fillId="0" borderId="53" xfId="904" applyNumberFormat="1" applyFont="1" applyBorder="1" applyAlignment="1">
      <alignment vertical="center"/>
    </xf>
    <xf numFmtId="4" fontId="73" fillId="0" borderId="53" xfId="904" applyNumberFormat="1" applyFont="1" applyBorder="1" applyAlignment="1">
      <alignment vertical="center"/>
    </xf>
    <xf numFmtId="4" fontId="73" fillId="0" borderId="60" xfId="904" applyNumberFormat="1" applyFont="1" applyBorder="1" applyAlignment="1">
      <alignment vertical="center"/>
    </xf>
    <xf numFmtId="44" fontId="73" fillId="0" borderId="60" xfId="904" applyNumberFormat="1" applyFont="1" applyBorder="1" applyAlignment="1">
      <alignment vertical="center"/>
    </xf>
    <xf numFmtId="4" fontId="80" fillId="0" borderId="60" xfId="959" applyNumberFormat="1" applyFont="1" applyBorder="1" applyAlignment="1">
      <alignment vertical="center"/>
    </xf>
    <xf numFmtId="2" fontId="80" fillId="0" borderId="60" xfId="959" applyNumberFormat="1" applyFont="1" applyBorder="1" applyAlignment="1">
      <alignment vertical="center"/>
    </xf>
    <xf numFmtId="0" fontId="83" fillId="0" borderId="54" xfId="879" applyFont="1" applyBorder="1" applyAlignment="1">
      <alignment horizontal="left"/>
    </xf>
    <xf numFmtId="0" fontId="84" fillId="0" borderId="55" xfId="887" applyFont="1" applyBorder="1"/>
    <xf numFmtId="0" fontId="83" fillId="0" borderId="54" xfId="879" applyFont="1" applyBorder="1"/>
    <xf numFmtId="0" fontId="83" fillId="0" borderId="55" xfId="879" applyFont="1" applyBorder="1"/>
    <xf numFmtId="0" fontId="83" fillId="0" borderId="56" xfId="879" applyFont="1" applyBorder="1" applyAlignment="1">
      <alignment horizontal="left"/>
    </xf>
    <xf numFmtId="0" fontId="84" fillId="0" borderId="54" xfId="887" applyFont="1" applyBorder="1" applyAlignment="1">
      <alignment horizontal="left" vertical="center"/>
    </xf>
    <xf numFmtId="1" fontId="84" fillId="0" borderId="56" xfId="887" applyNumberFormat="1" applyFont="1" applyBorder="1" applyAlignment="1">
      <alignment horizontal="left" vertical="center"/>
    </xf>
    <xf numFmtId="1" fontId="86" fillId="0" borderId="55" xfId="887" applyNumberFormat="1" applyFont="1" applyBorder="1" applyAlignment="1">
      <alignment horizontal="left" vertical="center"/>
    </xf>
    <xf numFmtId="0" fontId="84" fillId="0" borderId="55" xfId="83" applyNumberFormat="1" applyFont="1" applyBorder="1" applyAlignment="1">
      <alignment horizontal="left" vertical="center" wrapText="1"/>
    </xf>
    <xf numFmtId="49" fontId="84" fillId="0" borderId="56" xfId="887" applyNumberFormat="1" applyFont="1" applyBorder="1" applyAlignment="1">
      <alignment horizontal="center" vertical="center"/>
    </xf>
    <xf numFmtId="0" fontId="83" fillId="0" borderId="0" xfId="879" applyFont="1"/>
    <xf numFmtId="0" fontId="83" fillId="0" borderId="58" xfId="879" applyFont="1" applyBorder="1" applyAlignment="1">
      <alignment horizontal="left"/>
    </xf>
    <xf numFmtId="0" fontId="84" fillId="0" borderId="21" xfId="83" applyNumberFormat="1" applyFont="1" applyBorder="1" applyAlignment="1">
      <alignment horizontal="left" vertical="center" wrapText="1"/>
    </xf>
    <xf numFmtId="0" fontId="84" fillId="0" borderId="21" xfId="879" applyFont="1" applyBorder="1" applyAlignment="1">
      <alignment horizontal="right"/>
    </xf>
    <xf numFmtId="170" fontId="84" fillId="16" borderId="3" xfId="879" applyNumberFormat="1" applyFont="1" applyFill="1" applyBorder="1"/>
    <xf numFmtId="0" fontId="83" fillId="0" borderId="2" xfId="879" applyFont="1" applyBorder="1" applyAlignment="1">
      <alignment horizontal="left"/>
    </xf>
    <xf numFmtId="2" fontId="83" fillId="0" borderId="54" xfId="879" applyNumberFormat="1" applyFont="1" applyBorder="1" applyAlignment="1">
      <alignment horizontal="left"/>
    </xf>
    <xf numFmtId="14" fontId="83" fillId="0" borderId="55" xfId="879" applyNumberFormat="1" applyFont="1" applyBorder="1"/>
    <xf numFmtId="14" fontId="83" fillId="0" borderId="56" xfId="879" applyNumberFormat="1" applyFont="1" applyBorder="1" applyAlignment="1">
      <alignment horizontal="left"/>
    </xf>
    <xf numFmtId="0" fontId="84" fillId="0" borderId="21" xfId="83" applyNumberFormat="1" applyFont="1" applyFill="1" applyBorder="1" applyAlignment="1">
      <alignment horizontal="left" vertical="center" wrapText="1"/>
    </xf>
    <xf numFmtId="170" fontId="83" fillId="0" borderId="57" xfId="879" applyNumberFormat="1" applyFont="1" applyBorder="1"/>
    <xf numFmtId="0" fontId="83" fillId="0" borderId="58" xfId="879" applyFont="1" applyBorder="1"/>
    <xf numFmtId="2" fontId="83" fillId="0" borderId="21" xfId="879" applyNumberFormat="1" applyFont="1" applyBorder="1" applyAlignment="1">
      <alignment vertical="top"/>
    </xf>
    <xf numFmtId="2" fontId="83" fillId="0" borderId="21" xfId="879" applyNumberFormat="1" applyFont="1" applyBorder="1" applyAlignment="1">
      <alignment horizontal="left" vertical="top"/>
    </xf>
    <xf numFmtId="0" fontId="84" fillId="0" borderId="0" xfId="83" applyNumberFormat="1" applyFont="1" applyBorder="1" applyAlignment="1">
      <alignment horizontal="left" vertical="center" wrapText="1"/>
    </xf>
    <xf numFmtId="0" fontId="83" fillId="0" borderId="3" xfId="879" applyFont="1" applyBorder="1"/>
    <xf numFmtId="0" fontId="83" fillId="0" borderId="4" xfId="879" applyFont="1" applyBorder="1"/>
    <xf numFmtId="0" fontId="83" fillId="0" borderId="5" xfId="879" applyFont="1" applyBorder="1"/>
    <xf numFmtId="0" fontId="83" fillId="0" borderId="5" xfId="879" applyFont="1" applyBorder="1" applyAlignment="1">
      <alignment horizontal="left"/>
    </xf>
    <xf numFmtId="2" fontId="84" fillId="0" borderId="5" xfId="879" applyNumberFormat="1" applyFont="1" applyBorder="1" applyAlignment="1">
      <alignment horizontal="left"/>
    </xf>
    <xf numFmtId="2" fontId="84" fillId="0" borderId="6" xfId="879" applyNumberFormat="1" applyFont="1" applyBorder="1" applyAlignment="1">
      <alignment horizontal="left"/>
    </xf>
    <xf numFmtId="0" fontId="77" fillId="0" borderId="58" xfId="879" applyFont="1" applyBorder="1" applyAlignment="1">
      <alignment horizontal="left"/>
    </xf>
    <xf numFmtId="0" fontId="84" fillId="0" borderId="21" xfId="879" applyFont="1" applyBorder="1"/>
    <xf numFmtId="0" fontId="83" fillId="0" borderId="21" xfId="879" applyFont="1" applyBorder="1"/>
    <xf numFmtId="4" fontId="83" fillId="0" borderId="57" xfId="879" applyNumberFormat="1" applyFont="1" applyBorder="1" applyAlignment="1">
      <alignment horizontal="center"/>
    </xf>
    <xf numFmtId="0" fontId="77" fillId="0" borderId="2" xfId="879" applyFont="1" applyBorder="1" applyAlignment="1">
      <alignment horizontal="left"/>
    </xf>
    <xf numFmtId="0" fontId="84" fillId="0" borderId="0" xfId="879" applyFont="1"/>
    <xf numFmtId="4" fontId="83" fillId="0" borderId="3" xfId="879" applyNumberFormat="1" applyFont="1" applyBorder="1" applyAlignment="1">
      <alignment horizontal="center"/>
    </xf>
    <xf numFmtId="0" fontId="77" fillId="0" borderId="0" xfId="879" applyFont="1"/>
    <xf numFmtId="0" fontId="84" fillId="0" borderId="0" xfId="887" applyFont="1"/>
    <xf numFmtId="0" fontId="84" fillId="0" borderId="2" xfId="887" applyFont="1" applyBorder="1" applyAlignment="1">
      <alignment vertical="center"/>
    </xf>
    <xf numFmtId="0" fontId="84" fillId="0" borderId="0" xfId="887" applyFont="1" applyAlignment="1">
      <alignment vertical="center"/>
    </xf>
    <xf numFmtId="0" fontId="84" fillId="0" borderId="3" xfId="887" applyFont="1" applyBorder="1" applyAlignment="1">
      <alignment vertical="center"/>
    </xf>
    <xf numFmtId="0" fontId="84" fillId="61" borderId="54" xfId="887" applyFont="1" applyFill="1" applyBorder="1" applyAlignment="1">
      <alignment vertical="center"/>
    </xf>
    <xf numFmtId="0" fontId="84" fillId="61" borderId="55" xfId="887" applyFont="1" applyFill="1" applyBorder="1" applyAlignment="1">
      <alignment vertical="center"/>
    </xf>
    <xf numFmtId="0" fontId="84" fillId="61" borderId="56" xfId="887" applyFont="1" applyFill="1" applyBorder="1" applyAlignment="1">
      <alignment vertical="center"/>
    </xf>
    <xf numFmtId="0" fontId="84" fillId="61" borderId="54" xfId="879" applyFont="1" applyFill="1" applyBorder="1" applyAlignment="1">
      <alignment horizontal="left" vertical="top"/>
    </xf>
    <xf numFmtId="4" fontId="84" fillId="61" borderId="52" xfId="887" applyNumberFormat="1" applyFont="1" applyFill="1" applyBorder="1" applyAlignment="1">
      <alignment vertical="top" wrapText="1"/>
    </xf>
    <xf numFmtId="4" fontId="84" fillId="61" borderId="53" xfId="887" applyNumberFormat="1" applyFont="1" applyFill="1" applyBorder="1" applyAlignment="1">
      <alignment horizontal="left" vertical="top" wrapText="1"/>
    </xf>
    <xf numFmtId="1" fontId="84" fillId="61" borderId="53" xfId="887" applyNumberFormat="1" applyFont="1" applyFill="1" applyBorder="1" applyAlignment="1">
      <alignment horizontal="left" vertical="top" wrapText="1"/>
    </xf>
    <xf numFmtId="0" fontId="83" fillId="0" borderId="4" xfId="887" applyFont="1" applyBorder="1" applyAlignment="1">
      <alignment horizontal="center" vertical="center"/>
    </xf>
    <xf numFmtId="0" fontId="83" fillId="0" borderId="54" xfId="887" applyFont="1" applyBorder="1" applyAlignment="1">
      <alignment horizontal="left" vertical="center" wrapText="1"/>
    </xf>
    <xf numFmtId="4" fontId="83" fillId="17" borderId="52" xfId="84" applyNumberFormat="1" applyFont="1" applyFill="1" applyBorder="1" applyAlignment="1" applyProtection="1">
      <alignment vertical="center"/>
      <protection locked="0"/>
    </xf>
    <xf numFmtId="4" fontId="83" fillId="0" borderId="55" xfId="887" applyNumberFormat="1" applyFont="1" applyBorder="1" applyAlignment="1">
      <alignment vertical="center" wrapText="1"/>
    </xf>
    <xf numFmtId="4" fontId="83" fillId="0" borderId="52" xfId="887" applyNumberFormat="1" applyFont="1" applyBorder="1" applyAlignment="1">
      <alignment vertical="center"/>
    </xf>
    <xf numFmtId="0" fontId="83" fillId="0" borderId="0" xfId="887" applyFont="1"/>
    <xf numFmtId="4" fontId="84" fillId="61" borderId="56" xfId="887" applyNumberFormat="1" applyFont="1" applyFill="1" applyBorder="1" applyAlignment="1">
      <alignment vertical="center"/>
    </xf>
    <xf numFmtId="0" fontId="84" fillId="62" borderId="52" xfId="887" applyFont="1" applyFill="1" applyBorder="1" applyAlignment="1">
      <alignment horizontal="right" vertical="center"/>
    </xf>
    <xf numFmtId="0" fontId="84" fillId="62" borderId="55" xfId="887" applyFont="1" applyFill="1" applyBorder="1" applyAlignment="1">
      <alignment horizontal="left" vertical="center"/>
    </xf>
    <xf numFmtId="49" fontId="84" fillId="62" borderId="55" xfId="887" applyNumberFormat="1" applyFont="1" applyFill="1" applyBorder="1" applyAlignment="1">
      <alignment vertical="center"/>
    </xf>
    <xf numFmtId="4" fontId="84" fillId="16" borderId="56" xfId="887" applyNumberFormat="1" applyFont="1" applyFill="1" applyBorder="1" applyAlignment="1">
      <alignment vertical="center"/>
    </xf>
    <xf numFmtId="0" fontId="83" fillId="0" borderId="0" xfId="879" applyFont="1" applyAlignment="1">
      <alignment horizontal="right"/>
    </xf>
    <xf numFmtId="0" fontId="83" fillId="0" borderId="0" xfId="879" applyFont="1" applyAlignment="1">
      <alignment horizontal="left"/>
    </xf>
    <xf numFmtId="0" fontId="83" fillId="0" borderId="0" xfId="879" applyFont="1" applyAlignment="1">
      <alignment horizontal="center"/>
    </xf>
    <xf numFmtId="4" fontId="83" fillId="0" borderId="0" xfId="879" applyNumberFormat="1" applyFont="1"/>
    <xf numFmtId="171" fontId="83" fillId="0" borderId="0" xfId="879" applyNumberFormat="1" applyFont="1"/>
    <xf numFmtId="0" fontId="83" fillId="0" borderId="0" xfId="887" applyFont="1" applyAlignment="1">
      <alignment horizontal="right"/>
    </xf>
    <xf numFmtId="0" fontId="83" fillId="0" borderId="0" xfId="887" applyFont="1" applyAlignment="1">
      <alignment horizontal="left"/>
    </xf>
    <xf numFmtId="49" fontId="83" fillId="0" borderId="0" xfId="879" applyNumberFormat="1" applyFont="1"/>
    <xf numFmtId="4" fontId="83" fillId="0" borderId="0" xfId="879" applyNumberFormat="1" applyFont="1" applyAlignment="1">
      <alignment horizontal="center"/>
    </xf>
    <xf numFmtId="2" fontId="84" fillId="0" borderId="0" xfId="879" applyNumberFormat="1" applyFont="1" applyAlignment="1">
      <alignment horizontal="left"/>
    </xf>
    <xf numFmtId="0" fontId="84" fillId="0" borderId="58" xfId="887" applyFont="1" applyBorder="1" applyAlignment="1">
      <alignment horizontal="center" vertical="center"/>
    </xf>
    <xf numFmtId="0" fontId="84" fillId="0" borderId="57" xfId="887" applyFont="1" applyBorder="1" applyAlignment="1">
      <alignment horizontal="center" vertical="center"/>
    </xf>
    <xf numFmtId="1" fontId="84" fillId="0" borderId="2" xfId="887" applyNumberFormat="1" applyFont="1" applyBorder="1" applyAlignment="1">
      <alignment horizontal="center" vertical="center"/>
    </xf>
    <xf numFmtId="49" fontId="84" fillId="0" borderId="0" xfId="887" applyNumberFormat="1" applyFont="1" applyAlignment="1">
      <alignment horizontal="center" vertical="center"/>
    </xf>
    <xf numFmtId="2" fontId="83" fillId="0" borderId="46" xfId="0" applyNumberFormat="1" applyFont="1" applyBorder="1" applyAlignment="1">
      <alignment horizontal="left" vertical="center" wrapText="1"/>
    </xf>
    <xf numFmtId="0" fontId="83" fillId="0" borderId="46" xfId="0" quotePrefix="1" applyFont="1" applyBorder="1" applyAlignment="1">
      <alignment horizontal="center" vertical="center" wrapText="1"/>
    </xf>
    <xf numFmtId="2" fontId="83" fillId="0" borderId="46" xfId="0" applyNumberFormat="1" applyFont="1" applyBorder="1" applyAlignment="1">
      <alignment horizontal="center" vertical="center" wrapText="1"/>
    </xf>
    <xf numFmtId="4" fontId="83" fillId="0" borderId="46" xfId="0" applyNumberFormat="1" applyFont="1" applyBorder="1" applyAlignment="1">
      <alignment horizontal="right" vertical="center" wrapText="1"/>
    </xf>
    <xf numFmtId="0" fontId="86" fillId="0" borderId="58" xfId="22" applyFont="1" applyBorder="1" applyAlignment="1" applyProtection="1">
      <alignment horizontal="center" vertical="center"/>
      <protection hidden="1"/>
    </xf>
    <xf numFmtId="0" fontId="86" fillId="0" borderId="21" xfId="22" applyFont="1" applyBorder="1" applyAlignment="1" applyProtection="1">
      <alignment horizontal="center" vertical="center"/>
      <protection hidden="1"/>
    </xf>
    <xf numFmtId="0" fontId="86" fillId="0" borderId="57" xfId="22" applyFont="1" applyBorder="1" applyAlignment="1" applyProtection="1">
      <alignment horizontal="center" vertical="center"/>
      <protection hidden="1"/>
    </xf>
    <xf numFmtId="0" fontId="86" fillId="0" borderId="4" xfId="22" applyFont="1" applyBorder="1" applyAlignment="1" applyProtection="1">
      <alignment horizontal="center" vertical="center"/>
      <protection hidden="1"/>
    </xf>
    <xf numFmtId="0" fontId="86" fillId="0" borderId="5" xfId="22" applyFont="1" applyBorder="1" applyAlignment="1" applyProtection="1">
      <alignment horizontal="center" vertical="center"/>
      <protection hidden="1"/>
    </xf>
    <xf numFmtId="0" fontId="86" fillId="0" borderId="6" xfId="22" applyFont="1" applyBorder="1" applyAlignment="1" applyProtection="1">
      <alignment horizontal="center" vertical="center"/>
      <protection hidden="1"/>
    </xf>
    <xf numFmtId="0" fontId="86" fillId="0" borderId="46" xfId="22" applyFont="1" applyBorder="1" applyAlignment="1" applyProtection="1">
      <alignment horizontal="center" vertical="center" wrapText="1"/>
      <protection hidden="1"/>
    </xf>
    <xf numFmtId="0" fontId="85" fillId="0" borderId="46" xfId="887" applyFont="1" applyBorder="1" applyAlignment="1" applyProtection="1">
      <alignment horizontal="center" vertical="center"/>
      <protection hidden="1"/>
    </xf>
    <xf numFmtId="0" fontId="84" fillId="0" borderId="0" xfId="22" applyFont="1" applyAlignment="1">
      <alignment horizontal="left" wrapText="1"/>
    </xf>
    <xf numFmtId="0" fontId="84" fillId="0" borderId="3" xfId="22" applyFont="1" applyBorder="1" applyAlignment="1">
      <alignment horizontal="left" wrapText="1"/>
    </xf>
    <xf numFmtId="0" fontId="83" fillId="0" borderId="54" xfId="887" applyFont="1" applyBorder="1" applyAlignment="1">
      <alignment horizontal="left" vertical="center" wrapText="1"/>
    </xf>
    <xf numFmtId="0" fontId="83" fillId="0" borderId="55" xfId="887" applyFont="1" applyBorder="1" applyAlignment="1">
      <alignment horizontal="left" vertical="center" wrapText="1"/>
    </xf>
    <xf numFmtId="0" fontId="83" fillId="0" borderId="56" xfId="887" applyFont="1" applyBorder="1" applyAlignment="1">
      <alignment horizontal="left" vertical="center" wrapText="1"/>
    </xf>
    <xf numFmtId="0" fontId="84" fillId="61" borderId="54" xfId="879" applyFont="1" applyFill="1" applyBorder="1" applyAlignment="1">
      <alignment horizontal="left" vertical="top"/>
    </xf>
    <xf numFmtId="0" fontId="84" fillId="61" borderId="55" xfId="879" applyFont="1" applyFill="1" applyBorder="1" applyAlignment="1">
      <alignment horizontal="left" vertical="top"/>
    </xf>
    <xf numFmtId="0" fontId="84" fillId="61" borderId="56" xfId="879" applyFont="1" applyFill="1" applyBorder="1" applyAlignment="1">
      <alignment horizontal="left" vertical="top"/>
    </xf>
    <xf numFmtId="0" fontId="84" fillId="0" borderId="57" xfId="22" applyFont="1" applyBorder="1" applyAlignment="1">
      <alignment horizontal="left" wrapText="1"/>
    </xf>
  </cellXfs>
  <cellStyles count="2596">
    <cellStyle name="20 % - Akzent1 2" xfId="1" xr:uid="{00000000-0005-0000-0000-000000000000}"/>
    <cellStyle name="20 % - Akzent1 2 2" xfId="969" xr:uid="{A1C58275-86DC-458E-9E45-314FA0B2DD92}"/>
    <cellStyle name="20 % - Akzent1 2 2 2" xfId="2221" xr:uid="{612282C2-CC9C-41FC-8254-6748B8B2128A}"/>
    <cellStyle name="20 % - Akzent1 2 3" xfId="1861" xr:uid="{5C058434-463E-4FF0-807E-5472554C8246}"/>
    <cellStyle name="20 % - Akzent1 3" xfId="912" xr:uid="{5982B7DB-32B0-4CCE-AEAD-F77C7366A5DC}"/>
    <cellStyle name="20 % - Akzent2 2" xfId="2" xr:uid="{00000000-0005-0000-0000-000001000000}"/>
    <cellStyle name="20 % - Akzent2 2 2" xfId="970" xr:uid="{72C0CF24-95EE-4BC9-87A6-1ADFEC351EE3}"/>
    <cellStyle name="20 % - Akzent2 2 2 2" xfId="2222" xr:uid="{CDF16965-054F-4F86-ACF2-5D00344077D5}"/>
    <cellStyle name="20 % - Akzent2 2 3" xfId="1862" xr:uid="{EA74194A-EEC7-465F-815A-B4D0B8A30828}"/>
    <cellStyle name="20 % - Akzent2 3" xfId="913" xr:uid="{C7715C65-1C2E-4593-BE5A-FEB7B366274E}"/>
    <cellStyle name="20 % - Akzent3 2" xfId="3" xr:uid="{00000000-0005-0000-0000-000002000000}"/>
    <cellStyle name="20 % - Akzent3 2 2" xfId="971" xr:uid="{0EAD0AF8-2EAB-48EF-8AC7-5624EEFC51A3}"/>
    <cellStyle name="20 % - Akzent3 2 2 2" xfId="2223" xr:uid="{3AD31B61-A73D-4645-8D37-BD0B5FB15F2C}"/>
    <cellStyle name="20 % - Akzent3 2 3" xfId="1863" xr:uid="{F9518356-01F4-498A-B5A0-3D539F10B65E}"/>
    <cellStyle name="20 % - Akzent3 3" xfId="914" xr:uid="{1834CEA1-8934-4AD2-B982-AF5A395CD0FC}"/>
    <cellStyle name="20 % - Akzent4 2" xfId="4" xr:uid="{00000000-0005-0000-0000-000003000000}"/>
    <cellStyle name="20 % - Akzent4 2 2" xfId="972" xr:uid="{0A81FD7D-0111-4C65-825B-07EC5AC3E5D7}"/>
    <cellStyle name="20 % - Akzent4 2 2 2" xfId="2224" xr:uid="{66609B30-DA8A-414D-9860-FE5C7892A15C}"/>
    <cellStyle name="20 % - Akzent4 2 3" xfId="1864" xr:uid="{3339C2E4-1C7B-48FC-8D80-A85790AFF2D8}"/>
    <cellStyle name="20 % - Akzent4 3" xfId="915" xr:uid="{4A2F5EF5-5964-4E99-ADCA-A8A862C3C5EF}"/>
    <cellStyle name="20 % - Akzent5 2" xfId="5" xr:uid="{00000000-0005-0000-0000-000004000000}"/>
    <cellStyle name="20 % - Akzent5 2 2" xfId="973" xr:uid="{9D96E1A1-DA38-4446-B7DA-E754868ACB47}"/>
    <cellStyle name="20 % - Akzent5 2 2 2" xfId="2225" xr:uid="{B764879C-5C5A-4F4D-95D3-6B335E25A36E}"/>
    <cellStyle name="20 % - Akzent5 2 3" xfId="1865" xr:uid="{E49CDCD5-C33B-4278-A666-1322AA76EBB7}"/>
    <cellStyle name="20 % - Akzent5 3" xfId="916" xr:uid="{0499B9FB-9CAE-49CF-88DF-1B97491F4EFE}"/>
    <cellStyle name="20 % - Akzent6 2" xfId="6" xr:uid="{00000000-0005-0000-0000-000005000000}"/>
    <cellStyle name="20 % - Akzent6 2 2" xfId="974" xr:uid="{A2FFABD5-39FC-4F5D-8304-6857D0AC015F}"/>
    <cellStyle name="20 % - Akzent6 2 2 2" xfId="2226" xr:uid="{4FC0EA69-9C75-4752-BAFF-89C0B601D2BB}"/>
    <cellStyle name="20 % - Akzent6 2 3" xfId="1866" xr:uid="{7E4CD408-C523-4807-9F7E-2AE4EE9F8CF5}"/>
    <cellStyle name="20 % - Akzent6 3" xfId="917" xr:uid="{8F3D73F6-4B4B-4192-ADD6-ED84E03F40C1}"/>
    <cellStyle name="20% - Accent1 2" xfId="39" xr:uid="{00000000-0005-0000-0000-000006000000}"/>
    <cellStyle name="20% - Accent1 2 2" xfId="975" xr:uid="{B9F765B1-0669-4C50-B701-089877283B57}"/>
    <cellStyle name="20% - Accent2 2" xfId="40" xr:uid="{00000000-0005-0000-0000-000007000000}"/>
    <cellStyle name="20% - Accent2 2 2" xfId="976" xr:uid="{11AA2F47-E003-4FA5-BECA-83AAB67AF2FF}"/>
    <cellStyle name="20% - Accent3 2" xfId="41" xr:uid="{00000000-0005-0000-0000-000008000000}"/>
    <cellStyle name="20% - Accent3 2 2" xfId="977" xr:uid="{C9BF0C80-475C-433A-8EB6-C3EF287DAFFA}"/>
    <cellStyle name="20% - Accent4 2" xfId="42" xr:uid="{00000000-0005-0000-0000-000009000000}"/>
    <cellStyle name="20% - Accent4 2 2" xfId="978" xr:uid="{60E90068-A7EB-4D42-95CF-4A4CDCC12B9F}"/>
    <cellStyle name="20% - Accent5 2" xfId="43" xr:uid="{00000000-0005-0000-0000-00000A000000}"/>
    <cellStyle name="20% - Accent5 2 2" xfId="979" xr:uid="{D657758B-A7AE-49D6-BE78-872C7B9F429A}"/>
    <cellStyle name="20% - Accent6 2" xfId="44" xr:uid="{00000000-0005-0000-0000-00000B000000}"/>
    <cellStyle name="20% - Accent6 2 2" xfId="980" xr:uid="{01BFDBBC-53D2-4600-9CA8-8274EBA93C99}"/>
    <cellStyle name="40 % - Akzent1 2" xfId="7" xr:uid="{00000000-0005-0000-0000-00000C000000}"/>
    <cellStyle name="40 % - Akzent1 2 2" xfId="981" xr:uid="{62D51EBA-40BA-4507-8740-B11303E07A17}"/>
    <cellStyle name="40 % - Akzent1 2 2 2" xfId="2227" xr:uid="{6437DCB7-EF9E-4526-8B85-6FADFD0790C8}"/>
    <cellStyle name="40 % - Akzent1 2 3" xfId="1867" xr:uid="{244DD173-4F83-4448-BB60-8C0FB6648D63}"/>
    <cellStyle name="40 % - Akzent1 3" xfId="918" xr:uid="{430A9E36-D7E4-4E06-984A-C4B328A9356E}"/>
    <cellStyle name="40 % - Akzent2 2" xfId="8" xr:uid="{00000000-0005-0000-0000-00000D000000}"/>
    <cellStyle name="40 % - Akzent2 2 2" xfId="982" xr:uid="{00666C4E-B2A7-45CC-8481-110FE4439BB0}"/>
    <cellStyle name="40 % - Akzent2 2 2 2" xfId="2228" xr:uid="{9281F394-8757-4B99-85AC-3A2E133FEB0E}"/>
    <cellStyle name="40 % - Akzent2 2 3" xfId="1868" xr:uid="{BA543A23-6151-436B-965E-674852A8BC1C}"/>
    <cellStyle name="40 % - Akzent2 3" xfId="919" xr:uid="{2A9EA758-A417-409E-B1C2-3DBC2AE94CFE}"/>
    <cellStyle name="40 % - Akzent3 2" xfId="9" xr:uid="{00000000-0005-0000-0000-00000E000000}"/>
    <cellStyle name="40 % - Akzent3 2 2" xfId="983" xr:uid="{138BA4CC-112A-4EF9-956F-CCE415EFF0AF}"/>
    <cellStyle name="40 % - Akzent3 2 2 2" xfId="2229" xr:uid="{5C653181-4154-4536-BDAA-D3B77375A227}"/>
    <cellStyle name="40 % - Akzent3 2 3" xfId="1869" xr:uid="{0DFBDA02-0167-4345-AF2F-4596DBB60343}"/>
    <cellStyle name="40 % - Akzent3 3" xfId="920" xr:uid="{7A55EF10-60D5-4228-A8E3-D8CD82AA7FBF}"/>
    <cellStyle name="40 % - Akzent4 2" xfId="10" xr:uid="{00000000-0005-0000-0000-00000F000000}"/>
    <cellStyle name="40 % - Akzent4 2 2" xfId="984" xr:uid="{F8E57B2A-6199-4720-8B9B-5B7C25ADD051}"/>
    <cellStyle name="40 % - Akzent4 2 2 2" xfId="2230" xr:uid="{567156A2-4AC1-4D7B-B610-0FD3DFD19237}"/>
    <cellStyle name="40 % - Akzent4 2 3" xfId="1870" xr:uid="{26CA9BD5-389E-4211-BF9D-AF19ACDB17F8}"/>
    <cellStyle name="40 % - Akzent4 3" xfId="921" xr:uid="{CBEAE825-F3F7-463F-8CA0-D322E2C99099}"/>
    <cellStyle name="40 % - Akzent5 2" xfId="11" xr:uid="{00000000-0005-0000-0000-000010000000}"/>
    <cellStyle name="40 % - Akzent5 2 2" xfId="985" xr:uid="{E76DAC06-1BFB-40A9-918C-8E6901A8247D}"/>
    <cellStyle name="40 % - Akzent5 2 2 2" xfId="2231" xr:uid="{F4B9BB29-ED80-45FF-A7B0-59E119E5984F}"/>
    <cellStyle name="40 % - Akzent5 2 3" xfId="1871" xr:uid="{04599313-4C5D-42F6-AD4B-A33CAFC70372}"/>
    <cellStyle name="40 % - Akzent5 3" xfId="922" xr:uid="{7231D921-DBA5-4EEF-84D2-967FDAD6CC11}"/>
    <cellStyle name="40 % - Akzent6 2" xfId="12" xr:uid="{00000000-0005-0000-0000-000011000000}"/>
    <cellStyle name="40 % - Akzent6 2 2" xfId="986" xr:uid="{F517B4B4-58E0-46F0-86E8-2FECE17CB169}"/>
    <cellStyle name="40 % - Akzent6 2 2 2" xfId="2232" xr:uid="{2C2FC276-0C37-44F7-A063-0FA4C775C56F}"/>
    <cellStyle name="40 % - Akzent6 2 3" xfId="1872" xr:uid="{3C0BFDC8-45B4-425F-A77B-7356BB3F0BEE}"/>
    <cellStyle name="40 % - Akzent6 3" xfId="923" xr:uid="{503F9F00-5123-4E44-BA0E-09385FBB28B4}"/>
    <cellStyle name="40% - Accent1 2" xfId="45" xr:uid="{00000000-0005-0000-0000-000012000000}"/>
    <cellStyle name="40% - Accent1 2 2" xfId="987" xr:uid="{B9F85A34-4016-45CF-8FD0-465E597B0718}"/>
    <cellStyle name="40% - Accent2 2" xfId="46" xr:uid="{00000000-0005-0000-0000-000013000000}"/>
    <cellStyle name="40% - Accent2 2 2" xfId="988" xr:uid="{9B61E7DA-9014-4586-A282-73AB44733330}"/>
    <cellStyle name="40% - Accent3 2" xfId="47" xr:uid="{00000000-0005-0000-0000-000014000000}"/>
    <cellStyle name="40% - Accent3 2 2" xfId="989" xr:uid="{4007446C-98C9-431E-BFD3-EE2DEA6B165B}"/>
    <cellStyle name="40% - Accent4 2" xfId="48" xr:uid="{00000000-0005-0000-0000-000015000000}"/>
    <cellStyle name="40% - Accent4 2 2" xfId="990" xr:uid="{D19DA5C6-391D-434A-88BE-300DEBE8E150}"/>
    <cellStyle name="40% - Accent5 2" xfId="49" xr:uid="{00000000-0005-0000-0000-000016000000}"/>
    <cellStyle name="40% - Accent5 2 2" xfId="991" xr:uid="{7C97C80E-8DF5-42DD-879C-CA0285CD6772}"/>
    <cellStyle name="40% - Accent6 2" xfId="50" xr:uid="{00000000-0005-0000-0000-000017000000}"/>
    <cellStyle name="40% - Accent6 2 2" xfId="992" xr:uid="{044B9F78-87A6-4FD0-8320-B44E8990583B}"/>
    <cellStyle name="60 % - Akzent1 2" xfId="924" xr:uid="{646DA513-9749-4ECC-9049-844590081403}"/>
    <cellStyle name="60 % - Akzent2 2" xfId="925" xr:uid="{30BA3865-6C29-41B5-9858-F695259F5B19}"/>
    <cellStyle name="60 % - Akzent3 2" xfId="926" xr:uid="{84B8C2E3-6C12-449C-B6F9-D0A52836C7F2}"/>
    <cellStyle name="60 % - Akzent4 2" xfId="927" xr:uid="{D3444AE6-084F-49D9-85A3-D076BA0FC97D}"/>
    <cellStyle name="60 % - Akzent5 2" xfId="928" xr:uid="{3F25CF25-B245-474D-BACF-686E77B86CB8}"/>
    <cellStyle name="60 % - Akzent6 2" xfId="929" xr:uid="{0CB9EBDE-2A0D-415B-8229-2CB48F4C42C7}"/>
    <cellStyle name="60% - Accent1 2" xfId="51" xr:uid="{00000000-0005-0000-0000-000018000000}"/>
    <cellStyle name="60% - Accent1 2 2" xfId="993" xr:uid="{95CCED72-BB6A-49F5-B754-76E8A09E54A7}"/>
    <cellStyle name="60% - Accent2 2" xfId="52" xr:uid="{00000000-0005-0000-0000-000019000000}"/>
    <cellStyle name="60% - Accent2 2 2" xfId="994" xr:uid="{8A745440-6545-4421-9A0A-4BA288230716}"/>
    <cellStyle name="60% - Accent3 2" xfId="53" xr:uid="{00000000-0005-0000-0000-00001A000000}"/>
    <cellStyle name="60% - Accent3 2 2" xfId="995" xr:uid="{FB9FB3F3-8103-4E6D-B5E4-AC24914283E4}"/>
    <cellStyle name="60% - Accent4 2" xfId="54" xr:uid="{00000000-0005-0000-0000-00001B000000}"/>
    <cellStyle name="60% - Accent4 2 2" xfId="996" xr:uid="{93ACF508-3F1E-4A28-BB0D-B45FE3E48551}"/>
    <cellStyle name="60% - Accent5 2" xfId="55" xr:uid="{00000000-0005-0000-0000-00001C000000}"/>
    <cellStyle name="60% - Accent5 2 2" xfId="997" xr:uid="{4C704E3F-A992-4EC2-9FCB-D7CFD2414E85}"/>
    <cellStyle name="60% - Accent6 2" xfId="56" xr:uid="{00000000-0005-0000-0000-00001D000000}"/>
    <cellStyle name="60% - Accent6 2 2" xfId="998" xr:uid="{39AE5AE1-1034-4A5B-BF54-07BB07F9EE1A}"/>
    <cellStyle name="60% - Akzent2" xfId="13" xr:uid="{00000000-0005-0000-0000-00001E000000}"/>
    <cellStyle name="60% - Akzent2 2" xfId="999" xr:uid="{C989794F-4E48-4F62-BC54-457E320DE33D}"/>
    <cellStyle name="Accent1 2" xfId="57" xr:uid="{00000000-0005-0000-0000-00001F000000}"/>
    <cellStyle name="Accent1 2 2" xfId="1000" xr:uid="{BDDD2442-90B7-4476-9DFF-B6279483A1CC}"/>
    <cellStyle name="Accent2 2" xfId="58" xr:uid="{00000000-0005-0000-0000-000020000000}"/>
    <cellStyle name="Accent2 2 2" xfId="1001" xr:uid="{F2463E44-CB65-4FF3-BF16-B41F629D3104}"/>
    <cellStyle name="Accent3 2" xfId="59" xr:uid="{00000000-0005-0000-0000-000021000000}"/>
    <cellStyle name="Accent3 2 2" xfId="1002" xr:uid="{601E478D-038B-451D-B289-E870B3E9624F}"/>
    <cellStyle name="Accent4 2" xfId="60" xr:uid="{00000000-0005-0000-0000-000022000000}"/>
    <cellStyle name="Accent4 2 2" xfId="1003" xr:uid="{A3734B58-BD40-47CB-931C-1A46B61C85A6}"/>
    <cellStyle name="Accent5 2" xfId="61" xr:uid="{00000000-0005-0000-0000-000023000000}"/>
    <cellStyle name="Accent5 2 2" xfId="1004" xr:uid="{14D326DE-99DE-4042-9D97-A57B0FE13B57}"/>
    <cellStyle name="Accent6 2" xfId="62" xr:uid="{00000000-0005-0000-0000-000024000000}"/>
    <cellStyle name="Accent6 2 2" xfId="1005" xr:uid="{0F7B3341-44EB-43F4-B5A2-39C2A098D88B}"/>
    <cellStyle name="Akzent1 2" xfId="930" xr:uid="{3BF1DFCF-B7DC-426B-9BBA-959051379EB2}"/>
    <cellStyle name="Akzent2 2" xfId="931" xr:uid="{765405FA-8746-4307-A76D-A20D82FD3DCE}"/>
    <cellStyle name="Akzent3 2" xfId="932" xr:uid="{E2CBF09F-1AC7-4D78-8B38-3D192F2B3381}"/>
    <cellStyle name="Akzent4 2" xfId="933" xr:uid="{FB7E073D-7827-4EF0-94E2-16269E21CC0A}"/>
    <cellStyle name="Akzent5 2" xfId="934" xr:uid="{53D934E4-3C92-4900-B237-B9F131798DF7}"/>
    <cellStyle name="Akzent6 2" xfId="935" xr:uid="{D92F882A-E3BC-4118-BF41-4DDD142CB171}"/>
    <cellStyle name="Ausgabe 2" xfId="936" xr:uid="{80C1C28F-B020-4DA1-94F2-F5058915552A}"/>
    <cellStyle name="Bad 2" xfId="63" xr:uid="{00000000-0005-0000-0000-000025000000}"/>
    <cellStyle name="Bad 2 2" xfId="1006" xr:uid="{3BEABD29-E7A9-460B-9596-86AD5DEA6527}"/>
    <cellStyle name="Berechnung 2" xfId="937" xr:uid="{6C5493A2-9C1E-4A63-A9E6-3031291CF187}"/>
    <cellStyle name="Calculation 2" xfId="64" xr:uid="{00000000-0005-0000-0000-000026000000}"/>
    <cellStyle name="Calculation 2 2" xfId="1007" xr:uid="{D4280019-EF72-42FE-941B-4E4ED9FD3FB5}"/>
    <cellStyle name="Check Cell 2" xfId="65" xr:uid="{00000000-0005-0000-0000-000027000000}"/>
    <cellStyle name="Check Cell 2 2" xfId="1008" xr:uid="{3D4F0FD5-A2D5-4043-B0A6-100B41DFC37D}"/>
    <cellStyle name="Comma 2" xfId="66" xr:uid="{00000000-0005-0000-0000-000028000000}"/>
    <cellStyle name="Comma 2 2" xfId="67" xr:uid="{00000000-0005-0000-0000-000029000000}"/>
    <cellStyle name="Comma 2 2 2" xfId="1010" xr:uid="{01E1B76B-C772-49F4-8193-C7C412C61E3F}"/>
    <cellStyle name="Comma 2 2 2 2" xfId="2234" xr:uid="{5A9D8A28-549D-4466-9C27-558873D8E29F}"/>
    <cellStyle name="Comma 2 2 3" xfId="1880" xr:uid="{67F3690A-158B-4B68-A8B4-3846E0C8FE1C}"/>
    <cellStyle name="Comma 2 3" xfId="1009" xr:uid="{C9828C93-2844-4602-ADA6-6C5ED7D6DDC4}"/>
    <cellStyle name="Comma 2 3 2" xfId="2233" xr:uid="{06227CFE-0BFF-4A03-98BE-0B4AD36123AF}"/>
    <cellStyle name="Comma 2 4" xfId="1879" xr:uid="{B2536F43-AB9A-4D01-A4A4-89D6A239F543}"/>
    <cellStyle name="Comma 3" xfId="68" xr:uid="{00000000-0005-0000-0000-00002A000000}"/>
    <cellStyle name="Comma 3 2" xfId="1011" xr:uid="{AA0FB1E8-2B18-4F7D-8644-0DB2845145E1}"/>
    <cellStyle name="Comma 3 2 2" xfId="2235" xr:uid="{6A1326F2-45A3-4122-BDFB-6DD2583F01C4}"/>
    <cellStyle name="Comma 3 3" xfId="1881" xr:uid="{52A6B38F-1CA0-4B7B-9C51-CFC1EC11FD85}"/>
    <cellStyle name="Comma 4" xfId="69" xr:uid="{00000000-0005-0000-0000-00002B000000}"/>
    <cellStyle name="Comma 4 2" xfId="1012" xr:uid="{C4D9AF5C-ADAF-4656-A610-F791BAA95A6B}"/>
    <cellStyle name="Comma 4 2 2" xfId="2236" xr:uid="{4F15D053-E7AA-43C4-93EB-D4AC3F88208A}"/>
    <cellStyle name="Comma 4 3" xfId="1882" xr:uid="{E39E3D97-C08E-4376-BFF0-3CD1133B7744}"/>
    <cellStyle name="Currency 2" xfId="70" xr:uid="{00000000-0005-0000-0000-00002C000000}"/>
    <cellStyle name="Currency 2 2" xfId="71" xr:uid="{00000000-0005-0000-0000-00002D000000}"/>
    <cellStyle name="Currency 2 3" xfId="72" xr:uid="{00000000-0005-0000-0000-00002E000000}"/>
    <cellStyle name="Currency 25" xfId="73" xr:uid="{00000000-0005-0000-0000-00002F000000}"/>
    <cellStyle name="Currency 3" xfId="74" xr:uid="{00000000-0005-0000-0000-000030000000}"/>
    <cellStyle name="Currency 3 2" xfId="75" xr:uid="{00000000-0005-0000-0000-000031000000}"/>
    <cellStyle name="Currency 3 3" xfId="76" xr:uid="{00000000-0005-0000-0000-000032000000}"/>
    <cellStyle name="Currency 4" xfId="77" xr:uid="{00000000-0005-0000-0000-000033000000}"/>
    <cellStyle name="Currency 5" xfId="78" xr:uid="{00000000-0005-0000-0000-000034000000}"/>
    <cellStyle name="Currency 6" xfId="79" xr:uid="{00000000-0005-0000-0000-000035000000}"/>
    <cellStyle name="Currency 7" xfId="80" xr:uid="{00000000-0005-0000-0000-000036000000}"/>
    <cellStyle name="Currency 7 2" xfId="1013" xr:uid="{43AE93A2-DC44-49A1-A52B-ABD4D176FFC2}"/>
    <cellStyle name="Currency 7 2 2" xfId="2237" xr:uid="{5E04095C-F253-4787-9991-F552F3C64920}"/>
    <cellStyle name="Currency 7 3" xfId="1883" xr:uid="{3E1BFB6D-7709-42EC-8AD2-13CB16FD532C}"/>
    <cellStyle name="DataPilot Category" xfId="81" xr:uid="{00000000-0005-0000-0000-000037000000}"/>
    <cellStyle name="DataPilot Category 2" xfId="1014" xr:uid="{8F580DDA-02F1-4032-A719-CF5E890E4A3D}"/>
    <cellStyle name="Eingabe 2" xfId="938" xr:uid="{DD16501F-D424-4E72-B229-3DA4249536A1}"/>
    <cellStyle name="Ergebnis 2" xfId="939" xr:uid="{C18D267D-3A1A-4158-B273-5949F3507C58}"/>
    <cellStyle name="Erklärender Text 2" xfId="940" xr:uid="{4078A93A-9422-4511-9BDF-270911A7848C}"/>
    <cellStyle name="Euro" xfId="14" xr:uid="{00000000-0005-0000-0000-000038000000}"/>
    <cellStyle name="Euro 10" xfId="82" xr:uid="{00000000-0005-0000-0000-000039000000}"/>
    <cellStyle name="Euro 10 2" xfId="31" xr:uid="{00000000-0005-0000-0000-00003A000000}"/>
    <cellStyle name="Euro 10 2 2" xfId="1828" xr:uid="{C8F5D680-8D15-4D4E-B126-FC4AC64BD437}"/>
    <cellStyle name="Euro 10 3" xfId="968" xr:uid="{C0DF410D-AFFE-43FB-BE77-3925B850F0D6}"/>
    <cellStyle name="Euro 11" xfId="941" xr:uid="{C6437A4E-D635-48D2-B9D6-80507FDB59CD}"/>
    <cellStyle name="Euro 11 2" xfId="2215" xr:uid="{B8C73175-D921-4D99-B151-4DF1A763914C}"/>
    <cellStyle name="Euro 12" xfId="1015" xr:uid="{4C03198F-E054-4CE0-B503-ADBD7FAF6814}"/>
    <cellStyle name="Euro 2" xfId="15" xr:uid="{00000000-0005-0000-0000-00003B000000}"/>
    <cellStyle name="Euro 2 2" xfId="83" xr:uid="{00000000-0005-0000-0000-00003C000000}"/>
    <cellStyle name="Euro 2 2 2" xfId="1016" xr:uid="{D39D0026-5A38-4949-9DD6-A3B49D78329C}"/>
    <cellStyle name="Euro 2 3" xfId="965" xr:uid="{BFEC8139-9EE9-4ECA-8460-EB542694E048}"/>
    <cellStyle name="Euro 3" xfId="16" xr:uid="{00000000-0005-0000-0000-00003D000000}"/>
    <cellStyle name="Euro 3 2" xfId="1017" xr:uid="{0EBF0F1F-5C5D-4513-918E-85F963F3141D}"/>
    <cellStyle name="Euro 3 3" xfId="1873" xr:uid="{F6A8B18E-A4EE-4836-B394-45DBC3859F9D}"/>
    <cellStyle name="Euro 4" xfId="17" xr:uid="{00000000-0005-0000-0000-00003E000000}"/>
    <cellStyle name="Euro 4 2" xfId="1018" xr:uid="{FDA83604-4ECA-4056-95B6-6CB43C188B0A}"/>
    <cellStyle name="Euro 4 3" xfId="1874" xr:uid="{2A16C50E-450F-470C-A7FB-12410FDF8C83}"/>
    <cellStyle name="Euro 5" xfId="18" xr:uid="{00000000-0005-0000-0000-00003F000000}"/>
    <cellStyle name="Euro 5 2" xfId="32" xr:uid="{00000000-0005-0000-0000-000040000000}"/>
    <cellStyle name="Euro 5 2 2" xfId="910" xr:uid="{CA611BF2-60BE-447D-A403-F2EA6068F0F8}"/>
    <cellStyle name="Euro 5 3" xfId="84" xr:uid="{00000000-0005-0000-0000-000041000000}"/>
    <cellStyle name="Euro 5 4" xfId="967" xr:uid="{E02C5074-8065-4F97-ADA2-9DCBAD330C96}"/>
    <cellStyle name="Euro 6" xfId="85" xr:uid="{00000000-0005-0000-0000-000042000000}"/>
    <cellStyle name="Euro 6 2" xfId="86" xr:uid="{00000000-0005-0000-0000-000043000000}"/>
    <cellStyle name="Euro 6 2 2" xfId="1020" xr:uid="{92CA41B5-CCB6-4440-909A-EA0A53B4DAE4}"/>
    <cellStyle name="Euro 6 3" xfId="1019" xr:uid="{55DBFE1F-4784-4A6C-951E-A42BA1DBB90E}"/>
    <cellStyle name="Euro 7" xfId="87" xr:uid="{00000000-0005-0000-0000-000044000000}"/>
    <cellStyle name="Euro 7 2" xfId="1021" xr:uid="{A95108E0-B424-45D4-AEFB-5D84EF81512A}"/>
    <cellStyle name="Euro 7 2 2" xfId="2238" xr:uid="{ADAE23B0-8005-4D39-AE7C-9C2B566A756E}"/>
    <cellStyle name="Euro 7 3" xfId="2211" xr:uid="{34B3C0DC-2971-4022-ADA2-98DED03E8137}"/>
    <cellStyle name="Euro 7 4" xfId="1884" xr:uid="{35AC12C0-5BE3-4AE2-989C-55B3109AD4A6}"/>
    <cellStyle name="Euro 8" xfId="88" xr:uid="{00000000-0005-0000-0000-000045000000}"/>
    <cellStyle name="Euro 8 2" xfId="1022" xr:uid="{3EB6F5E1-C2FA-4643-ACC6-81090DB96A97}"/>
    <cellStyle name="Euro 9" xfId="89" xr:uid="{00000000-0005-0000-0000-000046000000}"/>
    <cellStyle name="Euro 9 2" xfId="1023" xr:uid="{7B991D57-7516-44BA-A65F-733C6942DDBA}"/>
    <cellStyle name="Excel Built-in Normal" xfId="35" xr:uid="{00000000-0005-0000-0000-000047000000}"/>
    <cellStyle name="Explanatory Text 2" xfId="90" xr:uid="{00000000-0005-0000-0000-000048000000}"/>
    <cellStyle name="Explanatory Text 2 2" xfId="1024" xr:uid="{F260C176-6418-4671-8C57-9480C56EEF63}"/>
    <cellStyle name="fnRegressQ" xfId="34" xr:uid="{00000000-0005-0000-0000-000049000000}"/>
    <cellStyle name="Good 2" xfId="91" xr:uid="{00000000-0005-0000-0000-00004A000000}"/>
    <cellStyle name="Good 2 2" xfId="1025" xr:uid="{44FA61D9-9308-483B-95F0-8C5652A56817}"/>
    <cellStyle name="Gut 2" xfId="942" xr:uid="{32CF2226-33F6-44F3-90AB-A42FF4956902}"/>
    <cellStyle name="Heading 1 2" xfId="92" xr:uid="{00000000-0005-0000-0000-00004B000000}"/>
    <cellStyle name="Heading 1 2 2" xfId="1026" xr:uid="{F5D4BF85-C065-4189-BFD6-73AC57D04371}"/>
    <cellStyle name="Heading 2 2" xfId="93" xr:uid="{00000000-0005-0000-0000-00004C000000}"/>
    <cellStyle name="Heading 2 2 2" xfId="1027" xr:uid="{85A29B6D-B99F-445D-8CFF-E651C57C4D40}"/>
    <cellStyle name="Heading 3 2" xfId="94" xr:uid="{00000000-0005-0000-0000-00004D000000}"/>
    <cellStyle name="Heading 3 2 2" xfId="1028" xr:uid="{FEFA84B1-A2BF-4D0E-B5D6-F41C43A4A88D}"/>
    <cellStyle name="Heading 4 2" xfId="95" xr:uid="{00000000-0005-0000-0000-00004E000000}"/>
    <cellStyle name="Heading 4 2 2" xfId="1029" xr:uid="{6EF638FE-3100-4200-AE2A-9BAAACAF16DB}"/>
    <cellStyle name="Hyperlink 2" xfId="96" xr:uid="{00000000-0005-0000-0000-00004F000000}"/>
    <cellStyle name="Hyperlink 2 2" xfId="1030" xr:uid="{3D528D99-E74F-4B9E-BBB2-3FCECC333CA1}"/>
    <cellStyle name="Input 2" xfId="97" xr:uid="{00000000-0005-0000-0000-000050000000}"/>
    <cellStyle name="Input 2 2" xfId="1031" xr:uid="{34ABF030-8AC8-4D02-B1A0-8595CF3155BB}"/>
    <cellStyle name="Komma 2" xfId="29" xr:uid="{00000000-0005-0000-0000-000051000000}"/>
    <cellStyle name="Komma 2 2" xfId="943" xr:uid="{1A047180-C3D7-41C5-98F7-D35F9FFD2487}"/>
    <cellStyle name="Link" xfId="2594" builtinId="8"/>
    <cellStyle name="Link 2" xfId="2588" xr:uid="{441743CA-C860-4828-81D2-72AB349008C2}"/>
    <cellStyle name="Link 3" xfId="2210" xr:uid="{2CDA0169-7C85-47B4-9D58-AA5DF0299C77}"/>
    <cellStyle name="Linked Cell 2" xfId="98" xr:uid="{00000000-0005-0000-0000-000052000000}"/>
    <cellStyle name="Linked Cell 2 2" xfId="1032" xr:uid="{3950BB2C-31AD-49AF-B0E3-B761EEEA65BA}"/>
    <cellStyle name="Neutral 2" xfId="99" xr:uid="{00000000-0005-0000-0000-000053000000}"/>
    <cellStyle name="Neutral 2 2" xfId="1033" xr:uid="{38D3FFD6-B563-4796-A3DC-6BA5D36B1703}"/>
    <cellStyle name="Neutral 3" xfId="944" xr:uid="{60B6FC60-6ABC-4238-94EC-70D132B6533A}"/>
    <cellStyle name="Normal" xfId="908" xr:uid="{A2388305-3A18-4289-A9E0-8D95ECB49B26}"/>
    <cellStyle name="Normal 10" xfId="100" xr:uid="{00000000-0005-0000-0000-000054000000}"/>
    <cellStyle name="Normal 10 2" xfId="101" xr:uid="{00000000-0005-0000-0000-000055000000}"/>
    <cellStyle name="Normal 10 2 2" xfId="1035" xr:uid="{2BB5B935-FF22-4BE6-86D8-E4B6C1D2E4F3}"/>
    <cellStyle name="Normal 10 3" xfId="102" xr:uid="{00000000-0005-0000-0000-000056000000}"/>
    <cellStyle name="Normal 10 3 2" xfId="1036" xr:uid="{F98EA089-D223-4C46-9DFB-00E31EF474FF}"/>
    <cellStyle name="Normal 10 4" xfId="1034" xr:uid="{8E3477C7-803F-4531-A52C-8D39F95D5E2D}"/>
    <cellStyle name="Normal 11" xfId="103" xr:uid="{00000000-0005-0000-0000-000057000000}"/>
    <cellStyle name="Normal 11 2" xfId="104" xr:uid="{00000000-0005-0000-0000-000058000000}"/>
    <cellStyle name="Normal 11 2 2" xfId="1038" xr:uid="{55CEA09E-8BFE-4307-BF29-1122CE63B064}"/>
    <cellStyle name="Normal 11 2 2 2" xfId="2240" xr:uid="{FE9ED1C2-A44C-411E-B139-A4B2A0FB1428}"/>
    <cellStyle name="Normal 11 2 3" xfId="1886" xr:uid="{7BDCCA24-7FA1-4AD3-8EEB-29ABB329E3F4}"/>
    <cellStyle name="Normal 11 3" xfId="1037" xr:uid="{C6C95CDC-983A-45DE-B00E-AD433D6A7DE4}"/>
    <cellStyle name="Normal 11 3 2" xfId="2239" xr:uid="{9B2AA4F1-EA24-4314-A288-7810FCC32C5F}"/>
    <cellStyle name="Normal 11 4" xfId="1885" xr:uid="{66FA8382-F299-4E6C-9B36-6D050CD482C7}"/>
    <cellStyle name="Normal 12" xfId="105" xr:uid="{00000000-0005-0000-0000-000059000000}"/>
    <cellStyle name="Normal 12 2" xfId="106" xr:uid="{00000000-0005-0000-0000-00005A000000}"/>
    <cellStyle name="Normal 12 2 2" xfId="1040" xr:uid="{86D36960-3277-4D16-9AE2-12122DF9467B}"/>
    <cellStyle name="Normal 12 2 2 2" xfId="2242" xr:uid="{3AA3FBB1-81C6-450A-8B8B-0F6B314B0DB4}"/>
    <cellStyle name="Normal 12 2 3" xfId="1888" xr:uid="{D4CAC313-42C2-4115-BD6A-A8D91BB2AF8C}"/>
    <cellStyle name="Normal 12 3" xfId="1039" xr:uid="{B205EB62-D32D-4624-A90C-E8A01CB5B469}"/>
    <cellStyle name="Normal 12 3 2" xfId="2241" xr:uid="{B5CA2EF8-81BC-4848-A3F4-043C2A22A10A}"/>
    <cellStyle name="Normal 12 4" xfId="1887" xr:uid="{0C87AD4F-AE86-4660-BACE-7FCF49BD58EB}"/>
    <cellStyle name="Normal 13" xfId="107" xr:uid="{00000000-0005-0000-0000-00005B000000}"/>
    <cellStyle name="Normal 13 2" xfId="108" xr:uid="{00000000-0005-0000-0000-00005C000000}"/>
    <cellStyle name="Normal 13 2 2" xfId="1042" xr:uid="{39A008C6-AE22-4921-A54A-262588B8FE65}"/>
    <cellStyle name="Normal 13 2 2 2" xfId="2244" xr:uid="{1F9E2291-0207-478F-84BB-D59F7644711C}"/>
    <cellStyle name="Normal 13 2 3" xfId="1890" xr:uid="{D44E42BD-5D6B-46B5-9B67-64FC3B65BC68}"/>
    <cellStyle name="Normal 13 3" xfId="1041" xr:uid="{98721A37-9FB8-4155-8C14-C580A7C9BD87}"/>
    <cellStyle name="Normal 13 3 2" xfId="2243" xr:uid="{4EE4538B-0D3B-495E-BC20-7339ADE0B845}"/>
    <cellStyle name="Normal 13 4" xfId="1889" xr:uid="{3A8E28DC-3882-45B3-882B-0034E0C56315}"/>
    <cellStyle name="Normal 14" xfId="109" xr:uid="{00000000-0005-0000-0000-00005D000000}"/>
    <cellStyle name="Normal 14 2" xfId="1043" xr:uid="{FD09FBFB-1E7B-4E9B-B122-AD452645412A}"/>
    <cellStyle name="Normal 15" xfId="110" xr:uid="{00000000-0005-0000-0000-00005E000000}"/>
    <cellStyle name="Normal 15 2" xfId="111" xr:uid="{00000000-0005-0000-0000-00005F000000}"/>
    <cellStyle name="Normal 15 2 2" xfId="1045" xr:uid="{AA73F4A3-9F4B-45D0-B721-6DD7D7ABA3DC}"/>
    <cellStyle name="Normal 15 2 2 2" xfId="2246" xr:uid="{B580E610-DC5F-4714-B71E-49798CC75111}"/>
    <cellStyle name="Normal 15 2 3" xfId="1892" xr:uid="{FC13905B-42B9-46D0-99BD-0C0C0C9B56A0}"/>
    <cellStyle name="Normal 15 3" xfId="1044" xr:uid="{43DD1F8E-0628-4E85-B9D6-1CC6A97AC7CC}"/>
    <cellStyle name="Normal 15 3 2" xfId="2245" xr:uid="{E175D78D-BB33-4C65-8C42-EDA3FDBCCA1E}"/>
    <cellStyle name="Normal 15 4" xfId="1891" xr:uid="{EA41EF97-A66C-4BA6-81AD-2D38AB394980}"/>
    <cellStyle name="Normal 16" xfId="112" xr:uid="{00000000-0005-0000-0000-000060000000}"/>
    <cellStyle name="Normal 16 2" xfId="113" xr:uid="{00000000-0005-0000-0000-000061000000}"/>
    <cellStyle name="Normal 16 2 2" xfId="1047" xr:uid="{C9559FA4-82DC-4235-A8CC-AA6FA10EA889}"/>
    <cellStyle name="Normal 16 2 2 2" xfId="2248" xr:uid="{F66BE0B4-D8AA-43A1-B985-F3D265DBEE29}"/>
    <cellStyle name="Normal 16 2 3" xfId="1894" xr:uid="{6AD5B528-D40C-4AA0-9FDF-E0E834EF0EA4}"/>
    <cellStyle name="Normal 16 3" xfId="1046" xr:uid="{AA79D814-00D8-475C-836C-B3785C71B059}"/>
    <cellStyle name="Normal 16 3 2" xfId="2247" xr:uid="{6B49D3BC-5891-4F04-A9B6-562006870442}"/>
    <cellStyle name="Normal 16 4" xfId="1893" xr:uid="{6294E768-CBD7-4D1E-84E5-1520E4454E63}"/>
    <cellStyle name="Normal 17" xfId="114" xr:uid="{00000000-0005-0000-0000-000062000000}"/>
    <cellStyle name="Normal 17 2" xfId="115" xr:uid="{00000000-0005-0000-0000-000063000000}"/>
    <cellStyle name="Normal 17 2 2" xfId="1049" xr:uid="{6057EFC9-A474-4145-A2B9-2210D432349B}"/>
    <cellStyle name="Normal 17 2 2 2" xfId="2250" xr:uid="{A5EB3F80-84AE-4A92-8E77-DB1ACA10E8BF}"/>
    <cellStyle name="Normal 17 2 3" xfId="1896" xr:uid="{30785FA9-2C41-4E12-9C16-A3A2883D1F98}"/>
    <cellStyle name="Normal 17 3" xfId="1048" xr:uid="{CAE49247-3865-4C52-B824-52F8E5C36A09}"/>
    <cellStyle name="Normal 17 3 2" xfId="2249" xr:uid="{34F6FD02-2719-45C0-87DF-62B5D3620E8D}"/>
    <cellStyle name="Normal 17 4" xfId="1895" xr:uid="{149E1017-07E9-4C5D-B961-46CD4AEE487D}"/>
    <cellStyle name="Normal 18" xfId="116" xr:uid="{00000000-0005-0000-0000-000064000000}"/>
    <cellStyle name="Normal 18 2" xfId="117" xr:uid="{00000000-0005-0000-0000-000065000000}"/>
    <cellStyle name="Normal 18 2 2" xfId="1051" xr:uid="{04260B63-9E86-4A42-A079-8EA8514CBB59}"/>
    <cellStyle name="Normal 18 2 2 2" xfId="2252" xr:uid="{9EB069AF-110F-4C54-8D74-BF865FD3E0BB}"/>
    <cellStyle name="Normal 18 2 3" xfId="1898" xr:uid="{A340F327-8A61-40BB-87A6-5719733D1873}"/>
    <cellStyle name="Normal 18 3" xfId="1050" xr:uid="{F51CD01E-CFD1-4E67-8566-E2275327782D}"/>
    <cellStyle name="Normal 18 3 2" xfId="2251" xr:uid="{4AC6FB9B-1F22-4AAB-A750-1A5783120549}"/>
    <cellStyle name="Normal 18 4" xfId="1897" xr:uid="{0E6FC293-0B59-44B7-BF27-18AD58A4C628}"/>
    <cellStyle name="Normal 19" xfId="118" xr:uid="{00000000-0005-0000-0000-000066000000}"/>
    <cellStyle name="Normal 19 2" xfId="119" xr:uid="{00000000-0005-0000-0000-000067000000}"/>
    <cellStyle name="Normal 19 2 2" xfId="1053" xr:uid="{DDE85F14-12E8-4E7B-9F84-C2CCEEAFD65C}"/>
    <cellStyle name="Normal 19 2 2 2" xfId="2254" xr:uid="{40A42DF7-FE34-4CDE-84C6-E933335E4C09}"/>
    <cellStyle name="Normal 19 2 3" xfId="1900" xr:uid="{5C7714D6-1841-49DB-8807-BD804977B25C}"/>
    <cellStyle name="Normal 19 3" xfId="1052" xr:uid="{BDC952EE-BFBA-4AA0-82ED-D3652C58A5C4}"/>
    <cellStyle name="Normal 19 3 2" xfId="2253" xr:uid="{FC94C083-D8E5-435A-AF53-F459F7E3E894}"/>
    <cellStyle name="Normal 19 4" xfId="1899" xr:uid="{52D9D59F-9919-4C96-ABC3-5E950F99B91F}"/>
    <cellStyle name="Normal 2" xfId="120" xr:uid="{00000000-0005-0000-0000-000068000000}"/>
    <cellStyle name="Normal 2 10" xfId="121" xr:uid="{00000000-0005-0000-0000-000069000000}"/>
    <cellStyle name="Normal 2 10 2" xfId="122" xr:uid="{00000000-0005-0000-0000-00006A000000}"/>
    <cellStyle name="Normal 2 10 2 2" xfId="1056" xr:uid="{0C33FA59-ED58-4440-8D1F-BA990CA56B0B}"/>
    <cellStyle name="Normal 2 10 2 2 2" xfId="2256" xr:uid="{D3AFA372-1B8D-4ADA-88D2-FD45C8CA19E0}"/>
    <cellStyle name="Normal 2 10 2 3" xfId="1902" xr:uid="{DF463B5E-204D-49EA-A97F-2C7AFC09B476}"/>
    <cellStyle name="Normal 2 10 3" xfId="1055" xr:uid="{C488348C-87E0-4EF7-B677-B2D83D557956}"/>
    <cellStyle name="Normal 2 10 3 2" xfId="2255" xr:uid="{B79EB72C-EA01-495C-83B5-AAAFAED95DE2}"/>
    <cellStyle name="Normal 2 10 4" xfId="1901" xr:uid="{C8541457-E93A-4868-A995-4F999CCD6841}"/>
    <cellStyle name="Normal 2 11" xfId="123" xr:uid="{00000000-0005-0000-0000-00006B000000}"/>
    <cellStyle name="Normal 2 11 2" xfId="124" xr:uid="{00000000-0005-0000-0000-00006C000000}"/>
    <cellStyle name="Normal 2 11 2 2" xfId="1058" xr:uid="{AD4108C6-D1C8-43EF-9752-1519A9BEC193}"/>
    <cellStyle name="Normal 2 11 2 2 2" xfId="2258" xr:uid="{3C2593D1-A015-444C-BFD3-5086AAE1F406}"/>
    <cellStyle name="Normal 2 11 2 3" xfId="1904" xr:uid="{7EF59B58-7AD0-4747-8DED-7E7938A4165E}"/>
    <cellStyle name="Normal 2 11 3" xfId="1057" xr:uid="{714481F7-CBFE-4CE1-A2FA-AFA69DB128C6}"/>
    <cellStyle name="Normal 2 11 3 2" xfId="2257" xr:uid="{375DB0E7-87E9-4207-81DE-1B92E076AC9A}"/>
    <cellStyle name="Normal 2 11 4" xfId="1903" xr:uid="{CD901455-9FEA-4D46-A34A-D3BF1CE09211}"/>
    <cellStyle name="Normal 2 12" xfId="125" xr:uid="{00000000-0005-0000-0000-00006D000000}"/>
    <cellStyle name="Normal 2 12 2" xfId="126" xr:uid="{00000000-0005-0000-0000-00006E000000}"/>
    <cellStyle name="Normal 2 12 2 2" xfId="1060" xr:uid="{19B33280-A2DC-4B5D-89DD-4E08E2319D5A}"/>
    <cellStyle name="Normal 2 12 2 2 2" xfId="2260" xr:uid="{4371E273-45D4-4724-B946-65CAADAE78D1}"/>
    <cellStyle name="Normal 2 12 2 3" xfId="1906" xr:uid="{926126C3-A28D-4EDA-9086-1C2221D2388A}"/>
    <cellStyle name="Normal 2 12 3" xfId="1059" xr:uid="{46F64ED4-88EA-468D-B086-D647B7EB8607}"/>
    <cellStyle name="Normal 2 12 3 2" xfId="2259" xr:uid="{07AC5E94-AA9D-4CE1-967C-01FC60778631}"/>
    <cellStyle name="Normal 2 12 4" xfId="1905" xr:uid="{58068373-5FDA-45D2-8AFB-12718C18D7BE}"/>
    <cellStyle name="Normal 2 13" xfId="127" xr:uid="{00000000-0005-0000-0000-00006F000000}"/>
    <cellStyle name="Normal 2 13 2" xfId="128" xr:uid="{00000000-0005-0000-0000-000070000000}"/>
    <cellStyle name="Normal 2 13 2 2" xfId="1062" xr:uid="{CFCA99A4-C1AC-4A88-971E-57A47D82AE5D}"/>
    <cellStyle name="Normal 2 13 2 2 2" xfId="2262" xr:uid="{5515A5F2-125A-4892-BD36-7B33BB88187E}"/>
    <cellStyle name="Normal 2 13 2 3" xfId="1908" xr:uid="{69E30317-0CA5-4077-8545-2B190051C206}"/>
    <cellStyle name="Normal 2 13 3" xfId="1061" xr:uid="{02358A05-EE42-4F77-A4F7-9221CB1E4E85}"/>
    <cellStyle name="Normal 2 13 3 2" xfId="2261" xr:uid="{6FA7609D-FFEC-4782-A923-C8BFFD9102E0}"/>
    <cellStyle name="Normal 2 13 4" xfId="1907" xr:uid="{DB859C11-7CB0-4227-9C7B-AC3117802BF4}"/>
    <cellStyle name="Normal 2 14" xfId="129" xr:uid="{00000000-0005-0000-0000-000071000000}"/>
    <cellStyle name="Normal 2 14 2" xfId="130" xr:uid="{00000000-0005-0000-0000-000072000000}"/>
    <cellStyle name="Normal 2 14 2 2" xfId="1064" xr:uid="{880FF7F6-E9F1-4747-BB30-2F5D830223D6}"/>
    <cellStyle name="Normal 2 14 2 2 2" xfId="2264" xr:uid="{7A00D32D-922D-40E5-BD69-A501EFD421D7}"/>
    <cellStyle name="Normal 2 14 2 3" xfId="1910" xr:uid="{A102D212-9465-430D-A3DC-EA51B64985BF}"/>
    <cellStyle name="Normal 2 14 3" xfId="1063" xr:uid="{C0B4B619-DE4E-4BB5-B5C0-0EADCB01B6FF}"/>
    <cellStyle name="Normal 2 14 3 2" xfId="2263" xr:uid="{196CB1C7-103F-47C2-8C57-8FE4F99E959E}"/>
    <cellStyle name="Normal 2 14 4" xfId="1909" xr:uid="{142904E3-E353-4C72-9248-5E77250D80B0}"/>
    <cellStyle name="Normal 2 15" xfId="131" xr:uid="{00000000-0005-0000-0000-000073000000}"/>
    <cellStyle name="Normal 2 15 2" xfId="132" xr:uid="{00000000-0005-0000-0000-000074000000}"/>
    <cellStyle name="Normal 2 15 2 2" xfId="1066" xr:uid="{6E8A24C3-5474-4CB6-90A7-D6F6403E7CAD}"/>
    <cellStyle name="Normal 2 15 2 2 2" xfId="2266" xr:uid="{20A97714-6C31-4F1C-8FAF-F3A267BD0CD9}"/>
    <cellStyle name="Normal 2 15 2 3" xfId="1912" xr:uid="{44434896-3148-45DA-BC7D-32A703649BC6}"/>
    <cellStyle name="Normal 2 15 3" xfId="1065" xr:uid="{59B6D9A1-6322-48ED-A27E-2EB3BC8CBD3E}"/>
    <cellStyle name="Normal 2 15 3 2" xfId="2265" xr:uid="{0B0B3983-ED87-41DF-9683-2C821205DF3F}"/>
    <cellStyle name="Normal 2 15 4" xfId="1911" xr:uid="{51761507-85A6-43C3-A409-D52FEA684E33}"/>
    <cellStyle name="Normal 2 16" xfId="133" xr:uid="{00000000-0005-0000-0000-000075000000}"/>
    <cellStyle name="Normal 2 16 2" xfId="134" xr:uid="{00000000-0005-0000-0000-000076000000}"/>
    <cellStyle name="Normal 2 16 2 2" xfId="1068" xr:uid="{73D543E8-8660-4F56-8518-985749FCFDA3}"/>
    <cellStyle name="Normal 2 16 2 2 2" xfId="2268" xr:uid="{3C4FB46F-8D79-46A2-A4A7-E34F5C19ADF5}"/>
    <cellStyle name="Normal 2 16 2 3" xfId="1914" xr:uid="{00938649-5243-4525-A709-6A38A631A2D0}"/>
    <cellStyle name="Normal 2 16 3" xfId="1067" xr:uid="{7AAA8A9D-1C95-4037-9A66-F1ED2703611D}"/>
    <cellStyle name="Normal 2 16 3 2" xfId="2267" xr:uid="{45A469A7-E310-453A-9B30-F73B2E38DA53}"/>
    <cellStyle name="Normal 2 16 4" xfId="1913" xr:uid="{77FFD47F-3A94-4D8E-95EA-7FB12BA80F19}"/>
    <cellStyle name="Normal 2 17" xfId="135" xr:uid="{00000000-0005-0000-0000-000077000000}"/>
    <cellStyle name="Normal 2 17 2" xfId="136" xr:uid="{00000000-0005-0000-0000-000078000000}"/>
    <cellStyle name="Normal 2 17 2 2" xfId="1070" xr:uid="{7FC5224D-2244-44EB-9B29-3FD4BBDCD2F0}"/>
    <cellStyle name="Normal 2 17 2 2 2" xfId="2270" xr:uid="{F8CFD827-5E6D-4E3D-8891-80E90C4FF695}"/>
    <cellStyle name="Normal 2 17 2 3" xfId="1916" xr:uid="{F68B6A4F-E767-4D9B-B6A0-0EC4B45F7317}"/>
    <cellStyle name="Normal 2 17 3" xfId="1069" xr:uid="{A36B66C0-FE57-4589-9FBB-529C8E8DB9E7}"/>
    <cellStyle name="Normal 2 17 3 2" xfId="2269" xr:uid="{B64ACBD5-2F00-49DB-BDE9-A34D816BAA5F}"/>
    <cellStyle name="Normal 2 17 4" xfId="1915" xr:uid="{4F9C01E1-1414-43A5-975C-8D8D380DB62B}"/>
    <cellStyle name="Normal 2 18" xfId="137" xr:uid="{00000000-0005-0000-0000-000079000000}"/>
    <cellStyle name="Normal 2 18 2" xfId="138" xr:uid="{00000000-0005-0000-0000-00007A000000}"/>
    <cellStyle name="Normal 2 18 2 2" xfId="1072" xr:uid="{1BFBD2BC-722E-446E-9663-B59B2E01635B}"/>
    <cellStyle name="Normal 2 18 2 2 2" xfId="2272" xr:uid="{75D9DFAA-8834-4086-B797-38D38F2E7DF0}"/>
    <cellStyle name="Normal 2 18 2 3" xfId="1918" xr:uid="{1BA2827F-8DD9-4AAF-9132-96CAE6A2343E}"/>
    <cellStyle name="Normal 2 18 3" xfId="1071" xr:uid="{0A04F1DE-D27D-429C-86DF-F36778F5F83C}"/>
    <cellStyle name="Normal 2 18 3 2" xfId="2271" xr:uid="{E6CB4EFB-40C6-4D6A-AC6D-910701DEEA29}"/>
    <cellStyle name="Normal 2 18 4" xfId="1917" xr:uid="{CF37D76B-C00B-4B92-B085-165F48249BCA}"/>
    <cellStyle name="Normal 2 19" xfId="139" xr:uid="{00000000-0005-0000-0000-00007B000000}"/>
    <cellStyle name="Normal 2 19 2" xfId="140" xr:uid="{00000000-0005-0000-0000-00007C000000}"/>
    <cellStyle name="Normal 2 19 2 2" xfId="1074" xr:uid="{85F6C11A-D2EF-430C-9B9F-52FEA5E0B979}"/>
    <cellStyle name="Normal 2 19 2 2 2" xfId="2274" xr:uid="{732526B8-C1CF-4A0E-9759-EDE34590A4F5}"/>
    <cellStyle name="Normal 2 19 2 3" xfId="1920" xr:uid="{696D04AB-0063-468C-B79E-CCBB09220BB3}"/>
    <cellStyle name="Normal 2 19 3" xfId="1073" xr:uid="{9570C7DE-40AC-4CDE-8786-6CCBEC195C4F}"/>
    <cellStyle name="Normal 2 19 3 2" xfId="2273" xr:uid="{566A1F24-75F9-46BE-81BC-E5574049E2A4}"/>
    <cellStyle name="Normal 2 19 4" xfId="1919" xr:uid="{2133EE2F-893C-42AE-AE82-19BE44910F08}"/>
    <cellStyle name="Normal 2 2" xfId="141" xr:uid="{00000000-0005-0000-0000-00007D000000}"/>
    <cellStyle name="Normal 2 2 2" xfId="142" xr:uid="{00000000-0005-0000-0000-00007E000000}"/>
    <cellStyle name="Normal 2 2 2 2" xfId="143" xr:uid="{00000000-0005-0000-0000-00007F000000}"/>
    <cellStyle name="Normal 2 2 2 2 2" xfId="1077" xr:uid="{50714B2F-C899-43D3-84A7-B5D9A3FE0558}"/>
    <cellStyle name="Normal 2 2 2 3" xfId="1076" xr:uid="{A4B844BF-4D25-4378-8C87-38502C9ADF1A}"/>
    <cellStyle name="Normal 2 2 3" xfId="144" xr:uid="{00000000-0005-0000-0000-000080000000}"/>
    <cellStyle name="Normal 2 2 3 2" xfId="1078" xr:uid="{8E5303B8-5580-41A9-B9EF-07DC0B1714D1}"/>
    <cellStyle name="Normal 2 2 4" xfId="1075" xr:uid="{BAF95CB7-16D6-4DCA-96DD-6ACC01595C91}"/>
    <cellStyle name="Normal 2 20" xfId="145" xr:uid="{00000000-0005-0000-0000-000081000000}"/>
    <cellStyle name="Normal 2 20 2" xfId="146" xr:uid="{00000000-0005-0000-0000-000082000000}"/>
    <cellStyle name="Normal 2 20 2 2" xfId="1080" xr:uid="{D26FEF6B-43F9-45EB-8777-C928309E6F49}"/>
    <cellStyle name="Normal 2 20 2 2 2" xfId="2276" xr:uid="{344DA0CE-708B-4110-9178-D67C55FD039A}"/>
    <cellStyle name="Normal 2 20 2 3" xfId="1922" xr:uid="{118DC648-D38E-475A-AD91-8865BD181B77}"/>
    <cellStyle name="Normal 2 20 3" xfId="1079" xr:uid="{EDD8755B-F93D-46E7-A95E-58A8A4269C56}"/>
    <cellStyle name="Normal 2 20 3 2" xfId="2275" xr:uid="{E4943F11-CF39-4E25-9B73-F173660D023C}"/>
    <cellStyle name="Normal 2 20 4" xfId="1921" xr:uid="{AD688A27-FA60-4CD6-A0B9-D9C125FA23DD}"/>
    <cellStyle name="Normal 2 21" xfId="147" xr:uid="{00000000-0005-0000-0000-000083000000}"/>
    <cellStyle name="Normal 2 21 2" xfId="148" xr:uid="{00000000-0005-0000-0000-000084000000}"/>
    <cellStyle name="Normal 2 21 2 2" xfId="1082" xr:uid="{D6794363-391E-42A2-A5A0-6633A7599F26}"/>
    <cellStyle name="Normal 2 21 2 2 2" xfId="2278" xr:uid="{2FDE67A9-799A-4365-AB43-6059B06B8DC2}"/>
    <cellStyle name="Normal 2 21 2 3" xfId="1924" xr:uid="{2EE1B4A9-2435-4016-B05E-808D8EE44E46}"/>
    <cellStyle name="Normal 2 21 3" xfId="1081" xr:uid="{D384C699-F44E-4722-917B-6B1B6C1DE3D6}"/>
    <cellStyle name="Normal 2 21 3 2" xfId="2277" xr:uid="{71C77D5D-BDFE-4A7F-93E2-FEC56646913A}"/>
    <cellStyle name="Normal 2 21 4" xfId="1923" xr:uid="{20CC362E-0D5B-47E6-9938-94D802445001}"/>
    <cellStyle name="Normal 2 22" xfId="149" xr:uid="{00000000-0005-0000-0000-000085000000}"/>
    <cellStyle name="Normal 2 22 2" xfId="150" xr:uid="{00000000-0005-0000-0000-000086000000}"/>
    <cellStyle name="Normal 2 22 2 2" xfId="1084" xr:uid="{91AC7669-85DA-4BE3-9F30-15D7C16D17E8}"/>
    <cellStyle name="Normal 2 22 2 2 2" xfId="2280" xr:uid="{810CE33B-5CA8-49DF-B26D-6006B771F49C}"/>
    <cellStyle name="Normal 2 22 2 3" xfId="1926" xr:uid="{0DA25217-DA76-443A-8D24-973518965235}"/>
    <cellStyle name="Normal 2 22 3" xfId="1083" xr:uid="{93CF5D83-B16C-4E7D-B91D-5C8384640D5A}"/>
    <cellStyle name="Normal 2 22 3 2" xfId="2279" xr:uid="{95EBC8B1-C409-4D7B-B1A9-D58E9C8C1000}"/>
    <cellStyle name="Normal 2 22 4" xfId="1925" xr:uid="{F9451417-3571-4969-9C16-DD93196A80B0}"/>
    <cellStyle name="Normal 2 23" xfId="151" xr:uid="{00000000-0005-0000-0000-000087000000}"/>
    <cellStyle name="Normal 2 23 2" xfId="152" xr:uid="{00000000-0005-0000-0000-000088000000}"/>
    <cellStyle name="Normal 2 23 2 2" xfId="1086" xr:uid="{D36913E6-5D05-4AB3-AB29-65963D6AC0DA}"/>
    <cellStyle name="Normal 2 23 2 2 2" xfId="2282" xr:uid="{8B1DBFE3-1545-4EE9-8858-B26D96F75995}"/>
    <cellStyle name="Normal 2 23 2 3" xfId="1928" xr:uid="{1E5C2FC2-F909-49A1-96F0-37DDAE4F5E88}"/>
    <cellStyle name="Normal 2 23 3" xfId="1085" xr:uid="{2AC76481-1534-43DB-85A3-DFCD0652609F}"/>
    <cellStyle name="Normal 2 23 3 2" xfId="2281" xr:uid="{F240A52A-A527-4A82-837A-EC93BE9B87B7}"/>
    <cellStyle name="Normal 2 23 4" xfId="1927" xr:uid="{D50B0B6D-8100-4344-8DD6-0F47C20D2907}"/>
    <cellStyle name="Normal 2 24" xfId="153" xr:uid="{00000000-0005-0000-0000-000089000000}"/>
    <cellStyle name="Normal 2 24 2" xfId="154" xr:uid="{00000000-0005-0000-0000-00008A000000}"/>
    <cellStyle name="Normal 2 24 2 2" xfId="1088" xr:uid="{C5B39E9B-8572-4FE2-8D73-A87FD7D1BBC9}"/>
    <cellStyle name="Normal 2 24 2 2 2" xfId="2284" xr:uid="{8EEF4522-6E5E-4D21-B814-1628278E5A91}"/>
    <cellStyle name="Normal 2 24 2 3" xfId="1930" xr:uid="{0F3D250D-25E7-4B1E-B35E-A42E87C45080}"/>
    <cellStyle name="Normal 2 24 3" xfId="1087" xr:uid="{F5DC3F83-9B36-4DFF-B245-A1107F19918B}"/>
    <cellStyle name="Normal 2 24 3 2" xfId="2283" xr:uid="{F4C9321B-1AD4-4DEC-8116-B12AC667D7D9}"/>
    <cellStyle name="Normal 2 24 4" xfId="1929" xr:uid="{28ECA9F1-DA56-4A29-AB58-E0A40B676204}"/>
    <cellStyle name="Normal 2 25" xfId="155" xr:uid="{00000000-0005-0000-0000-00008B000000}"/>
    <cellStyle name="Normal 2 25 2" xfId="156" xr:uid="{00000000-0005-0000-0000-00008C000000}"/>
    <cellStyle name="Normal 2 25 2 2" xfId="1090" xr:uid="{106D8DF1-C0E5-48C4-9EBF-4D2EF5690D5F}"/>
    <cellStyle name="Normal 2 25 2 2 2" xfId="2286" xr:uid="{FFCDC780-9D5F-4D73-B84C-3149B42985FC}"/>
    <cellStyle name="Normal 2 25 2 3" xfId="1932" xr:uid="{89FF7CFB-0286-416F-895A-A8ABFD2BE18B}"/>
    <cellStyle name="Normal 2 25 3" xfId="1089" xr:uid="{77047E2C-966D-4FED-A4C2-E69968FFF0FE}"/>
    <cellStyle name="Normal 2 25 3 2" xfId="2285" xr:uid="{5B3D3C1C-7D0E-4C7E-A10E-5DE94D572B54}"/>
    <cellStyle name="Normal 2 25 4" xfId="1931" xr:uid="{843E5172-F37D-4963-8EE8-0C2F124E2F8E}"/>
    <cellStyle name="Normal 2 26" xfId="157" xr:uid="{00000000-0005-0000-0000-00008D000000}"/>
    <cellStyle name="Normal 2 26 2" xfId="158" xr:uid="{00000000-0005-0000-0000-00008E000000}"/>
    <cellStyle name="Normal 2 26 2 2" xfId="1092" xr:uid="{3A97D2F2-842F-4310-8957-52198C09CB52}"/>
    <cellStyle name="Normal 2 26 2 2 2" xfId="2288" xr:uid="{53F45DC5-677B-44C3-A60C-5AA8C1886170}"/>
    <cellStyle name="Normal 2 26 2 3" xfId="1934" xr:uid="{63AE1DA5-9EFB-4D68-B3FC-5257C5E9B6CC}"/>
    <cellStyle name="Normal 2 26 3" xfId="1091" xr:uid="{419DE7BE-C162-49D5-BB01-549C2CDC5A32}"/>
    <cellStyle name="Normal 2 26 3 2" xfId="2287" xr:uid="{09448485-FBD0-4CE2-A67C-8E8BE28CC5B6}"/>
    <cellStyle name="Normal 2 26 4" xfId="1933" xr:uid="{03195D33-724E-4EFD-8DAE-219128324C9B}"/>
    <cellStyle name="Normal 2 27" xfId="159" xr:uid="{00000000-0005-0000-0000-00008F000000}"/>
    <cellStyle name="Normal 2 27 2" xfId="160" xr:uid="{00000000-0005-0000-0000-000090000000}"/>
    <cellStyle name="Normal 2 27 2 2" xfId="1094" xr:uid="{1440D0C4-6F5A-4F49-B7E8-B290D3A6E038}"/>
    <cellStyle name="Normal 2 27 2 2 2" xfId="2290" xr:uid="{E731F101-CF56-487D-8412-E31C725A567E}"/>
    <cellStyle name="Normal 2 27 2 3" xfId="1936" xr:uid="{6771621F-0018-46EA-A637-5A2B8136F77C}"/>
    <cellStyle name="Normal 2 27 3" xfId="1093" xr:uid="{6547EC09-F162-4126-BD29-6845DA670DB8}"/>
    <cellStyle name="Normal 2 27 3 2" xfId="2289" xr:uid="{A25CCD36-D5B6-4B9E-A0C6-764DF6C8A2D5}"/>
    <cellStyle name="Normal 2 27 4" xfId="1935" xr:uid="{6E54A346-5E40-461E-A53E-B41716EEECFB}"/>
    <cellStyle name="Normal 2 28" xfId="161" xr:uid="{00000000-0005-0000-0000-000091000000}"/>
    <cellStyle name="Normal 2 28 2" xfId="162" xr:uid="{00000000-0005-0000-0000-000092000000}"/>
    <cellStyle name="Normal 2 28 2 2" xfId="1096" xr:uid="{053E0704-8AC7-4243-95D7-367887D899AC}"/>
    <cellStyle name="Normal 2 28 2 2 2" xfId="2292" xr:uid="{38B6A832-6DA9-48A1-B50D-7CCA08BA3541}"/>
    <cellStyle name="Normal 2 28 2 3" xfId="1938" xr:uid="{82BC9211-1C75-40E7-88E2-77F09DF8C0C0}"/>
    <cellStyle name="Normal 2 28 3" xfId="1095" xr:uid="{6C5D3B80-1977-4AAD-BF30-F2B466A9A9A9}"/>
    <cellStyle name="Normal 2 28 3 2" xfId="2291" xr:uid="{9540FE2D-8C10-4777-9195-FE4466585F12}"/>
    <cellStyle name="Normal 2 28 4" xfId="1937" xr:uid="{3092AD56-EB37-4906-A48E-495C9C10499F}"/>
    <cellStyle name="Normal 2 29" xfId="163" xr:uid="{00000000-0005-0000-0000-000093000000}"/>
    <cellStyle name="Normal 2 29 2" xfId="164" xr:uid="{00000000-0005-0000-0000-000094000000}"/>
    <cellStyle name="Normal 2 29 2 2" xfId="1098" xr:uid="{71901EC6-157D-46BB-A1FF-D7461891950A}"/>
    <cellStyle name="Normal 2 29 2 2 2" xfId="2294" xr:uid="{3040988D-C31C-4097-8253-6B6523F5D6F4}"/>
    <cellStyle name="Normal 2 29 2 3" xfId="1940" xr:uid="{46714E03-B307-4656-9331-9E686940FD57}"/>
    <cellStyle name="Normal 2 29 3" xfId="1097" xr:uid="{857B2BAB-2D55-4B62-ABEB-5D9FC2E74008}"/>
    <cellStyle name="Normal 2 29 3 2" xfId="2293" xr:uid="{32FFE9F4-9ED9-40BF-8CCF-59B226401CEB}"/>
    <cellStyle name="Normal 2 29 4" xfId="1939" xr:uid="{47345E99-FD52-44A6-A747-41AA3693A191}"/>
    <cellStyle name="Normal 2 3" xfId="165" xr:uid="{00000000-0005-0000-0000-000095000000}"/>
    <cellStyle name="Normal 2 3 2" xfId="166" xr:uid="{00000000-0005-0000-0000-000096000000}"/>
    <cellStyle name="Normal 2 3 2 2" xfId="167" xr:uid="{00000000-0005-0000-0000-000097000000}"/>
    <cellStyle name="Normal 2 3 2 2 2" xfId="1101" xr:uid="{3B4FC6BE-0787-456C-9909-7B99829E6C7D}"/>
    <cellStyle name="Normal 2 3 2 2 2 2" xfId="2296" xr:uid="{195BD604-75BD-4D14-A4EC-2A3755261035}"/>
    <cellStyle name="Normal 2 3 2 2 3" xfId="1942" xr:uid="{F398F3D0-D1C9-4A99-8F3F-69EFAB57C61B}"/>
    <cellStyle name="Normal 2 3 2 3" xfId="1100" xr:uid="{3DB42A11-7C31-4953-8A7C-3B02AE083B0C}"/>
    <cellStyle name="Normal 2 3 2 3 2" xfId="2295" xr:uid="{E6A4DFEE-2461-4B5D-9F54-D8B6AEBB7A09}"/>
    <cellStyle name="Normal 2 3 2 4" xfId="1941" xr:uid="{6AD82B65-7AC7-4F5D-B785-A4D9090B403B}"/>
    <cellStyle name="Normal 2 3 3" xfId="168" xr:uid="{00000000-0005-0000-0000-000098000000}"/>
    <cellStyle name="Normal 2 3 3 2" xfId="1102" xr:uid="{3418CB51-2774-41A0-84BE-CF6D09DB6AE2}"/>
    <cellStyle name="Normal 2 3 4" xfId="169" xr:uid="{00000000-0005-0000-0000-000099000000}"/>
    <cellStyle name="Normal 2 3 4 2" xfId="1103" xr:uid="{A9D39C18-94D4-42A0-953B-02F84FC6DADC}"/>
    <cellStyle name="Normal 2 3 4 2 2" xfId="2297" xr:uid="{10F601F1-AF63-4615-8F87-2F2E4354B9C2}"/>
    <cellStyle name="Normal 2 3 4 3" xfId="1943" xr:uid="{28FA121D-3933-4743-ABD1-303A5381351F}"/>
    <cellStyle name="Normal 2 3 5" xfId="1099" xr:uid="{87E0BC70-483B-44EF-8F72-5648FEEE277B}"/>
    <cellStyle name="Normal 2 30" xfId="170" xr:uid="{00000000-0005-0000-0000-00009A000000}"/>
    <cellStyle name="Normal 2 30 2" xfId="171" xr:uid="{00000000-0005-0000-0000-00009B000000}"/>
    <cellStyle name="Normal 2 30 2 2" xfId="1105" xr:uid="{E7743CD3-DDCC-4B8B-B66F-251F1E77AED7}"/>
    <cellStyle name="Normal 2 30 2 2 2" xfId="2299" xr:uid="{88BB3D8A-2D32-4216-A24C-ECCE223548BD}"/>
    <cellStyle name="Normal 2 30 2 3" xfId="1945" xr:uid="{DCA0E54D-A60B-4C89-9C9E-7BE2F982393C}"/>
    <cellStyle name="Normal 2 30 3" xfId="1104" xr:uid="{C0BD09E7-9D92-4E97-837C-4DF3E3007B93}"/>
    <cellStyle name="Normal 2 30 3 2" xfId="2298" xr:uid="{1CFABC1D-DA06-4D8F-B797-053A3C046522}"/>
    <cellStyle name="Normal 2 30 4" xfId="1944" xr:uid="{96717FE7-AEF1-4F35-BBCF-936B47F1DBC3}"/>
    <cellStyle name="Normal 2 31" xfId="172" xr:uid="{00000000-0005-0000-0000-00009C000000}"/>
    <cellStyle name="Normal 2 31 2" xfId="173" xr:uid="{00000000-0005-0000-0000-00009D000000}"/>
    <cellStyle name="Normal 2 31 2 2" xfId="1107" xr:uid="{CDF4E1A6-0356-4D96-A8F7-AFDDA02CDAD1}"/>
    <cellStyle name="Normal 2 31 2 2 2" xfId="2301" xr:uid="{F36DD511-6E68-454C-AB6F-0FCC44C56528}"/>
    <cellStyle name="Normal 2 31 2 3" xfId="1947" xr:uid="{64D863F8-E0B4-4761-ADB5-D7D84A0AF733}"/>
    <cellStyle name="Normal 2 31 3" xfId="1106" xr:uid="{341B7D70-90E3-4731-9B3A-856E5014976E}"/>
    <cellStyle name="Normal 2 31 3 2" xfId="2300" xr:uid="{6F8D58B7-B972-47A0-B71D-E9D1AFD4A982}"/>
    <cellStyle name="Normal 2 31 4" xfId="1946" xr:uid="{C7E30E79-E33C-44D9-9F53-68A29ED42444}"/>
    <cellStyle name="Normal 2 32" xfId="174" xr:uid="{00000000-0005-0000-0000-00009E000000}"/>
    <cellStyle name="Normal 2 32 2" xfId="175" xr:uid="{00000000-0005-0000-0000-00009F000000}"/>
    <cellStyle name="Normal 2 32 2 2" xfId="1109" xr:uid="{56184A77-34BA-4203-B91C-175832FEB9F6}"/>
    <cellStyle name="Normal 2 32 2 2 2" xfId="2303" xr:uid="{2BFD423C-F03A-4321-9254-53160F288C13}"/>
    <cellStyle name="Normal 2 32 2 3" xfId="1949" xr:uid="{8890F3BB-3033-4FB4-B13B-7B76BED75D17}"/>
    <cellStyle name="Normal 2 32 3" xfId="1108" xr:uid="{2DA6F9E8-E050-400F-B110-134B530A2A5B}"/>
    <cellStyle name="Normal 2 32 3 2" xfId="2302" xr:uid="{4DF11053-A4D9-494F-86AF-1AE5CEA46EBC}"/>
    <cellStyle name="Normal 2 32 4" xfId="1948" xr:uid="{B6B74311-F74B-4C59-8934-D72150702933}"/>
    <cellStyle name="Normal 2 33" xfId="176" xr:uid="{00000000-0005-0000-0000-0000A0000000}"/>
    <cellStyle name="Normal 2 33 2" xfId="177" xr:uid="{00000000-0005-0000-0000-0000A1000000}"/>
    <cellStyle name="Normal 2 33 2 2" xfId="1111" xr:uid="{675FDD1E-ADA1-4150-9AC0-B3C0043A6E8B}"/>
    <cellStyle name="Normal 2 33 2 2 2" xfId="2305" xr:uid="{B098EFE3-677B-476E-BCCF-25CA938471E7}"/>
    <cellStyle name="Normal 2 33 2 3" xfId="1951" xr:uid="{DE2FBA35-5A81-4893-9A2D-7E5BB8166B23}"/>
    <cellStyle name="Normal 2 33 3" xfId="1110" xr:uid="{B81E90A8-F6F3-44D0-9259-F24C76891555}"/>
    <cellStyle name="Normal 2 33 3 2" xfId="2304" xr:uid="{BFE3EE93-D855-4756-B8A7-16ADA1E1A2FB}"/>
    <cellStyle name="Normal 2 33 4" xfId="1950" xr:uid="{D1071F7F-5DEC-4B36-9BF2-26326A6E3D43}"/>
    <cellStyle name="Normal 2 34" xfId="178" xr:uid="{00000000-0005-0000-0000-0000A2000000}"/>
    <cellStyle name="Normal 2 34 2" xfId="179" xr:uid="{00000000-0005-0000-0000-0000A3000000}"/>
    <cellStyle name="Normal 2 34 2 2" xfId="1113" xr:uid="{0D1A5132-C7F1-4A46-B46E-A86BE87480FF}"/>
    <cellStyle name="Normal 2 34 2 2 2" xfId="2307" xr:uid="{70892DD6-E223-4CCC-977D-3EEE87FDEA2A}"/>
    <cellStyle name="Normal 2 34 2 3" xfId="1953" xr:uid="{D7056F32-F1C0-407B-B8E1-1B6C0A7E8B55}"/>
    <cellStyle name="Normal 2 34 3" xfId="1112" xr:uid="{81A92FAB-B777-4CB2-994B-4D5C7C9EC30B}"/>
    <cellStyle name="Normal 2 34 3 2" xfId="2306" xr:uid="{BC331E38-30AD-4B70-B90A-FEA0E824E7A7}"/>
    <cellStyle name="Normal 2 34 4" xfId="1952" xr:uid="{2850A50B-1757-4A27-9C03-0B7C43649B9B}"/>
    <cellStyle name="Normal 2 35" xfId="180" xr:uid="{00000000-0005-0000-0000-0000A4000000}"/>
    <cellStyle name="Normal 2 35 2" xfId="181" xr:uid="{00000000-0005-0000-0000-0000A5000000}"/>
    <cellStyle name="Normal 2 35 2 2" xfId="1115" xr:uid="{0F1BCD0C-3395-4F53-AA82-8AE48B4A8B6F}"/>
    <cellStyle name="Normal 2 35 2 2 2" xfId="2309" xr:uid="{C52A8ADF-1601-443E-AED5-AC2238040FCF}"/>
    <cellStyle name="Normal 2 35 2 3" xfId="1955" xr:uid="{A8728BD7-BD04-4367-8BFB-1487FCA6CA33}"/>
    <cellStyle name="Normal 2 35 3" xfId="1114" xr:uid="{5E2F40C9-A9C6-456C-9CBE-D44A80CDFAEC}"/>
    <cellStyle name="Normal 2 35 3 2" xfId="2308" xr:uid="{61AD72C4-DD0F-48C0-8A43-94A9C636F79A}"/>
    <cellStyle name="Normal 2 35 4" xfId="1954" xr:uid="{251F3D9F-AEC2-4786-84EA-E37A509267ED}"/>
    <cellStyle name="Normal 2 36" xfId="182" xr:uid="{00000000-0005-0000-0000-0000A6000000}"/>
    <cellStyle name="Normal 2 36 2" xfId="183" xr:uid="{00000000-0005-0000-0000-0000A7000000}"/>
    <cellStyle name="Normal 2 36 2 2" xfId="1117" xr:uid="{1BC8D543-298E-4DAB-B36B-B76CCD1A2F57}"/>
    <cellStyle name="Normal 2 36 2 2 2" xfId="2311" xr:uid="{463917FB-83F8-4474-8E34-6DE6C44AD3D9}"/>
    <cellStyle name="Normal 2 36 2 3" xfId="1957" xr:uid="{0BF9D083-3F4D-44D7-AA66-FD12B914EE77}"/>
    <cellStyle name="Normal 2 36 3" xfId="1116" xr:uid="{AF7085E7-B859-4D4E-AED3-327A741A8A2F}"/>
    <cellStyle name="Normal 2 36 3 2" xfId="2310" xr:uid="{2B545745-F89E-48A5-9AAD-7B9153FE5493}"/>
    <cellStyle name="Normal 2 36 4" xfId="1956" xr:uid="{D37A06CC-2A51-4D4E-84BF-03FAEB53914F}"/>
    <cellStyle name="Normal 2 37" xfId="184" xr:uid="{00000000-0005-0000-0000-0000A8000000}"/>
    <cellStyle name="Normal 2 37 2" xfId="185" xr:uid="{00000000-0005-0000-0000-0000A9000000}"/>
    <cellStyle name="Normal 2 37 2 2" xfId="1119" xr:uid="{D8C7BC3A-A47B-4F78-B76C-AECE02CAA054}"/>
    <cellStyle name="Normal 2 37 2 2 2" xfId="2313" xr:uid="{E8004D51-0FC8-454A-A0E4-CC9623F68BD6}"/>
    <cellStyle name="Normal 2 37 2 3" xfId="1959" xr:uid="{89D625F4-A0AC-4C4F-8E36-66407C498D2D}"/>
    <cellStyle name="Normal 2 37 3" xfId="1118" xr:uid="{89EC6861-B87D-43AD-8056-6575103B096A}"/>
    <cellStyle name="Normal 2 37 3 2" xfId="2312" xr:uid="{91A4774B-5685-4A5E-B8F0-8EAEFA88BDC1}"/>
    <cellStyle name="Normal 2 37 4" xfId="1958" xr:uid="{A095F179-BE43-40D5-9F14-197388893663}"/>
    <cellStyle name="Normal 2 38" xfId="186" xr:uid="{00000000-0005-0000-0000-0000AA000000}"/>
    <cellStyle name="Normal 2 38 2" xfId="187" xr:uid="{00000000-0005-0000-0000-0000AB000000}"/>
    <cellStyle name="Normal 2 38 2 2" xfId="1121" xr:uid="{20761F9B-3A66-4654-B47E-084FAE924002}"/>
    <cellStyle name="Normal 2 38 2 2 2" xfId="2315" xr:uid="{2DE8E627-C3FB-472C-B888-516258FA194B}"/>
    <cellStyle name="Normal 2 38 2 3" xfId="1961" xr:uid="{8B7E9C30-48CB-4316-90C4-DE71570DCB5E}"/>
    <cellStyle name="Normal 2 38 3" xfId="1120" xr:uid="{35D75C9C-9555-4127-9015-B63BDA46EB48}"/>
    <cellStyle name="Normal 2 38 3 2" xfId="2314" xr:uid="{BB32F55B-8163-4356-83B8-D7D338ED0F7D}"/>
    <cellStyle name="Normal 2 38 4" xfId="1960" xr:uid="{935CB1B5-E75D-40F3-B8AF-B9F00291FC8F}"/>
    <cellStyle name="Normal 2 39" xfId="188" xr:uid="{00000000-0005-0000-0000-0000AC000000}"/>
    <cellStyle name="Normal 2 39 2" xfId="189" xr:uid="{00000000-0005-0000-0000-0000AD000000}"/>
    <cellStyle name="Normal 2 39 2 2" xfId="1123" xr:uid="{22A5DCC1-1034-41E9-817F-1069E75DBE3A}"/>
    <cellStyle name="Normal 2 39 2 2 2" xfId="2317" xr:uid="{89F733CC-F7B5-4CFD-980A-97DEF8693BC9}"/>
    <cellStyle name="Normal 2 39 2 3" xfId="1963" xr:uid="{6C279954-46EE-4881-8865-D62FF9B8BE88}"/>
    <cellStyle name="Normal 2 39 3" xfId="1122" xr:uid="{F7ACD93B-F013-4E57-B55E-FE58961F07FE}"/>
    <cellStyle name="Normal 2 39 3 2" xfId="2316" xr:uid="{1648B98B-45D7-4BB1-8255-1AC2E5AC45BD}"/>
    <cellStyle name="Normal 2 39 4" xfId="1962" xr:uid="{85504223-05B4-4174-B7B5-F23B38A41710}"/>
    <cellStyle name="Normal 2 4" xfId="190" xr:uid="{00000000-0005-0000-0000-0000AE000000}"/>
    <cellStyle name="Normal 2 4 2" xfId="191" xr:uid="{00000000-0005-0000-0000-0000AF000000}"/>
    <cellStyle name="Normal 2 4 2 2" xfId="1125" xr:uid="{E48E7FDE-228B-4264-929F-3B6BC91FE57B}"/>
    <cellStyle name="Normal 2 4 2 2 2" xfId="2319" xr:uid="{01BAE129-00AE-456D-9C8A-2FF6762F1687}"/>
    <cellStyle name="Normal 2 4 2 3" xfId="1965" xr:uid="{FFD93EA5-5B31-4FFF-AC4D-EA1639D34F38}"/>
    <cellStyle name="Normal 2 4 3" xfId="192" xr:uid="{00000000-0005-0000-0000-0000B0000000}"/>
    <cellStyle name="Normal 2 4 3 2" xfId="1126" xr:uid="{8CA19BB8-F34B-4AC8-9F3A-F337E93D1E87}"/>
    <cellStyle name="Normal 2 4 3 2 2" xfId="2320" xr:uid="{35C0CCE4-E911-42C0-8B1A-D8EECE76ECE0}"/>
    <cellStyle name="Normal 2 4 3 3" xfId="1966" xr:uid="{269F63B0-5839-4E38-BFD8-17D8637C67D8}"/>
    <cellStyle name="Normal 2 4 4" xfId="1124" xr:uid="{8BF94837-C619-4BDC-A8C9-C3287B3E1C03}"/>
    <cellStyle name="Normal 2 4 4 2" xfId="2318" xr:uid="{5ED4CB6F-CF9B-4D67-A439-CAB467F20C56}"/>
    <cellStyle name="Normal 2 4 5" xfId="1964" xr:uid="{A4068CB0-A8CC-4A60-B94D-709780F479C0}"/>
    <cellStyle name="Normal 2 40" xfId="193" xr:uid="{00000000-0005-0000-0000-0000B1000000}"/>
    <cellStyle name="Normal 2 40 2" xfId="194" xr:uid="{00000000-0005-0000-0000-0000B2000000}"/>
    <cellStyle name="Normal 2 40 2 2" xfId="1128" xr:uid="{FEB06E61-4514-4021-B475-851C1CAB4DAD}"/>
    <cellStyle name="Normal 2 40 2 2 2" xfId="2322" xr:uid="{E968FCAE-E830-4558-B1A9-20F76246A1F8}"/>
    <cellStyle name="Normal 2 40 2 3" xfId="1968" xr:uid="{7E6DC7B2-3A65-403D-B21C-81266EC9FE3C}"/>
    <cellStyle name="Normal 2 40 3" xfId="1127" xr:uid="{CC1717D9-4FBC-422A-B70C-6F7161F25BA0}"/>
    <cellStyle name="Normal 2 40 3 2" xfId="2321" xr:uid="{5BE64C56-5583-42A9-A301-F443685DC6AA}"/>
    <cellStyle name="Normal 2 40 4" xfId="1967" xr:uid="{B15B7319-2486-4A66-807D-4A78F7EB9447}"/>
    <cellStyle name="Normal 2 41" xfId="195" xr:uid="{00000000-0005-0000-0000-0000B3000000}"/>
    <cellStyle name="Normal 2 41 2" xfId="196" xr:uid="{00000000-0005-0000-0000-0000B4000000}"/>
    <cellStyle name="Normal 2 41 2 2" xfId="1130" xr:uid="{EA2983AD-C191-4A0B-B128-CC47E83B5EE9}"/>
    <cellStyle name="Normal 2 41 2 2 2" xfId="2324" xr:uid="{0DE2D048-FAFD-4377-BD28-9722B4521873}"/>
    <cellStyle name="Normal 2 41 2 3" xfId="1970" xr:uid="{0312A430-0560-48A5-917E-7F25A16A6302}"/>
    <cellStyle name="Normal 2 41 3" xfId="1129" xr:uid="{8595FE24-3D9B-4DBA-AD14-45BBFD596C62}"/>
    <cellStyle name="Normal 2 41 3 2" xfId="2323" xr:uid="{3A69EDCB-9276-4979-B428-8D0118A5726C}"/>
    <cellStyle name="Normal 2 41 4" xfId="1969" xr:uid="{0677AF27-4760-420D-9CF7-5D1DD0E48056}"/>
    <cellStyle name="Normal 2 42" xfId="197" xr:uid="{00000000-0005-0000-0000-0000B5000000}"/>
    <cellStyle name="Normal 2 42 2" xfId="198" xr:uid="{00000000-0005-0000-0000-0000B6000000}"/>
    <cellStyle name="Normal 2 42 2 2" xfId="1132" xr:uid="{F3C3A839-F1E1-4483-ABCD-05B89ABD751F}"/>
    <cellStyle name="Normal 2 42 2 2 2" xfId="2326" xr:uid="{5A2C5180-B353-4B2E-9870-B564B555532E}"/>
    <cellStyle name="Normal 2 42 2 3" xfId="1972" xr:uid="{D9AF4371-46EB-4DCB-8930-F9E1F7DA6318}"/>
    <cellStyle name="Normal 2 42 3" xfId="1131" xr:uid="{91350DCA-C19F-4F13-847D-20C65D05306E}"/>
    <cellStyle name="Normal 2 42 3 2" xfId="2325" xr:uid="{B8C9E072-1A27-4D1E-8A9E-8FCF8E4F8BCE}"/>
    <cellStyle name="Normal 2 42 4" xfId="1971" xr:uid="{CA84ECBE-3536-4E02-9415-B70278251660}"/>
    <cellStyle name="Normal 2 43" xfId="199" xr:uid="{00000000-0005-0000-0000-0000B7000000}"/>
    <cellStyle name="Normal 2 43 2" xfId="200" xr:uid="{00000000-0005-0000-0000-0000B8000000}"/>
    <cellStyle name="Normal 2 43 2 2" xfId="1134" xr:uid="{9AD152F8-BC05-4DED-B57F-9E8126722891}"/>
    <cellStyle name="Normal 2 43 2 2 2" xfId="2328" xr:uid="{C24B40C4-71DE-4019-8B23-61B294672565}"/>
    <cellStyle name="Normal 2 43 2 3" xfId="1974" xr:uid="{8845E272-BD22-4DF3-8CDD-7BA8B873209C}"/>
    <cellStyle name="Normal 2 43 3" xfId="1133" xr:uid="{773156C4-C86B-408F-B9EF-581720F150CB}"/>
    <cellStyle name="Normal 2 43 3 2" xfId="2327" xr:uid="{3B221F09-95EC-4F87-B8B1-C3B9CD433689}"/>
    <cellStyle name="Normal 2 43 4" xfId="1973" xr:uid="{B7960AE9-FA00-40F0-88CA-72C9F6CB9520}"/>
    <cellStyle name="Normal 2 44" xfId="201" xr:uid="{00000000-0005-0000-0000-0000B9000000}"/>
    <cellStyle name="Normal 2 44 2" xfId="202" xr:uid="{00000000-0005-0000-0000-0000BA000000}"/>
    <cellStyle name="Normal 2 44 2 2" xfId="1136" xr:uid="{BB9FD79A-0FD4-44A5-9D71-D6815A7B0259}"/>
    <cellStyle name="Normal 2 44 2 2 2" xfId="2330" xr:uid="{9AD28D77-D9C9-49E2-B656-AAA60C3FD3E7}"/>
    <cellStyle name="Normal 2 44 2 3" xfId="1976" xr:uid="{B5CF73EF-C37E-4EF7-ADE4-8AF74D971F9C}"/>
    <cellStyle name="Normal 2 44 3" xfId="1135" xr:uid="{A74B8039-3078-41BB-AE7B-A8A788AC9EE6}"/>
    <cellStyle name="Normal 2 44 3 2" xfId="2329" xr:uid="{22F31A30-A320-4889-89A5-CB2AA042E0D2}"/>
    <cellStyle name="Normal 2 44 4" xfId="1975" xr:uid="{1CCA2AA6-B155-4F63-B354-9D9240799425}"/>
    <cellStyle name="Normal 2 45" xfId="203" xr:uid="{00000000-0005-0000-0000-0000BB000000}"/>
    <cellStyle name="Normal 2 45 2" xfId="204" xr:uid="{00000000-0005-0000-0000-0000BC000000}"/>
    <cellStyle name="Normal 2 45 2 2" xfId="1138" xr:uid="{EC229CEE-9DC9-496B-98FB-E825FD6218F7}"/>
    <cellStyle name="Normal 2 45 2 2 2" xfId="2332" xr:uid="{2CB78E0A-5DA2-47E5-936F-8A50497E927C}"/>
    <cellStyle name="Normal 2 45 2 3" xfId="1978" xr:uid="{934E4833-E832-4642-B072-42E894714CB4}"/>
    <cellStyle name="Normal 2 45 3" xfId="1137" xr:uid="{FF7E1CFD-52D3-4273-9CF3-A60648D6500A}"/>
    <cellStyle name="Normal 2 45 3 2" xfId="2331" xr:uid="{8A2EB88D-B61E-4602-81C3-915F930E0F6E}"/>
    <cellStyle name="Normal 2 45 4" xfId="1977" xr:uid="{24AE39DA-3C66-424D-A2A0-D57E9F6FEDD2}"/>
    <cellStyle name="Normal 2 46" xfId="205" xr:uid="{00000000-0005-0000-0000-0000BD000000}"/>
    <cellStyle name="Normal 2 46 2" xfId="1139" xr:uid="{DD2FAFBE-4E0C-4110-8134-9ABD6863EEC9}"/>
    <cellStyle name="Normal 2 47" xfId="206" xr:uid="{00000000-0005-0000-0000-0000BE000000}"/>
    <cellStyle name="Normal 2 47 2" xfId="1140" xr:uid="{59876750-4E1B-4CBA-9CA5-68939CA51241}"/>
    <cellStyle name="Normal 2 48" xfId="207" xr:uid="{00000000-0005-0000-0000-0000BF000000}"/>
    <cellStyle name="Normal 2 48 2" xfId="1141" xr:uid="{E60DFDAC-1D40-4637-AF96-E470E03566C0}"/>
    <cellStyle name="Normal 2 49" xfId="208" xr:uid="{00000000-0005-0000-0000-0000C0000000}"/>
    <cellStyle name="Normal 2 49 2" xfId="1142" xr:uid="{F24A5B47-7944-4AC7-8B15-1CDC9D57F434}"/>
    <cellStyle name="Normal 2 5" xfId="209" xr:uid="{00000000-0005-0000-0000-0000C1000000}"/>
    <cellStyle name="Normal 2 5 2" xfId="210" xr:uid="{00000000-0005-0000-0000-0000C2000000}"/>
    <cellStyle name="Normal 2 5 2 2" xfId="1144" xr:uid="{048EB40B-3CEE-4FE6-8E3F-1651E2A0D55C}"/>
    <cellStyle name="Normal 2 5 2 2 2" xfId="2334" xr:uid="{DB6395B3-8618-46A6-ACA3-78A13695A9E9}"/>
    <cellStyle name="Normal 2 5 2 3" xfId="1980" xr:uid="{71435B6F-C9C3-4279-8BA9-EFEDF47B16E5}"/>
    <cellStyle name="Normal 2 5 3" xfId="1143" xr:uid="{4A08C971-9645-4B5B-8433-39C9AD075E77}"/>
    <cellStyle name="Normal 2 5 3 2" xfId="2333" xr:uid="{BEBF6EF6-4A1E-47BB-A158-77AA9584B93E}"/>
    <cellStyle name="Normal 2 5 4" xfId="1979" xr:uid="{01C5E85B-BA08-4C7E-B35E-4F8FD54550D1}"/>
    <cellStyle name="Normal 2 50" xfId="211" xr:uid="{00000000-0005-0000-0000-0000C3000000}"/>
    <cellStyle name="Normal 2 50 2" xfId="1145" xr:uid="{7BC9BA5E-EED1-4ED3-AB71-136ED84B4A41}"/>
    <cellStyle name="Normal 2 51" xfId="212" xr:uid="{00000000-0005-0000-0000-0000C4000000}"/>
    <cellStyle name="Normal 2 51 2" xfId="1146" xr:uid="{8D0E6D4A-3142-4BBA-8AC2-D65997C58912}"/>
    <cellStyle name="Normal 2 52" xfId="213" xr:uid="{00000000-0005-0000-0000-0000C5000000}"/>
    <cellStyle name="Normal 2 52 2" xfId="1147" xr:uid="{EAF4ADD0-94E7-4AE2-9FE1-1555FEAD90C8}"/>
    <cellStyle name="Normal 2 53" xfId="214" xr:uid="{00000000-0005-0000-0000-0000C6000000}"/>
    <cellStyle name="Normal 2 53 2" xfId="1148" xr:uid="{A3A36C68-72C8-4D2D-834E-99082E6221EF}"/>
    <cellStyle name="Normal 2 54" xfId="215" xr:uid="{00000000-0005-0000-0000-0000C7000000}"/>
    <cellStyle name="Normal 2 54 2" xfId="1149" xr:uid="{5174722A-8EAB-4F4C-B622-E5ECB2A8857A}"/>
    <cellStyle name="Normal 2 55" xfId="216" xr:uid="{00000000-0005-0000-0000-0000C8000000}"/>
    <cellStyle name="Normal 2 55 2" xfId="1150" xr:uid="{D307CED8-E863-4567-9C43-927FC0BD9D99}"/>
    <cellStyle name="Normal 2 56" xfId="217" xr:uid="{00000000-0005-0000-0000-0000C9000000}"/>
    <cellStyle name="Normal 2 56 2" xfId="1151" xr:uid="{52798E68-AB46-4417-B084-D64D7540A4B5}"/>
    <cellStyle name="Normal 2 57" xfId="218" xr:uid="{00000000-0005-0000-0000-0000CA000000}"/>
    <cellStyle name="Normal 2 57 2" xfId="1152" xr:uid="{BEC17C61-E6E9-4577-A912-A03A478413D2}"/>
    <cellStyle name="Normal 2 58" xfId="219" xr:uid="{00000000-0005-0000-0000-0000CB000000}"/>
    <cellStyle name="Normal 2 58 2" xfId="1153" xr:uid="{792007D7-E2BF-481B-8381-8926CF201C40}"/>
    <cellStyle name="Normal 2 59" xfId="220" xr:uid="{00000000-0005-0000-0000-0000CC000000}"/>
    <cellStyle name="Normal 2 59 2" xfId="1154" xr:uid="{9D20F2A2-9A34-4C40-829E-8378B3249B35}"/>
    <cellStyle name="Normal 2 6" xfId="221" xr:uid="{00000000-0005-0000-0000-0000CD000000}"/>
    <cellStyle name="Normal 2 6 2" xfId="222" xr:uid="{00000000-0005-0000-0000-0000CE000000}"/>
    <cellStyle name="Normal 2 6 2 2" xfId="1156" xr:uid="{0DB13C58-5B31-451C-837A-9F3AEB37FFF6}"/>
    <cellStyle name="Normal 2 6 2 2 2" xfId="2336" xr:uid="{8C7613C2-623D-48C8-B6C1-FCC3EE41506F}"/>
    <cellStyle name="Normal 2 6 2 3" xfId="1982" xr:uid="{86254E92-5FD2-44CD-B6E9-4045A81B8CE3}"/>
    <cellStyle name="Normal 2 6 3" xfId="1155" xr:uid="{029CD3E7-9AB5-4904-91FA-3CD0254D5940}"/>
    <cellStyle name="Normal 2 6 3 2" xfId="2335" xr:uid="{5E096C95-26D9-46F9-9807-9B8F6B13CEFB}"/>
    <cellStyle name="Normal 2 6 4" xfId="1981" xr:uid="{42AE6FCA-5F6D-4B94-A0E2-B87FFE109419}"/>
    <cellStyle name="Normal 2 60" xfId="223" xr:uid="{00000000-0005-0000-0000-0000CF000000}"/>
    <cellStyle name="Normal 2 60 2" xfId="1157" xr:uid="{66D81B10-4A63-44D5-B371-8099F5B55F22}"/>
    <cellStyle name="Normal 2 61" xfId="224" xr:uid="{00000000-0005-0000-0000-0000D0000000}"/>
    <cellStyle name="Normal 2 61 2" xfId="1158" xr:uid="{6D6A44FE-A733-4E6F-926B-310244A15CF7}"/>
    <cellStyle name="Normal 2 62" xfId="225" xr:uid="{00000000-0005-0000-0000-0000D1000000}"/>
    <cellStyle name="Normal 2 62 2" xfId="1159" xr:uid="{C391A03F-4ED1-4BFC-B329-32F5234671BA}"/>
    <cellStyle name="Normal 2 63" xfId="226" xr:uid="{00000000-0005-0000-0000-0000D2000000}"/>
    <cellStyle name="Normal 2 63 2" xfId="1160" xr:uid="{F3D4FDEF-98F7-44F7-AC3F-5B426C2A3C22}"/>
    <cellStyle name="Normal 2 64" xfId="227" xr:uid="{00000000-0005-0000-0000-0000D3000000}"/>
    <cellStyle name="Normal 2 64 2" xfId="1161" xr:uid="{CF831955-897A-42D4-881A-5AE424BED230}"/>
    <cellStyle name="Normal 2 65" xfId="228" xr:uid="{00000000-0005-0000-0000-0000D4000000}"/>
    <cellStyle name="Normal 2 65 2" xfId="1162" xr:uid="{192F45FA-C844-4FAE-A5A3-3CE20C9EC2A9}"/>
    <cellStyle name="Normal 2 66" xfId="229" xr:uid="{00000000-0005-0000-0000-0000D5000000}"/>
    <cellStyle name="Normal 2 66 2" xfId="1163" xr:uid="{A6E1FABB-F3A6-4A80-B963-124760A12845}"/>
    <cellStyle name="Normal 2 67" xfId="230" xr:uid="{00000000-0005-0000-0000-0000D6000000}"/>
    <cellStyle name="Normal 2 67 2" xfId="1164" xr:uid="{66BAFE40-CC5D-45C6-9349-68A731486E3C}"/>
    <cellStyle name="Normal 2 68" xfId="231" xr:uid="{00000000-0005-0000-0000-0000D7000000}"/>
    <cellStyle name="Normal 2 68 2" xfId="1165" xr:uid="{C6457A06-441E-48E9-8DD1-0B16F2F69F86}"/>
    <cellStyle name="Normal 2 69" xfId="232" xr:uid="{00000000-0005-0000-0000-0000D8000000}"/>
    <cellStyle name="Normal 2 69 2" xfId="1166" xr:uid="{C683E5C3-1AC2-446F-9B4F-311879FB44DC}"/>
    <cellStyle name="Normal 2 7" xfId="233" xr:uid="{00000000-0005-0000-0000-0000D9000000}"/>
    <cellStyle name="Normal 2 7 2" xfId="234" xr:uid="{00000000-0005-0000-0000-0000DA000000}"/>
    <cellStyle name="Normal 2 7 2 2" xfId="1168" xr:uid="{151C2B74-5A48-4E78-9381-E038B2F66A71}"/>
    <cellStyle name="Normal 2 7 2 2 2" xfId="2338" xr:uid="{F53E8DE0-DC80-4DAE-AAFA-730B0F19C754}"/>
    <cellStyle name="Normal 2 7 2 3" xfId="1984" xr:uid="{9322D234-D075-4EEE-B9CD-59AD0B254BD3}"/>
    <cellStyle name="Normal 2 7 3" xfId="1167" xr:uid="{7A682FB3-C678-4A0A-9BA0-DAD84FB2A720}"/>
    <cellStyle name="Normal 2 7 3 2" xfId="2337" xr:uid="{E7FE8F08-47F8-4673-B27A-6CA2581FCDD0}"/>
    <cellStyle name="Normal 2 7 4" xfId="1983" xr:uid="{7CBFE98A-AAEC-4C1F-89E7-8A4CC1F1DE14}"/>
    <cellStyle name="Normal 2 70" xfId="235" xr:uid="{00000000-0005-0000-0000-0000DB000000}"/>
    <cellStyle name="Normal 2 70 2" xfId="1169" xr:uid="{08D3AEDB-39C0-4E92-AC03-770CF4F52A7E}"/>
    <cellStyle name="Normal 2 71" xfId="236" xr:uid="{00000000-0005-0000-0000-0000DC000000}"/>
    <cellStyle name="Normal 2 71 2" xfId="1170" xr:uid="{0B7C39D9-71AD-498B-9015-D8CD7869D5E6}"/>
    <cellStyle name="Normal 2 72" xfId="237" xr:uid="{00000000-0005-0000-0000-0000DD000000}"/>
    <cellStyle name="Normal 2 72 2" xfId="1171" xr:uid="{44F42915-13AE-4075-9A79-87F5C4AFE980}"/>
    <cellStyle name="Normal 2 73" xfId="238" xr:uid="{00000000-0005-0000-0000-0000DE000000}"/>
    <cellStyle name="Normal 2 73 2" xfId="1172" xr:uid="{5B825702-3FAF-4FB3-A413-9B936EBAD2A4}"/>
    <cellStyle name="Normal 2 74" xfId="239" xr:uid="{00000000-0005-0000-0000-0000DF000000}"/>
    <cellStyle name="Normal 2 74 2" xfId="1173" xr:uid="{FCC7DFD5-38B9-4A9F-B27F-01C4AA1B8349}"/>
    <cellStyle name="Normal 2 75" xfId="240" xr:uid="{00000000-0005-0000-0000-0000E0000000}"/>
    <cellStyle name="Normal 2 75 2" xfId="1174" xr:uid="{5BB9B3EE-EB76-4D80-88F9-4E35BB148A67}"/>
    <cellStyle name="Normal 2 76" xfId="241" xr:uid="{00000000-0005-0000-0000-0000E1000000}"/>
    <cellStyle name="Normal 2 76 2" xfId="1175" xr:uid="{B4B925C7-DD3D-4F70-B320-485A9DC33456}"/>
    <cellStyle name="Normal 2 77" xfId="242" xr:uid="{00000000-0005-0000-0000-0000E2000000}"/>
    <cellStyle name="Normal 2 77 2" xfId="1176" xr:uid="{F831D35F-7DFF-4E9D-809B-910429646755}"/>
    <cellStyle name="Normal 2 78" xfId="243" xr:uid="{00000000-0005-0000-0000-0000E3000000}"/>
    <cellStyle name="Normal 2 78 2" xfId="1177" xr:uid="{A4EFB893-5710-4621-9035-F15F682A1F44}"/>
    <cellStyle name="Normal 2 79" xfId="244" xr:uid="{00000000-0005-0000-0000-0000E4000000}"/>
    <cellStyle name="Normal 2 79 2" xfId="1178" xr:uid="{A9CC4185-AA6F-4431-8C39-2284B3611608}"/>
    <cellStyle name="Normal 2 8" xfId="245" xr:uid="{00000000-0005-0000-0000-0000E5000000}"/>
    <cellStyle name="Normal 2 8 2" xfId="246" xr:uid="{00000000-0005-0000-0000-0000E6000000}"/>
    <cellStyle name="Normal 2 8 2 2" xfId="1180" xr:uid="{9CCC9656-0F8D-4116-B177-DF2F0C33901F}"/>
    <cellStyle name="Normal 2 8 2 2 2" xfId="2340" xr:uid="{04918725-1E5D-42A4-9A5D-92337B80529E}"/>
    <cellStyle name="Normal 2 8 2 3" xfId="1986" xr:uid="{59C67D0C-6936-43C5-8366-EA48D09C2D8C}"/>
    <cellStyle name="Normal 2 8 3" xfId="1179" xr:uid="{8F43D153-E776-4AFD-B09A-9F1EB3BFE33F}"/>
    <cellStyle name="Normal 2 8 3 2" xfId="2339" xr:uid="{798DEB7C-3D4B-421F-B3AB-92B1EC840C6E}"/>
    <cellStyle name="Normal 2 8 4" xfId="1985" xr:uid="{9E84A951-A0E3-47CA-A6DF-64341CF7D1E3}"/>
    <cellStyle name="Normal 2 80" xfId="247" xr:uid="{00000000-0005-0000-0000-0000E7000000}"/>
    <cellStyle name="Normal 2 80 2" xfId="1181" xr:uid="{96837743-6447-4097-8B16-F0F36081A9F7}"/>
    <cellStyle name="Normal 2 81" xfId="248" xr:uid="{00000000-0005-0000-0000-0000E8000000}"/>
    <cellStyle name="Normal 2 81 2" xfId="1182" xr:uid="{D0AD2AB5-299B-4834-A36E-F7851E0ED558}"/>
    <cellStyle name="Normal 2 82" xfId="249" xr:uid="{00000000-0005-0000-0000-0000E9000000}"/>
    <cellStyle name="Normal 2 82 2" xfId="1183" xr:uid="{A550A7D3-DF04-4997-89D6-61B782077DA9}"/>
    <cellStyle name="Normal 2 83" xfId="250" xr:uid="{00000000-0005-0000-0000-0000EA000000}"/>
    <cellStyle name="Normal 2 83 2" xfId="1184" xr:uid="{BF0365B5-278B-41AE-9153-93CF719709C2}"/>
    <cellStyle name="Normal 2 84" xfId="251" xr:uid="{00000000-0005-0000-0000-0000EB000000}"/>
    <cellStyle name="Normal 2 84 2" xfId="1185" xr:uid="{594EBBCC-8F5F-4AD4-9B4A-ADCD8D00C4CF}"/>
    <cellStyle name="Normal 2 85" xfId="252" xr:uid="{00000000-0005-0000-0000-0000EC000000}"/>
    <cellStyle name="Normal 2 85 2" xfId="1186" xr:uid="{DF25F37E-D965-4EDF-9152-7C3FF5382A72}"/>
    <cellStyle name="Normal 2 86" xfId="253" xr:uid="{00000000-0005-0000-0000-0000ED000000}"/>
    <cellStyle name="Normal 2 86 2" xfId="1187" xr:uid="{C3E64F7E-4E8A-4890-A2EE-E743B803600E}"/>
    <cellStyle name="Normal 2 87" xfId="254" xr:uid="{00000000-0005-0000-0000-0000EE000000}"/>
    <cellStyle name="Normal 2 87 2" xfId="1188" xr:uid="{2BAE0351-874D-40D3-9D1C-5B9C681C21A6}"/>
    <cellStyle name="Normal 2 88" xfId="255" xr:uid="{00000000-0005-0000-0000-0000EF000000}"/>
    <cellStyle name="Normal 2 88 2" xfId="1189" xr:uid="{A3F5F37D-7B90-4AD8-BCF8-734E0FAE5577}"/>
    <cellStyle name="Normal 2 89" xfId="256" xr:uid="{00000000-0005-0000-0000-0000F0000000}"/>
    <cellStyle name="Normal 2 89 2" xfId="1190" xr:uid="{3EF71186-183B-4BFE-89EC-BB0D0BA1FA47}"/>
    <cellStyle name="Normal 2 9" xfId="257" xr:uid="{00000000-0005-0000-0000-0000F1000000}"/>
    <cellStyle name="Normal 2 9 2" xfId="258" xr:uid="{00000000-0005-0000-0000-0000F2000000}"/>
    <cellStyle name="Normal 2 9 2 2" xfId="1192" xr:uid="{8A73DB62-54CD-4F90-89D8-20EED45445A6}"/>
    <cellStyle name="Normal 2 9 2 2 2" xfId="2342" xr:uid="{C00B95A3-8A47-4F28-A862-2CA52098B835}"/>
    <cellStyle name="Normal 2 9 2 3" xfId="1988" xr:uid="{68B88F6E-A922-4E34-965E-FD72E1AAB8AE}"/>
    <cellStyle name="Normal 2 9 3" xfId="1191" xr:uid="{DBBDADE9-B009-4182-89D5-D14D5D33B893}"/>
    <cellStyle name="Normal 2 9 3 2" xfId="2341" xr:uid="{0EB1AAF7-1A76-493A-AF43-1B4E962CEEE4}"/>
    <cellStyle name="Normal 2 9 4" xfId="1987" xr:uid="{BC37B86A-92C9-480F-86A3-6E33D894AB45}"/>
    <cellStyle name="Normal 2 90" xfId="259" xr:uid="{00000000-0005-0000-0000-0000F3000000}"/>
    <cellStyle name="Normal 2 90 2" xfId="1193" xr:uid="{1C0465DD-7054-4B1F-BA8D-742585325B4C}"/>
    <cellStyle name="Normal 2 91" xfId="260" xr:uid="{00000000-0005-0000-0000-0000F4000000}"/>
    <cellStyle name="Normal 2 91 2" xfId="1194" xr:uid="{F7B5C638-503F-4D41-9752-5047696F2A55}"/>
    <cellStyle name="Normal 2 92" xfId="261" xr:uid="{00000000-0005-0000-0000-0000F5000000}"/>
    <cellStyle name="Normal 2 92 2" xfId="1195" xr:uid="{5F09F414-EDA6-4EF6-8A85-56B9A1056EF3}"/>
    <cellStyle name="Normal 2 93" xfId="262" xr:uid="{00000000-0005-0000-0000-0000F6000000}"/>
    <cellStyle name="Normal 2 93 2" xfId="1196" xr:uid="{AFC3CBD5-5359-44C1-8DBE-956068BA9731}"/>
    <cellStyle name="Normal 2 94" xfId="263" xr:uid="{00000000-0005-0000-0000-0000F7000000}"/>
    <cellStyle name="Normal 2 94 2" xfId="1197" xr:uid="{E38A6497-7D14-45D8-AD5E-83E2DCA25F33}"/>
    <cellStyle name="Normal 2 94 2 2" xfId="2343" xr:uid="{4EDFADD5-5557-4022-AF1D-B6FC18E82048}"/>
    <cellStyle name="Normal 2 94 3" xfId="1989" xr:uid="{EEAB0C90-2A55-4D00-9BCF-AD8B968A98D0}"/>
    <cellStyle name="Normal 2 95" xfId="1054" xr:uid="{87370730-4CBD-4A89-A99A-AD13C4188166}"/>
    <cellStyle name="Normal 20" xfId="264" xr:uid="{00000000-0005-0000-0000-0000F8000000}"/>
    <cellStyle name="Normal 20 2" xfId="265" xr:uid="{00000000-0005-0000-0000-0000F9000000}"/>
    <cellStyle name="Normal 20 2 2" xfId="1199" xr:uid="{5028441B-FAB8-49AD-B3AC-BDBDBF12AD97}"/>
    <cellStyle name="Normal 20 2 2 2" xfId="2345" xr:uid="{813A2C95-B942-42C5-B480-70CCDC351B93}"/>
    <cellStyle name="Normal 20 2 3" xfId="1991" xr:uid="{DAC50D6F-7C86-462B-ACF8-51CB881E3257}"/>
    <cellStyle name="Normal 20 3" xfId="1198" xr:uid="{01E28BDD-B5CA-4865-A265-8EF6A2D2244D}"/>
    <cellStyle name="Normal 20 3 2" xfId="2344" xr:uid="{59EB725D-79CC-4909-9C46-DE79FB3B76A6}"/>
    <cellStyle name="Normal 20 4" xfId="1990" xr:uid="{D0EE5885-2CAB-4DF8-93F5-F74CF774BFCB}"/>
    <cellStyle name="Normal 21" xfId="266" xr:uid="{00000000-0005-0000-0000-0000FA000000}"/>
    <cellStyle name="Normal 21 2" xfId="267" xr:uid="{00000000-0005-0000-0000-0000FB000000}"/>
    <cellStyle name="Normal 21 2 2" xfId="1201" xr:uid="{F12F11EA-2DE9-4DFA-B452-D5AEEF6A3020}"/>
    <cellStyle name="Normal 21 2 2 2" xfId="2347" xr:uid="{6DEF97D5-D4F5-4F84-9031-A52CDBFF57E3}"/>
    <cellStyle name="Normal 21 2 3" xfId="1993" xr:uid="{3CB4FDF9-DFBF-4432-ACEB-0E22956C1A3E}"/>
    <cellStyle name="Normal 21 3" xfId="1200" xr:uid="{E0034061-332B-4756-9CFF-44C6D66AE3D6}"/>
    <cellStyle name="Normal 21 3 2" xfId="2346" xr:uid="{CDA49059-33EF-42E9-8975-C4678456F3BC}"/>
    <cellStyle name="Normal 21 4" xfId="1992" xr:uid="{490AEB7F-CE77-4083-8076-C1172CE7D833}"/>
    <cellStyle name="Normal 22" xfId="268" xr:uid="{00000000-0005-0000-0000-0000FC000000}"/>
    <cellStyle name="Normal 22 2" xfId="269" xr:uid="{00000000-0005-0000-0000-0000FD000000}"/>
    <cellStyle name="Normal 22 2 2" xfId="1203" xr:uid="{6E6F9FCC-3DF8-4622-9953-C99CD9E679F4}"/>
    <cellStyle name="Normal 22 2 2 2" xfId="2349" xr:uid="{FE497E35-C0CA-481C-B83F-F8C6E5852E53}"/>
    <cellStyle name="Normal 22 2 3" xfId="1995" xr:uid="{DC328773-7BF2-4562-B917-1AB1D819EF26}"/>
    <cellStyle name="Normal 22 3" xfId="1202" xr:uid="{4D13ED97-B724-4387-8B62-3F0CF78F7756}"/>
    <cellStyle name="Normal 22 3 2" xfId="2348" xr:uid="{26362943-A7BC-4D80-8BAA-7D675C3DE751}"/>
    <cellStyle name="Normal 22 4" xfId="1994" xr:uid="{E373F1BA-39BF-41EE-AE83-E231E5E2C1DE}"/>
    <cellStyle name="Normal 23" xfId="270" xr:uid="{00000000-0005-0000-0000-0000FE000000}"/>
    <cellStyle name="Normal 23 2" xfId="271" xr:uid="{00000000-0005-0000-0000-0000FF000000}"/>
    <cellStyle name="Normal 23 2 2" xfId="1205" xr:uid="{0EC489ED-23F4-4674-AA70-BF4393527392}"/>
    <cellStyle name="Normal 23 2 2 2" xfId="2351" xr:uid="{EE16BEAE-86E5-4C5D-A536-C3A663C47BCB}"/>
    <cellStyle name="Normal 23 2 3" xfId="1997" xr:uid="{036E5221-1C91-4268-AF8F-E655601336CD}"/>
    <cellStyle name="Normal 23 3" xfId="1204" xr:uid="{F1BE5B2F-22F1-46EE-8E66-FBFDE10169C4}"/>
    <cellStyle name="Normal 23 3 2" xfId="2350" xr:uid="{AD24C545-291F-4264-84D1-4C225DA1A2AB}"/>
    <cellStyle name="Normal 23 4" xfId="1996" xr:uid="{7EB861D5-1985-4719-A229-EA71E005D7A6}"/>
    <cellStyle name="Normal 24" xfId="272" xr:uid="{00000000-0005-0000-0000-000000010000}"/>
    <cellStyle name="Normal 24 2" xfId="273" xr:uid="{00000000-0005-0000-0000-000001010000}"/>
    <cellStyle name="Normal 24 2 2" xfId="1207" xr:uid="{AEC61A0E-E59D-495E-A6C1-32B428C4C0BF}"/>
    <cellStyle name="Normal 24 2 2 2" xfId="2353" xr:uid="{8BAAAF15-FB38-457D-829F-595A39D1F17C}"/>
    <cellStyle name="Normal 24 2 3" xfId="1999" xr:uid="{11C57063-FE20-4B72-AD05-54A1F2F6A6C7}"/>
    <cellStyle name="Normal 24 3" xfId="1206" xr:uid="{7F1C146C-55C8-4CB1-A72E-F09ADE1A1A52}"/>
    <cellStyle name="Normal 24 3 2" xfId="2352" xr:uid="{F4167B9F-DFD4-4896-95C0-126473FC8279}"/>
    <cellStyle name="Normal 24 4" xfId="1998" xr:uid="{5BC26C63-2BF9-48FA-969B-73F8D40C3F0B}"/>
    <cellStyle name="Normal 25" xfId="274" xr:uid="{00000000-0005-0000-0000-000002010000}"/>
    <cellStyle name="Normal 25 2" xfId="275" xr:uid="{00000000-0005-0000-0000-000003010000}"/>
    <cellStyle name="Normal 25 2 2" xfId="1209" xr:uid="{51580D03-37FA-4F42-914D-C905A5CF2A5D}"/>
    <cellStyle name="Normal 25 2 2 2" xfId="2355" xr:uid="{7D4218B9-6A83-4BE0-8ADF-61CC154F909E}"/>
    <cellStyle name="Normal 25 2 3" xfId="2001" xr:uid="{BD1C6ACC-7309-4436-A78F-E470DA2C852F}"/>
    <cellStyle name="Normal 25 3" xfId="1208" xr:uid="{0FD5CAE5-9728-49E6-B4AD-58BF28ED86A1}"/>
    <cellStyle name="Normal 25 3 2" xfId="2354" xr:uid="{A02E9785-63F1-463E-93BD-567EC13C3FBD}"/>
    <cellStyle name="Normal 25 4" xfId="2000" xr:uid="{8DB422B4-86C1-4AA2-AE38-7C77A7681B9B}"/>
    <cellStyle name="Normal 26" xfId="276" xr:uid="{00000000-0005-0000-0000-000004010000}"/>
    <cellStyle name="Normal 26 2" xfId="1210" xr:uid="{52D561C5-F30B-47E7-83BA-BEBA505283E2}"/>
    <cellStyle name="Normal 27" xfId="277" xr:uid="{00000000-0005-0000-0000-000005010000}"/>
    <cellStyle name="Normal 27 2" xfId="1211" xr:uid="{429375C9-8B3E-4787-9B06-B281AACCF817}"/>
    <cellStyle name="Normal 28" xfId="278" xr:uid="{00000000-0005-0000-0000-000006010000}"/>
    <cellStyle name="Normal 28 2" xfId="1212" xr:uid="{080A0881-158D-4594-AC8B-53B7F63F6422}"/>
    <cellStyle name="Normal 29" xfId="279" xr:uid="{00000000-0005-0000-0000-000007010000}"/>
    <cellStyle name="Normal 29 2" xfId="280" xr:uid="{00000000-0005-0000-0000-000008010000}"/>
    <cellStyle name="Normal 29 2 2" xfId="1214" xr:uid="{E37B3E9A-6DC1-4E57-9BD9-68D87EB1479C}"/>
    <cellStyle name="Normal 29 2 2 2" xfId="2356" xr:uid="{6D8A8BF5-FD12-4E28-9CA8-2B8E8DBB1105}"/>
    <cellStyle name="Normal 29 2 3" xfId="2002" xr:uid="{4EB5BBB6-54EA-4DD8-9077-067DD90AE3EC}"/>
    <cellStyle name="Normal 29 3" xfId="1213" xr:uid="{85BAD84D-8A67-47A2-B8D1-EE67F45D8C82}"/>
    <cellStyle name="Normal 3" xfId="281" xr:uid="{00000000-0005-0000-0000-000009010000}"/>
    <cellStyle name="Normal 3 10" xfId="282" xr:uid="{00000000-0005-0000-0000-00000A010000}"/>
    <cellStyle name="Normal 3 10 2" xfId="1216" xr:uid="{CD659671-FA2C-4FE3-9F07-E94FB4B9CB52}"/>
    <cellStyle name="Normal 3 11" xfId="283" xr:uid="{00000000-0005-0000-0000-00000B010000}"/>
    <cellStyle name="Normal 3 11 2" xfId="1217" xr:uid="{6E66F1B9-012E-4B23-B8E5-2F9355A3D7DD}"/>
    <cellStyle name="Normal 3 12" xfId="284" xr:uid="{00000000-0005-0000-0000-00000C010000}"/>
    <cellStyle name="Normal 3 12 2" xfId="1218" xr:uid="{89C4BA3D-3CAF-4FBC-80B5-C3C8234131F5}"/>
    <cellStyle name="Normal 3 13" xfId="285" xr:uid="{00000000-0005-0000-0000-00000D010000}"/>
    <cellStyle name="Normal 3 13 2" xfId="1219" xr:uid="{EA167430-942E-4039-ADFE-AE68677FDC34}"/>
    <cellStyle name="Normal 3 14" xfId="286" xr:uid="{00000000-0005-0000-0000-00000E010000}"/>
    <cellStyle name="Normal 3 14 2" xfId="1220" xr:uid="{3B43673D-72BA-41A2-8EDA-D031E44FA69C}"/>
    <cellStyle name="Normal 3 15" xfId="287" xr:uid="{00000000-0005-0000-0000-00000F010000}"/>
    <cellStyle name="Normal 3 15 2" xfId="1221" xr:uid="{2DF52256-680A-4F94-BE81-B84A2EFF6CE5}"/>
    <cellStyle name="Normal 3 16" xfId="288" xr:uid="{00000000-0005-0000-0000-000010010000}"/>
    <cellStyle name="Normal 3 16 2" xfId="1222" xr:uid="{31B83693-63C3-43B2-92BC-7979F2C10803}"/>
    <cellStyle name="Normal 3 17" xfId="289" xr:uid="{00000000-0005-0000-0000-000011010000}"/>
    <cellStyle name="Normal 3 17 2" xfId="1223" xr:uid="{79E43AF6-3630-4E84-A173-129461C66D35}"/>
    <cellStyle name="Normal 3 18" xfId="290" xr:uid="{00000000-0005-0000-0000-000012010000}"/>
    <cellStyle name="Normal 3 18 2" xfId="1224" xr:uid="{F3F3BD1C-D4DB-4D6F-B59D-DFDA41FB02FC}"/>
    <cellStyle name="Normal 3 19" xfId="291" xr:uid="{00000000-0005-0000-0000-000013010000}"/>
    <cellStyle name="Normal 3 19 2" xfId="1225" xr:uid="{4EE4C478-92D0-4FD3-AD8B-FB3269794466}"/>
    <cellStyle name="Normal 3 2" xfId="292" xr:uid="{00000000-0005-0000-0000-000014010000}"/>
    <cellStyle name="Normal 3 2 10" xfId="293" xr:uid="{00000000-0005-0000-0000-000015010000}"/>
    <cellStyle name="Normal 3 2 10 2" xfId="294" xr:uid="{00000000-0005-0000-0000-000016010000}"/>
    <cellStyle name="Normal 3 2 10 2 2" xfId="1228" xr:uid="{CBF1DB17-1DB9-4501-81DD-EDE0E3478084}"/>
    <cellStyle name="Normal 3 2 10 2 2 2" xfId="2358" xr:uid="{C3E3F522-02AF-49BC-A647-3753B4B49355}"/>
    <cellStyle name="Normal 3 2 10 2 3" xfId="2004" xr:uid="{4B2939B6-646E-4BBF-A5B0-5DFA09411B62}"/>
    <cellStyle name="Normal 3 2 10 3" xfId="1227" xr:uid="{736195AD-BC22-4F67-860A-947D5FDA8C39}"/>
    <cellStyle name="Normal 3 2 10 3 2" xfId="2357" xr:uid="{D0F12DF9-8227-41DA-8E18-8F3121BC7EE5}"/>
    <cellStyle name="Normal 3 2 10 4" xfId="2003" xr:uid="{1A1C5BA0-60B2-4186-8C2B-15F739A3E102}"/>
    <cellStyle name="Normal 3 2 11" xfId="295" xr:uid="{00000000-0005-0000-0000-000017010000}"/>
    <cellStyle name="Normal 3 2 11 2" xfId="296" xr:uid="{00000000-0005-0000-0000-000018010000}"/>
    <cellStyle name="Normal 3 2 11 2 2" xfId="1230" xr:uid="{F800C54A-E348-40FA-AD93-2FFE6AFFD5B7}"/>
    <cellStyle name="Normal 3 2 11 2 2 2" xfId="2360" xr:uid="{787B8DBD-BFF0-470E-8F01-D66DED88A792}"/>
    <cellStyle name="Normal 3 2 11 2 3" xfId="2006" xr:uid="{6A877819-DD8F-4BAA-B21E-65C60BFC2577}"/>
    <cellStyle name="Normal 3 2 11 3" xfId="1229" xr:uid="{40D31EEB-E24A-484E-A79E-187CB0C5FEFA}"/>
    <cellStyle name="Normal 3 2 11 3 2" xfId="2359" xr:uid="{464C1D10-46C1-45C0-B13D-6F5DCC7D17E6}"/>
    <cellStyle name="Normal 3 2 11 4" xfId="2005" xr:uid="{B459FD17-9679-435A-B095-D4455A6CFFEA}"/>
    <cellStyle name="Normal 3 2 12" xfId="297" xr:uid="{00000000-0005-0000-0000-000019010000}"/>
    <cellStyle name="Normal 3 2 12 2" xfId="298" xr:uid="{00000000-0005-0000-0000-00001A010000}"/>
    <cellStyle name="Normal 3 2 12 2 2" xfId="1232" xr:uid="{46B0659A-81B3-4C74-86A9-39070AE700D2}"/>
    <cellStyle name="Normal 3 2 12 2 2 2" xfId="2362" xr:uid="{778A84B4-08EB-4A38-943A-62B2307ABCE7}"/>
    <cellStyle name="Normal 3 2 12 2 3" xfId="2008" xr:uid="{08FF6422-7CE7-44B0-AD6A-2000953C70F9}"/>
    <cellStyle name="Normal 3 2 12 3" xfId="1231" xr:uid="{9A9C116C-8D05-4FDE-AAFA-71CB9E6ABFF6}"/>
    <cellStyle name="Normal 3 2 12 3 2" xfId="2361" xr:uid="{14BC159A-AC27-49C1-AEA2-C20B333B1195}"/>
    <cellStyle name="Normal 3 2 12 4" xfId="2007" xr:uid="{1B724617-2951-4F0A-9F73-7F487888C90B}"/>
    <cellStyle name="Normal 3 2 13" xfId="299" xr:uid="{00000000-0005-0000-0000-00001B010000}"/>
    <cellStyle name="Normal 3 2 13 2" xfId="300" xr:uid="{00000000-0005-0000-0000-00001C010000}"/>
    <cellStyle name="Normal 3 2 13 2 2" xfId="1234" xr:uid="{0672ED24-8876-4FC1-8AD3-F4655CD12A1D}"/>
    <cellStyle name="Normal 3 2 13 2 2 2" xfId="2364" xr:uid="{2BFBA5A3-FA3A-4B67-AC7A-E356AEC45660}"/>
    <cellStyle name="Normal 3 2 13 2 3" xfId="2010" xr:uid="{DF4FD255-A653-4E41-BF5B-CB4430E08E40}"/>
    <cellStyle name="Normal 3 2 13 3" xfId="1233" xr:uid="{3324A75B-B819-4084-8FF1-F4FDAE1FCC25}"/>
    <cellStyle name="Normal 3 2 13 3 2" xfId="2363" xr:uid="{E3F465C3-1925-4C72-9F14-64BB6B49D6EA}"/>
    <cellStyle name="Normal 3 2 13 4" xfId="2009" xr:uid="{B1B7A58A-E1E8-4E5D-9E39-913F7CD9D5E7}"/>
    <cellStyle name="Normal 3 2 14" xfId="301" xr:uid="{00000000-0005-0000-0000-00001D010000}"/>
    <cellStyle name="Normal 3 2 14 2" xfId="302" xr:uid="{00000000-0005-0000-0000-00001E010000}"/>
    <cellStyle name="Normal 3 2 14 2 2" xfId="1236" xr:uid="{A3D2A9AC-94FE-4412-A5C5-5DA05AB17C61}"/>
    <cellStyle name="Normal 3 2 14 2 2 2" xfId="2366" xr:uid="{6D4B9D48-D6AA-4B35-B2E9-823E89DB22A5}"/>
    <cellStyle name="Normal 3 2 14 2 3" xfId="2012" xr:uid="{D316D614-9D59-4E11-B65B-E265BFA294FE}"/>
    <cellStyle name="Normal 3 2 14 3" xfId="1235" xr:uid="{D33C07E2-9CF0-4BCD-BF9F-BD308A03AF75}"/>
    <cellStyle name="Normal 3 2 14 3 2" xfId="2365" xr:uid="{A332D173-35D4-4232-AB12-5F445A47A8F7}"/>
    <cellStyle name="Normal 3 2 14 4" xfId="2011" xr:uid="{A0A356E8-4329-451F-95AF-A061F125C939}"/>
    <cellStyle name="Normal 3 2 15" xfId="303" xr:uid="{00000000-0005-0000-0000-00001F010000}"/>
    <cellStyle name="Normal 3 2 15 2" xfId="304" xr:uid="{00000000-0005-0000-0000-000020010000}"/>
    <cellStyle name="Normal 3 2 15 2 2" xfId="1238" xr:uid="{C94A3778-1C75-4145-BE1B-17542BFB9A43}"/>
    <cellStyle name="Normal 3 2 15 2 2 2" xfId="2368" xr:uid="{4A6CF52E-2B6B-408F-B563-7A70F194FB7B}"/>
    <cellStyle name="Normal 3 2 15 2 3" xfId="2014" xr:uid="{A92C781D-54D8-47B8-8C59-5D5BD2A6A65C}"/>
    <cellStyle name="Normal 3 2 15 3" xfId="1237" xr:uid="{D843AA8D-AF73-432A-860A-53511B28FA4E}"/>
    <cellStyle name="Normal 3 2 15 3 2" xfId="2367" xr:uid="{4B2060E0-9B1D-4C09-8917-0035FA598F35}"/>
    <cellStyle name="Normal 3 2 15 4" xfId="2013" xr:uid="{EEE80234-8829-4F7E-8FCE-6FE938EA82B6}"/>
    <cellStyle name="Normal 3 2 16" xfId="305" xr:uid="{00000000-0005-0000-0000-000021010000}"/>
    <cellStyle name="Normal 3 2 16 2" xfId="306" xr:uid="{00000000-0005-0000-0000-000022010000}"/>
    <cellStyle name="Normal 3 2 16 2 2" xfId="1240" xr:uid="{A6FF5D2E-3E6C-4AE9-96D0-09C720BDD6C0}"/>
    <cellStyle name="Normal 3 2 16 2 2 2" xfId="2370" xr:uid="{839B09A9-36F3-42C6-A42C-ADF9570C1C67}"/>
    <cellStyle name="Normal 3 2 16 2 3" xfId="2016" xr:uid="{670A8997-90FA-4AF8-8C27-31F1108AFA42}"/>
    <cellStyle name="Normal 3 2 16 3" xfId="1239" xr:uid="{B8F97AED-2AA8-4C43-9FCD-907BEC2EDD97}"/>
    <cellStyle name="Normal 3 2 16 3 2" xfId="2369" xr:uid="{CC941664-B792-48D1-95B5-60EEC5DA0BF1}"/>
    <cellStyle name="Normal 3 2 16 4" xfId="2015" xr:uid="{D7764DB2-6427-4C7D-A03B-745F94AEFA25}"/>
    <cellStyle name="Normal 3 2 17" xfId="307" xr:uid="{00000000-0005-0000-0000-000023010000}"/>
    <cellStyle name="Normal 3 2 17 2" xfId="308" xr:uid="{00000000-0005-0000-0000-000024010000}"/>
    <cellStyle name="Normal 3 2 17 2 2" xfId="1242" xr:uid="{149744AE-083D-4A2E-8F3E-2A39C618BBE5}"/>
    <cellStyle name="Normal 3 2 17 2 2 2" xfId="2372" xr:uid="{A821963F-B9A5-4CE8-BB5D-C90C7CBC09DD}"/>
    <cellStyle name="Normal 3 2 17 2 3" xfId="2018" xr:uid="{B743198C-3ACC-45F0-AE81-C6611BF2F5DC}"/>
    <cellStyle name="Normal 3 2 17 3" xfId="1241" xr:uid="{BE0A7815-43AC-436C-9379-092F82B13181}"/>
    <cellStyle name="Normal 3 2 17 3 2" xfId="2371" xr:uid="{5C52038F-0866-4F32-ACF3-B19E9E9726BC}"/>
    <cellStyle name="Normal 3 2 17 4" xfId="2017" xr:uid="{7C85042D-BD41-4673-ACB3-2467B35A4DFA}"/>
    <cellStyle name="Normal 3 2 18" xfId="309" xr:uid="{00000000-0005-0000-0000-000025010000}"/>
    <cellStyle name="Normal 3 2 18 2" xfId="310" xr:uid="{00000000-0005-0000-0000-000026010000}"/>
    <cellStyle name="Normal 3 2 18 2 2" xfId="1244" xr:uid="{6C6E5647-878E-4013-B750-A21923F00259}"/>
    <cellStyle name="Normal 3 2 18 2 2 2" xfId="2374" xr:uid="{754C4755-7C0A-4F7A-9055-A5B1777D8CF1}"/>
    <cellStyle name="Normal 3 2 18 2 3" xfId="2020" xr:uid="{725E3AA6-BD09-4CBC-B421-81E5DCA49621}"/>
    <cellStyle name="Normal 3 2 18 3" xfId="1243" xr:uid="{81315294-1083-4228-A4AB-387D8E871722}"/>
    <cellStyle name="Normal 3 2 18 3 2" xfId="2373" xr:uid="{F9A2311D-F734-447E-A54A-646214270B86}"/>
    <cellStyle name="Normal 3 2 18 4" xfId="2019" xr:uid="{471DDCE3-5A65-4663-933F-65C5358F8843}"/>
    <cellStyle name="Normal 3 2 19" xfId="311" xr:uid="{00000000-0005-0000-0000-000027010000}"/>
    <cellStyle name="Normal 3 2 19 2" xfId="312" xr:uid="{00000000-0005-0000-0000-000028010000}"/>
    <cellStyle name="Normal 3 2 19 2 2" xfId="1246" xr:uid="{18598C1B-1D20-46BD-B97C-F39FBCB18445}"/>
    <cellStyle name="Normal 3 2 19 2 2 2" xfId="2376" xr:uid="{CAB1DBB1-4D4C-4A70-BB42-034975D4ACEC}"/>
    <cellStyle name="Normal 3 2 19 2 3" xfId="2022" xr:uid="{3CE6E286-4404-4526-BBC0-7DB61A311C05}"/>
    <cellStyle name="Normal 3 2 19 3" xfId="1245" xr:uid="{9C4FE95B-9F48-4520-94BC-37790E062663}"/>
    <cellStyle name="Normal 3 2 19 3 2" xfId="2375" xr:uid="{5115EE02-41B6-4459-B3B8-F8D36E9DFE8B}"/>
    <cellStyle name="Normal 3 2 19 4" xfId="2021" xr:uid="{2D848207-90D4-442B-B642-04B917B0B8B2}"/>
    <cellStyle name="Normal 3 2 2" xfId="313" xr:uid="{00000000-0005-0000-0000-000029010000}"/>
    <cellStyle name="Normal 3 2 2 2" xfId="314" xr:uid="{00000000-0005-0000-0000-00002A010000}"/>
    <cellStyle name="Normal 3 2 2 2 2" xfId="1248" xr:uid="{C6681411-2057-4C8A-B60C-573194932E7A}"/>
    <cellStyle name="Normal 3 2 2 2 2 2" xfId="2378" xr:uid="{3E4BDE1F-AD0A-4548-94C4-88CEE1DAF460}"/>
    <cellStyle name="Normal 3 2 2 2 3" xfId="2024" xr:uid="{539640D3-236D-48DA-A9AF-D4D6B6277DA7}"/>
    <cellStyle name="Normal 3 2 2 3" xfId="1247" xr:uid="{912E451A-DE71-49E6-B9C6-572C7E18221B}"/>
    <cellStyle name="Normal 3 2 2 3 2" xfId="2377" xr:uid="{55998E63-9414-488F-A983-0AB93E591D0A}"/>
    <cellStyle name="Normal 3 2 2 4" xfId="2023" xr:uid="{A1240202-5A40-4A8A-AA9E-22359E627500}"/>
    <cellStyle name="Normal 3 2 20" xfId="315" xr:uid="{00000000-0005-0000-0000-00002B010000}"/>
    <cellStyle name="Normal 3 2 20 2" xfId="316" xr:uid="{00000000-0005-0000-0000-00002C010000}"/>
    <cellStyle name="Normal 3 2 20 2 2" xfId="1250" xr:uid="{E5ABBC47-B3F0-4962-9C72-EF54945EB21A}"/>
    <cellStyle name="Normal 3 2 20 2 2 2" xfId="2380" xr:uid="{527269B4-6970-46B4-BE9F-B5AEC55CCDF3}"/>
    <cellStyle name="Normal 3 2 20 2 3" xfId="2026" xr:uid="{D3915209-90DB-42F6-BFC6-1286C09A99F7}"/>
    <cellStyle name="Normal 3 2 20 3" xfId="1249" xr:uid="{FAD30280-8244-4B9B-A319-5E0E6BF3D313}"/>
    <cellStyle name="Normal 3 2 20 3 2" xfId="2379" xr:uid="{DBB4B4BA-70CF-4B08-A83D-6492A0951016}"/>
    <cellStyle name="Normal 3 2 20 4" xfId="2025" xr:uid="{D60ED509-3E47-46F0-8951-23C666C5C505}"/>
    <cellStyle name="Normal 3 2 21" xfId="317" xr:uid="{00000000-0005-0000-0000-00002D010000}"/>
    <cellStyle name="Normal 3 2 21 2" xfId="318" xr:uid="{00000000-0005-0000-0000-00002E010000}"/>
    <cellStyle name="Normal 3 2 21 2 2" xfId="1252" xr:uid="{6222530D-198F-4A1B-90FB-18495FBF0008}"/>
    <cellStyle name="Normal 3 2 21 2 2 2" xfId="2382" xr:uid="{00542159-3685-4463-ABC0-5390B76EB013}"/>
    <cellStyle name="Normal 3 2 21 2 3" xfId="2028" xr:uid="{CB5B4AE2-BCB2-48FF-9CC8-D8D65DF5C1AE}"/>
    <cellStyle name="Normal 3 2 21 3" xfId="1251" xr:uid="{54B8D57E-2FE6-403D-8627-F0973F42F041}"/>
    <cellStyle name="Normal 3 2 21 3 2" xfId="2381" xr:uid="{09723732-181B-4830-A769-7D28F60EF999}"/>
    <cellStyle name="Normal 3 2 21 4" xfId="2027" xr:uid="{665D4DC7-7838-4663-AF42-027C0EC8CD50}"/>
    <cellStyle name="Normal 3 2 22" xfId="319" xr:uid="{00000000-0005-0000-0000-00002F010000}"/>
    <cellStyle name="Normal 3 2 22 2" xfId="320" xr:uid="{00000000-0005-0000-0000-000030010000}"/>
    <cellStyle name="Normal 3 2 22 2 2" xfId="1254" xr:uid="{3923C2E7-5C10-4007-B257-B9718CCFF3E4}"/>
    <cellStyle name="Normal 3 2 22 2 2 2" xfId="2384" xr:uid="{A040F3AD-5464-4ECF-9B7D-5945C780885B}"/>
    <cellStyle name="Normal 3 2 22 2 3" xfId="2030" xr:uid="{5FCFCEE2-BFBD-4FE0-BE51-5028591D9C25}"/>
    <cellStyle name="Normal 3 2 22 3" xfId="1253" xr:uid="{AEF042C8-5E8C-4DC8-83F6-700F683749CD}"/>
    <cellStyle name="Normal 3 2 22 3 2" xfId="2383" xr:uid="{15C20543-0346-47E0-889A-CD58AD8E5AD6}"/>
    <cellStyle name="Normal 3 2 22 4" xfId="2029" xr:uid="{15CED364-37D2-47C1-9DBD-0E078A51E8C6}"/>
    <cellStyle name="Normal 3 2 23" xfId="321" xr:uid="{00000000-0005-0000-0000-000031010000}"/>
    <cellStyle name="Normal 3 2 23 2" xfId="322" xr:uid="{00000000-0005-0000-0000-000032010000}"/>
    <cellStyle name="Normal 3 2 23 2 2" xfId="1256" xr:uid="{9D00A96E-E6EC-4C10-B7D0-6B7C5230877F}"/>
    <cellStyle name="Normal 3 2 23 2 2 2" xfId="2386" xr:uid="{BBDEED3F-4D48-4F90-ABA1-0C28CFCEF7E9}"/>
    <cellStyle name="Normal 3 2 23 2 3" xfId="2032" xr:uid="{69BDF947-E1E4-498B-8373-E29B46D61F40}"/>
    <cellStyle name="Normal 3 2 23 3" xfId="1255" xr:uid="{116CEE33-8497-4A86-84C1-97FC7A7794A0}"/>
    <cellStyle name="Normal 3 2 23 3 2" xfId="2385" xr:uid="{0B1BC5A3-C535-4871-A95E-599F96096A56}"/>
    <cellStyle name="Normal 3 2 23 4" xfId="2031" xr:uid="{FFA713A2-13BC-4788-B9D9-BFB53318C64C}"/>
    <cellStyle name="Normal 3 2 24" xfId="323" xr:uid="{00000000-0005-0000-0000-000033010000}"/>
    <cellStyle name="Normal 3 2 24 2" xfId="324" xr:uid="{00000000-0005-0000-0000-000034010000}"/>
    <cellStyle name="Normal 3 2 24 2 2" xfId="1258" xr:uid="{19CC67E9-C03B-44E2-B448-E88A14B4040E}"/>
    <cellStyle name="Normal 3 2 24 2 2 2" xfId="2388" xr:uid="{C943B097-3DB2-4E9B-B5CD-2190394916F7}"/>
    <cellStyle name="Normal 3 2 24 2 3" xfId="2034" xr:uid="{45E04E91-0441-4216-887E-B2EE284E383B}"/>
    <cellStyle name="Normal 3 2 24 3" xfId="1257" xr:uid="{2DECAA64-AE1F-47C3-9F31-71153726DFC7}"/>
    <cellStyle name="Normal 3 2 24 3 2" xfId="2387" xr:uid="{B1B85959-419E-4F8C-8362-7A412C1CDD4D}"/>
    <cellStyle name="Normal 3 2 24 4" xfId="2033" xr:uid="{BB0976CF-9AC2-4156-BCC3-342C7F094A11}"/>
    <cellStyle name="Normal 3 2 25" xfId="325" xr:uid="{00000000-0005-0000-0000-000035010000}"/>
    <cellStyle name="Normal 3 2 25 2" xfId="326" xr:uid="{00000000-0005-0000-0000-000036010000}"/>
    <cellStyle name="Normal 3 2 25 2 2" xfId="1260" xr:uid="{A5E884AD-E34E-4550-BCC0-E2E62C6F651B}"/>
    <cellStyle name="Normal 3 2 25 2 2 2" xfId="2390" xr:uid="{50270E9B-443A-4BE1-9C83-FD6EBAC2385C}"/>
    <cellStyle name="Normal 3 2 25 2 3" xfId="2036" xr:uid="{5A584409-157C-4ED8-9603-A03A52DE4EBE}"/>
    <cellStyle name="Normal 3 2 25 3" xfId="1259" xr:uid="{9379C46B-43FB-444C-A451-FE087FFD7385}"/>
    <cellStyle name="Normal 3 2 25 3 2" xfId="2389" xr:uid="{1D727944-D2E6-462B-8941-5AE6EB72CB9E}"/>
    <cellStyle name="Normal 3 2 25 4" xfId="2035" xr:uid="{9AD00644-F601-4C3B-9E77-D831A64CE818}"/>
    <cellStyle name="Normal 3 2 26" xfId="327" xr:uid="{00000000-0005-0000-0000-000037010000}"/>
    <cellStyle name="Normal 3 2 26 2" xfId="328" xr:uid="{00000000-0005-0000-0000-000038010000}"/>
    <cellStyle name="Normal 3 2 26 2 2" xfId="1262" xr:uid="{0C005164-C646-479C-A571-6A47B11970CA}"/>
    <cellStyle name="Normal 3 2 26 2 2 2" xfId="2392" xr:uid="{5FA9AC1F-80CC-4D2A-AB35-59C7C583136D}"/>
    <cellStyle name="Normal 3 2 26 2 3" xfId="2038" xr:uid="{A24B543C-0D23-4A91-B15D-43C15427162F}"/>
    <cellStyle name="Normal 3 2 26 3" xfId="1261" xr:uid="{0840BF20-FEC4-45E9-8D40-55758D326D15}"/>
    <cellStyle name="Normal 3 2 26 3 2" xfId="2391" xr:uid="{D1181EA4-DE5F-4720-9F1C-05CD3E32D34A}"/>
    <cellStyle name="Normal 3 2 26 4" xfId="2037" xr:uid="{516DA235-0380-484A-9EC4-4C80F304DB40}"/>
    <cellStyle name="Normal 3 2 27" xfId="329" xr:uid="{00000000-0005-0000-0000-000039010000}"/>
    <cellStyle name="Normal 3 2 27 2" xfId="330" xr:uid="{00000000-0005-0000-0000-00003A010000}"/>
    <cellStyle name="Normal 3 2 27 2 2" xfId="1264" xr:uid="{B48867AE-D449-49C6-95AA-39461019FE30}"/>
    <cellStyle name="Normal 3 2 27 2 2 2" xfId="2394" xr:uid="{76EE8350-DF4E-41E2-BD1D-8E0871E109EB}"/>
    <cellStyle name="Normal 3 2 27 2 3" xfId="2040" xr:uid="{CCAACC34-F86B-4091-A3A2-C478E3CF016F}"/>
    <cellStyle name="Normal 3 2 27 3" xfId="1263" xr:uid="{7C610A3D-D699-40FC-9E1B-AA7C215E34C6}"/>
    <cellStyle name="Normal 3 2 27 3 2" xfId="2393" xr:uid="{D59CE2FD-BDD1-40CD-ADA2-69607FB30077}"/>
    <cellStyle name="Normal 3 2 27 4" xfId="2039" xr:uid="{B9C30B43-E1AC-4080-8143-54E6173C1BED}"/>
    <cellStyle name="Normal 3 2 28" xfId="331" xr:uid="{00000000-0005-0000-0000-00003B010000}"/>
    <cellStyle name="Normal 3 2 28 2" xfId="332" xr:uid="{00000000-0005-0000-0000-00003C010000}"/>
    <cellStyle name="Normal 3 2 28 2 2" xfId="1266" xr:uid="{8C1E3F66-489F-4187-BFF3-1EDED3B31FF7}"/>
    <cellStyle name="Normal 3 2 28 2 2 2" xfId="2396" xr:uid="{B2D208CF-7B3C-4E5C-80F5-BBC15B2EE9EB}"/>
    <cellStyle name="Normal 3 2 28 2 3" xfId="2042" xr:uid="{E4D10ABD-6049-485B-A961-FC6294B94B96}"/>
    <cellStyle name="Normal 3 2 28 3" xfId="1265" xr:uid="{AE8FFFC0-EDB4-4B16-AE72-A9CC8B78F393}"/>
    <cellStyle name="Normal 3 2 28 3 2" xfId="2395" xr:uid="{6822CD34-84DB-4A90-8DC9-06F903A182FB}"/>
    <cellStyle name="Normal 3 2 28 4" xfId="2041" xr:uid="{B0A1C856-7076-4F43-A39C-D6C530A6A9CD}"/>
    <cellStyle name="Normal 3 2 29" xfId="333" xr:uid="{00000000-0005-0000-0000-00003D010000}"/>
    <cellStyle name="Normal 3 2 29 2" xfId="334" xr:uid="{00000000-0005-0000-0000-00003E010000}"/>
    <cellStyle name="Normal 3 2 29 2 2" xfId="1268" xr:uid="{8295BA0E-F7D5-4D27-B716-B5388BA23223}"/>
    <cellStyle name="Normal 3 2 29 2 2 2" xfId="2398" xr:uid="{F8318C10-1F94-4FB3-9425-91C5683DD550}"/>
    <cellStyle name="Normal 3 2 29 2 3" xfId="2044" xr:uid="{C63BBFA5-2BCF-4823-AA14-BB8F68A2D52E}"/>
    <cellStyle name="Normal 3 2 29 3" xfId="1267" xr:uid="{81A8F689-D242-4190-A43C-C14F71F5A3D7}"/>
    <cellStyle name="Normal 3 2 29 3 2" xfId="2397" xr:uid="{5528EBFA-3B53-4A58-B169-4E01583048FB}"/>
    <cellStyle name="Normal 3 2 29 4" xfId="2043" xr:uid="{682EE0D6-F0A7-41A5-8D9C-89F353A29C3B}"/>
    <cellStyle name="Normal 3 2 3" xfId="335" xr:uid="{00000000-0005-0000-0000-00003F010000}"/>
    <cellStyle name="Normal 3 2 3 2" xfId="336" xr:uid="{00000000-0005-0000-0000-000040010000}"/>
    <cellStyle name="Normal 3 2 3 2 2" xfId="1270" xr:uid="{48CD1AE1-4F96-433F-A1B4-F427F1C9F24D}"/>
    <cellStyle name="Normal 3 2 3 2 2 2" xfId="2400" xr:uid="{F103F985-11DD-49A3-A7D7-B1335DD22716}"/>
    <cellStyle name="Normal 3 2 3 2 3" xfId="2046" xr:uid="{2BE23D2B-1E20-4C65-A607-E5E2DB18997A}"/>
    <cellStyle name="Normal 3 2 3 3" xfId="1269" xr:uid="{7486ECD3-7A54-434D-AF03-01E6FCF437C6}"/>
    <cellStyle name="Normal 3 2 3 3 2" xfId="2399" xr:uid="{9E7EF993-F084-437D-86FF-D92AC6EE1A60}"/>
    <cellStyle name="Normal 3 2 3 4" xfId="2045" xr:uid="{206BD8E2-F20E-4EFE-8FDA-FCE8F68EED7D}"/>
    <cellStyle name="Normal 3 2 30" xfId="337" xr:uid="{00000000-0005-0000-0000-000041010000}"/>
    <cellStyle name="Normal 3 2 30 2" xfId="338" xr:uid="{00000000-0005-0000-0000-000042010000}"/>
    <cellStyle name="Normal 3 2 30 2 2" xfId="1272" xr:uid="{73F658FD-BAC1-4B5F-9A0F-D4EB5ECEC93E}"/>
    <cellStyle name="Normal 3 2 30 2 2 2" xfId="2402" xr:uid="{0FAF8401-8018-46B7-91F5-481DB4F3B486}"/>
    <cellStyle name="Normal 3 2 30 2 3" xfId="2048" xr:uid="{AE98F2CD-6B1F-41F0-802D-319BA846D3D3}"/>
    <cellStyle name="Normal 3 2 30 3" xfId="1271" xr:uid="{8EDE7447-AD51-405E-830C-8D70E885848A}"/>
    <cellStyle name="Normal 3 2 30 3 2" xfId="2401" xr:uid="{F390CC67-AA7F-4DC1-9302-33F928F1F3E0}"/>
    <cellStyle name="Normal 3 2 30 4" xfId="2047" xr:uid="{5A868F43-81EB-4136-BDEA-C10DD6C360F6}"/>
    <cellStyle name="Normal 3 2 31" xfId="339" xr:uid="{00000000-0005-0000-0000-000043010000}"/>
    <cellStyle name="Normal 3 2 31 2" xfId="340" xr:uid="{00000000-0005-0000-0000-000044010000}"/>
    <cellStyle name="Normal 3 2 31 2 2" xfId="1274" xr:uid="{6574F345-9ABF-4A83-B816-D304CDADA3FF}"/>
    <cellStyle name="Normal 3 2 31 2 2 2" xfId="2404" xr:uid="{8F10A942-1F78-41AF-AE39-904EFCAB542A}"/>
    <cellStyle name="Normal 3 2 31 2 3" xfId="2050" xr:uid="{DF8C81E1-1DB5-4FCF-BB4C-C2B006B67706}"/>
    <cellStyle name="Normal 3 2 31 3" xfId="1273" xr:uid="{21C4A0D1-5164-43B0-A922-ABA515D0C964}"/>
    <cellStyle name="Normal 3 2 31 3 2" xfId="2403" xr:uid="{3B47921A-6FE9-4C44-A6D8-39201208A246}"/>
    <cellStyle name="Normal 3 2 31 4" xfId="2049" xr:uid="{92B9FF7C-E876-4234-9E40-7234CD1D3F78}"/>
    <cellStyle name="Normal 3 2 32" xfId="341" xr:uid="{00000000-0005-0000-0000-000045010000}"/>
    <cellStyle name="Normal 3 2 32 2" xfId="342" xr:uid="{00000000-0005-0000-0000-000046010000}"/>
    <cellStyle name="Normal 3 2 32 2 2" xfId="1276" xr:uid="{B59AA815-8DFC-4FB1-82B8-199BA43956BC}"/>
    <cellStyle name="Normal 3 2 32 2 2 2" xfId="2406" xr:uid="{26B06D09-D26C-40EB-9169-A7AF1B0021E9}"/>
    <cellStyle name="Normal 3 2 32 2 3" xfId="2052" xr:uid="{16AA5761-7936-4026-9C73-69DF22131C9A}"/>
    <cellStyle name="Normal 3 2 32 3" xfId="1275" xr:uid="{B35BDAAD-D7A3-482B-99A3-4167D012F18D}"/>
    <cellStyle name="Normal 3 2 32 3 2" xfId="2405" xr:uid="{E5BF6E27-310A-4B7F-B6C2-CFDDDA396A13}"/>
    <cellStyle name="Normal 3 2 32 4" xfId="2051" xr:uid="{A6B20388-86BF-4E90-8EB0-44E3F84B448A}"/>
    <cellStyle name="Normal 3 2 33" xfId="343" xr:uid="{00000000-0005-0000-0000-000047010000}"/>
    <cellStyle name="Normal 3 2 33 2" xfId="344" xr:uid="{00000000-0005-0000-0000-000048010000}"/>
    <cellStyle name="Normal 3 2 33 2 2" xfId="1278" xr:uid="{BD2BAC55-A1A3-4AA8-9556-D21D43A71BC2}"/>
    <cellStyle name="Normal 3 2 33 2 2 2" xfId="2408" xr:uid="{5F436E52-CAE5-468E-8E59-0E1292CCDACB}"/>
    <cellStyle name="Normal 3 2 33 2 3" xfId="2054" xr:uid="{130BC399-E2C8-4D34-80BA-3D5F4197E8FC}"/>
    <cellStyle name="Normal 3 2 33 3" xfId="1277" xr:uid="{3156A5CE-8652-41CA-895D-305D16531E6F}"/>
    <cellStyle name="Normal 3 2 33 3 2" xfId="2407" xr:uid="{8562011E-3F32-48B2-8D6F-800AB6814C69}"/>
    <cellStyle name="Normal 3 2 33 4" xfId="2053" xr:uid="{9B20704D-E67F-4E21-A5D3-ABEBEE285801}"/>
    <cellStyle name="Normal 3 2 34" xfId="345" xr:uid="{00000000-0005-0000-0000-000049010000}"/>
    <cellStyle name="Normal 3 2 34 2" xfId="346" xr:uid="{00000000-0005-0000-0000-00004A010000}"/>
    <cellStyle name="Normal 3 2 34 2 2" xfId="1280" xr:uid="{6C673A4B-8A23-4C59-907A-43D74534B0CB}"/>
    <cellStyle name="Normal 3 2 34 2 2 2" xfId="2410" xr:uid="{C811A032-2552-44DD-BE1E-CA5CB5F90201}"/>
    <cellStyle name="Normal 3 2 34 2 3" xfId="2056" xr:uid="{3DB1A557-25C3-41F1-8D1C-76580BD25F88}"/>
    <cellStyle name="Normal 3 2 34 3" xfId="1279" xr:uid="{899E7CB4-B9C1-4A93-944B-1967383557BD}"/>
    <cellStyle name="Normal 3 2 34 3 2" xfId="2409" xr:uid="{3FB2E377-776F-4AB9-9FB1-6D44B343C881}"/>
    <cellStyle name="Normal 3 2 34 4" xfId="2055" xr:uid="{5B2CD76E-70AE-4176-8E29-4394DDEB9AD9}"/>
    <cellStyle name="Normal 3 2 35" xfId="347" xr:uid="{00000000-0005-0000-0000-00004B010000}"/>
    <cellStyle name="Normal 3 2 35 2" xfId="348" xr:uid="{00000000-0005-0000-0000-00004C010000}"/>
    <cellStyle name="Normal 3 2 35 2 2" xfId="1282" xr:uid="{CCF82426-7514-45FB-BAC0-E2C6593C8AF4}"/>
    <cellStyle name="Normal 3 2 35 2 2 2" xfId="2412" xr:uid="{8933DA58-A393-498B-B865-F0083AD86216}"/>
    <cellStyle name="Normal 3 2 35 2 3" xfId="2058" xr:uid="{4586060A-C0B7-4D36-9899-6BA2C9004346}"/>
    <cellStyle name="Normal 3 2 35 3" xfId="1281" xr:uid="{B0AB6BB8-6AE1-4411-8C2E-E7FA7CD916BF}"/>
    <cellStyle name="Normal 3 2 35 3 2" xfId="2411" xr:uid="{466E4EC4-FD6B-414C-8D6A-5BD50F5384C7}"/>
    <cellStyle name="Normal 3 2 35 4" xfId="2057" xr:uid="{B8D01094-7E22-491E-8668-DCBEBD2EA973}"/>
    <cellStyle name="Normal 3 2 36" xfId="349" xr:uid="{00000000-0005-0000-0000-00004D010000}"/>
    <cellStyle name="Normal 3 2 36 2" xfId="350" xr:uid="{00000000-0005-0000-0000-00004E010000}"/>
    <cellStyle name="Normal 3 2 36 2 2" xfId="1284" xr:uid="{1018F2B7-52AB-4792-A4E0-4C77863D473B}"/>
    <cellStyle name="Normal 3 2 36 2 2 2" xfId="2414" xr:uid="{F9529F6D-4CED-4447-8D69-39702E36E299}"/>
    <cellStyle name="Normal 3 2 36 2 3" xfId="2060" xr:uid="{8E39761B-B105-4DD1-B540-7120F1F4B0C4}"/>
    <cellStyle name="Normal 3 2 36 3" xfId="1283" xr:uid="{5869980A-E46C-4008-8AD7-D4F7140F00D8}"/>
    <cellStyle name="Normal 3 2 36 3 2" xfId="2413" xr:uid="{E97509F4-AF85-46C4-A2B8-848B5BBBD637}"/>
    <cellStyle name="Normal 3 2 36 4" xfId="2059" xr:uid="{3DDC186E-ABB7-4356-B391-5689A44B2219}"/>
    <cellStyle name="Normal 3 2 37" xfId="351" xr:uid="{00000000-0005-0000-0000-00004F010000}"/>
    <cellStyle name="Normal 3 2 37 2" xfId="352" xr:uid="{00000000-0005-0000-0000-000050010000}"/>
    <cellStyle name="Normal 3 2 37 2 2" xfId="1286" xr:uid="{2D05C59A-4453-4CE0-B8EC-1FDE50307DAD}"/>
    <cellStyle name="Normal 3 2 37 2 2 2" xfId="2416" xr:uid="{E15C2E86-0928-4C34-BB73-5D455CD97E12}"/>
    <cellStyle name="Normal 3 2 37 2 3" xfId="2062" xr:uid="{C6E99E19-AB3E-47D8-809C-183BE500C3AF}"/>
    <cellStyle name="Normal 3 2 37 3" xfId="1285" xr:uid="{35D8E89D-B21A-495D-916D-6B02E1EF547B}"/>
    <cellStyle name="Normal 3 2 37 3 2" xfId="2415" xr:uid="{48B5813C-3656-460B-97D9-621BB081BD06}"/>
    <cellStyle name="Normal 3 2 37 4" xfId="2061" xr:uid="{A70A8FF5-7A23-4F90-80F4-4D6EC46F9461}"/>
    <cellStyle name="Normal 3 2 38" xfId="353" xr:uid="{00000000-0005-0000-0000-000051010000}"/>
    <cellStyle name="Normal 3 2 38 2" xfId="354" xr:uid="{00000000-0005-0000-0000-000052010000}"/>
    <cellStyle name="Normal 3 2 38 2 2" xfId="1288" xr:uid="{DA764596-CABA-4E24-B97B-1E4611B2EF84}"/>
    <cellStyle name="Normal 3 2 38 2 2 2" xfId="2418" xr:uid="{29810D9C-E6FC-4BDB-BB9D-EF69373C1990}"/>
    <cellStyle name="Normal 3 2 38 2 3" xfId="2064" xr:uid="{F6ED8B49-D39A-4998-A888-FE339B334C0B}"/>
    <cellStyle name="Normal 3 2 38 3" xfId="1287" xr:uid="{C42BEBAB-48D5-474E-9397-B34CC13A114D}"/>
    <cellStyle name="Normal 3 2 38 3 2" xfId="2417" xr:uid="{02AECD4F-D9B1-4316-A972-FB6F57462EFD}"/>
    <cellStyle name="Normal 3 2 38 4" xfId="2063" xr:uid="{4C3E6CA9-B5F4-4F7E-8938-3B4CF68FC44B}"/>
    <cellStyle name="Normal 3 2 39" xfId="355" xr:uid="{00000000-0005-0000-0000-000053010000}"/>
    <cellStyle name="Normal 3 2 39 2" xfId="356" xr:uid="{00000000-0005-0000-0000-000054010000}"/>
    <cellStyle name="Normal 3 2 39 2 2" xfId="1290" xr:uid="{A2FA19A3-FC26-475D-B63E-AF3AD384E4C7}"/>
    <cellStyle name="Normal 3 2 39 2 2 2" xfId="2420" xr:uid="{C8F6AB0B-96C6-47C3-8583-BE7D835D57E1}"/>
    <cellStyle name="Normal 3 2 39 2 3" xfId="2066" xr:uid="{977FAF41-1F6F-427B-9FF4-D24AEA780FA0}"/>
    <cellStyle name="Normal 3 2 39 3" xfId="1289" xr:uid="{B8193450-F671-4E12-B837-8216D5FF910A}"/>
    <cellStyle name="Normal 3 2 39 3 2" xfId="2419" xr:uid="{6CD550AF-3B6C-4A5F-B8E9-EFCEEF954CE3}"/>
    <cellStyle name="Normal 3 2 39 4" xfId="2065" xr:uid="{12A6DCFF-5626-4566-A272-EFD4AF3CF471}"/>
    <cellStyle name="Normal 3 2 4" xfId="357" xr:uid="{00000000-0005-0000-0000-000055010000}"/>
    <cellStyle name="Normal 3 2 4 2" xfId="358" xr:uid="{00000000-0005-0000-0000-000056010000}"/>
    <cellStyle name="Normal 3 2 4 2 2" xfId="1292" xr:uid="{3BBFDF16-5E7B-46E9-B9A0-570846FE6EDD}"/>
    <cellStyle name="Normal 3 2 4 2 2 2" xfId="2422" xr:uid="{6FC3E6EC-31E4-4C55-A8D1-09C6EF3C9CDC}"/>
    <cellStyle name="Normal 3 2 4 2 3" xfId="2068" xr:uid="{24DE4AF4-7785-4179-BBC9-992F65179CF4}"/>
    <cellStyle name="Normal 3 2 4 3" xfId="1291" xr:uid="{FC0FCB1F-B2B9-41C8-9DA8-FC550F68DE33}"/>
    <cellStyle name="Normal 3 2 4 3 2" xfId="2421" xr:uid="{77D40CB4-0313-457B-9A8F-FDB9C8451495}"/>
    <cellStyle name="Normal 3 2 4 4" xfId="2067" xr:uid="{E0707ED1-E3DB-4878-9AC1-56C05C7AC54F}"/>
    <cellStyle name="Normal 3 2 40" xfId="359" xr:uid="{00000000-0005-0000-0000-000057010000}"/>
    <cellStyle name="Normal 3 2 40 2" xfId="360" xr:uid="{00000000-0005-0000-0000-000058010000}"/>
    <cellStyle name="Normal 3 2 40 2 2" xfId="1294" xr:uid="{3B93D5B8-9419-4686-9DE3-4D9C73CAB952}"/>
    <cellStyle name="Normal 3 2 40 2 2 2" xfId="2424" xr:uid="{073DFF9B-2B6C-469C-AB22-3DCE1E56CF0C}"/>
    <cellStyle name="Normal 3 2 40 2 3" xfId="2070" xr:uid="{AF0D3D89-1F13-4F6B-8F4F-A1616F189BAC}"/>
    <cellStyle name="Normal 3 2 40 3" xfId="1293" xr:uid="{32373615-CE00-40C4-ADB8-4F2317AEEDB9}"/>
    <cellStyle name="Normal 3 2 40 3 2" xfId="2423" xr:uid="{5B3503DD-D169-4FC1-99C5-0FEAECDCD4B1}"/>
    <cellStyle name="Normal 3 2 40 4" xfId="2069" xr:uid="{DC818A9A-992D-4EC4-B9A5-62DD3A800673}"/>
    <cellStyle name="Normal 3 2 41" xfId="361" xr:uid="{00000000-0005-0000-0000-000059010000}"/>
    <cellStyle name="Normal 3 2 41 2" xfId="362" xr:uid="{00000000-0005-0000-0000-00005A010000}"/>
    <cellStyle name="Normal 3 2 41 2 2" xfId="1296" xr:uid="{3D2286F6-4349-446D-AE12-1B3B70E00B14}"/>
    <cellStyle name="Normal 3 2 41 2 2 2" xfId="2426" xr:uid="{5222485C-5357-427D-90E4-4526F6088557}"/>
    <cellStyle name="Normal 3 2 41 2 3" xfId="2072" xr:uid="{37DC7C69-93A5-4C78-ABD9-1C525C9C54DC}"/>
    <cellStyle name="Normal 3 2 41 3" xfId="1295" xr:uid="{999623A1-E2DE-4592-8D37-6C307CDB59CA}"/>
    <cellStyle name="Normal 3 2 41 3 2" xfId="2425" xr:uid="{0F368711-F512-42BE-A543-08D11A88CB92}"/>
    <cellStyle name="Normal 3 2 41 4" xfId="2071" xr:uid="{EBA8D7B9-3F87-4528-856A-8BA18E0089C0}"/>
    <cellStyle name="Normal 3 2 42" xfId="363" xr:uid="{00000000-0005-0000-0000-00005B010000}"/>
    <cellStyle name="Normal 3 2 42 2" xfId="364" xr:uid="{00000000-0005-0000-0000-00005C010000}"/>
    <cellStyle name="Normal 3 2 42 2 2" xfId="1298" xr:uid="{8CAE5097-932D-4A18-8BF7-47356A8C8E72}"/>
    <cellStyle name="Normal 3 2 42 2 2 2" xfId="2428" xr:uid="{5412C368-42FB-4C60-A2DD-D6412AD324B6}"/>
    <cellStyle name="Normal 3 2 42 2 3" xfId="2074" xr:uid="{2DCE6B48-5EE0-4A53-A149-6C6C00BD3D0E}"/>
    <cellStyle name="Normal 3 2 42 3" xfId="1297" xr:uid="{43104B03-2463-4BFC-8194-06C6F6AD0B5D}"/>
    <cellStyle name="Normal 3 2 42 3 2" xfId="2427" xr:uid="{694F27F5-8DE3-4A66-AAB9-13B548FBBAE7}"/>
    <cellStyle name="Normal 3 2 42 4" xfId="2073" xr:uid="{12366736-8068-401D-AB8C-7E62AC19E975}"/>
    <cellStyle name="Normal 3 2 43" xfId="365" xr:uid="{00000000-0005-0000-0000-00005D010000}"/>
    <cellStyle name="Normal 3 2 43 2" xfId="366" xr:uid="{00000000-0005-0000-0000-00005E010000}"/>
    <cellStyle name="Normal 3 2 43 2 2" xfId="1300" xr:uid="{D7AB9ECE-1138-453F-B297-F33A6F1DC07A}"/>
    <cellStyle name="Normal 3 2 43 2 2 2" xfId="2430" xr:uid="{1577CA90-DF24-47C6-9338-C218F33AC8FB}"/>
    <cellStyle name="Normal 3 2 43 2 3" xfId="2076" xr:uid="{EB7B7012-CCBB-4735-87C0-545DA3EFB3D4}"/>
    <cellStyle name="Normal 3 2 43 3" xfId="1299" xr:uid="{3E9AA74D-1732-489F-8CB4-40DFB5BBB329}"/>
    <cellStyle name="Normal 3 2 43 3 2" xfId="2429" xr:uid="{627E78C4-379F-45E4-B919-360DB7DA7278}"/>
    <cellStyle name="Normal 3 2 43 4" xfId="2075" xr:uid="{2BE32AA1-F9CE-4A15-AD1D-C4A00C0F55A1}"/>
    <cellStyle name="Normal 3 2 44" xfId="367" xr:uid="{00000000-0005-0000-0000-00005F010000}"/>
    <cellStyle name="Normal 3 2 44 2" xfId="368" xr:uid="{00000000-0005-0000-0000-000060010000}"/>
    <cellStyle name="Normal 3 2 44 2 2" xfId="1302" xr:uid="{299B997D-AFA3-4D42-AFED-8FD790B4B2C0}"/>
    <cellStyle name="Normal 3 2 44 2 2 2" xfId="2432" xr:uid="{28CA9ABE-8A7F-4326-9446-C2A771386AE3}"/>
    <cellStyle name="Normal 3 2 44 2 3" xfId="2078" xr:uid="{F27A6799-6B88-4913-861A-F98EF1F596DE}"/>
    <cellStyle name="Normal 3 2 44 3" xfId="1301" xr:uid="{3360674F-2177-40B1-B1C0-B00628E519EA}"/>
    <cellStyle name="Normal 3 2 44 3 2" xfId="2431" xr:uid="{F3D61A21-EC19-4F85-ABC0-47D9906F28A2}"/>
    <cellStyle name="Normal 3 2 44 4" xfId="2077" xr:uid="{098CEF80-9656-4FD3-A823-E7C41AE2AEBC}"/>
    <cellStyle name="Normal 3 2 45" xfId="369" xr:uid="{00000000-0005-0000-0000-000061010000}"/>
    <cellStyle name="Normal 3 2 45 2" xfId="370" xr:uid="{00000000-0005-0000-0000-000062010000}"/>
    <cellStyle name="Normal 3 2 45 2 2" xfId="1304" xr:uid="{814E16BD-FD92-464D-8824-9D7B0AAF3BA6}"/>
    <cellStyle name="Normal 3 2 45 2 2 2" xfId="2434" xr:uid="{E9966ED4-FB5D-4B7B-BF2E-EE4644CAFEDC}"/>
    <cellStyle name="Normal 3 2 45 2 3" xfId="2080" xr:uid="{4A999B3B-A334-4396-BBF5-528663C67E4F}"/>
    <cellStyle name="Normal 3 2 45 3" xfId="1303" xr:uid="{1D3BB8E0-3FBD-4E31-9F38-310CD698C35B}"/>
    <cellStyle name="Normal 3 2 45 3 2" xfId="2433" xr:uid="{9C5FAB1B-8BC6-45DB-A962-77BFF5E4EB14}"/>
    <cellStyle name="Normal 3 2 45 4" xfId="2079" xr:uid="{BBE64C43-B2AA-452C-B335-0B81F5932F4D}"/>
    <cellStyle name="Normal 3 2 46" xfId="371" xr:uid="{00000000-0005-0000-0000-000063010000}"/>
    <cellStyle name="Normal 3 2 46 2" xfId="372" xr:uid="{00000000-0005-0000-0000-000064010000}"/>
    <cellStyle name="Normal 3 2 46 2 2" xfId="1306" xr:uid="{A17D8E54-DD03-4C65-B075-127EFD4DB268}"/>
    <cellStyle name="Normal 3 2 46 2 2 2" xfId="2436" xr:uid="{65C13182-8463-4774-8DE1-269EEB1DEC35}"/>
    <cellStyle name="Normal 3 2 46 2 3" xfId="2082" xr:uid="{982C3E17-4B40-421D-99A4-272EBE8D99F9}"/>
    <cellStyle name="Normal 3 2 46 3" xfId="1305" xr:uid="{0ECD12BA-2427-4FB9-87A0-014C2018A881}"/>
    <cellStyle name="Normal 3 2 46 3 2" xfId="2435" xr:uid="{E03AEC43-FFDA-46BD-B6C2-D6E03DF1A935}"/>
    <cellStyle name="Normal 3 2 46 4" xfId="2081" xr:uid="{3FC50489-A5E7-4F3B-8F2F-97B710707329}"/>
    <cellStyle name="Normal 3 2 47" xfId="373" xr:uid="{00000000-0005-0000-0000-000065010000}"/>
    <cellStyle name="Normal 3 2 47 2" xfId="374" xr:uid="{00000000-0005-0000-0000-000066010000}"/>
    <cellStyle name="Normal 3 2 47 2 2" xfId="1308" xr:uid="{0CD8CFE4-C521-4A0A-814A-82E8D257E9C8}"/>
    <cellStyle name="Normal 3 2 47 2 2 2" xfId="2438" xr:uid="{21D58564-AE00-4CD7-9A10-0DB1C65401EA}"/>
    <cellStyle name="Normal 3 2 47 2 3" xfId="2084" xr:uid="{367FC4E4-1509-43F7-9FCA-051E51D6EEB5}"/>
    <cellStyle name="Normal 3 2 47 3" xfId="1307" xr:uid="{1D11CB20-36A2-4689-8F96-459568843C8B}"/>
    <cellStyle name="Normal 3 2 47 3 2" xfId="2437" xr:uid="{60A883A5-8843-4974-9EE0-E2879C968FAF}"/>
    <cellStyle name="Normal 3 2 47 4" xfId="2083" xr:uid="{295372BB-E735-451A-9558-A6CF614B5672}"/>
    <cellStyle name="Normal 3 2 48" xfId="375" xr:uid="{00000000-0005-0000-0000-000067010000}"/>
    <cellStyle name="Normal 3 2 48 2" xfId="376" xr:uid="{00000000-0005-0000-0000-000068010000}"/>
    <cellStyle name="Normal 3 2 48 2 2" xfId="1310" xr:uid="{D58E672B-E0B7-40B9-B267-DCB4535ADE22}"/>
    <cellStyle name="Normal 3 2 48 2 2 2" xfId="2440" xr:uid="{940823A7-A883-4EFA-8204-BC83B8199522}"/>
    <cellStyle name="Normal 3 2 48 2 3" xfId="2086" xr:uid="{BCF4807B-0A99-4ECF-BAC7-B03085CA81CE}"/>
    <cellStyle name="Normal 3 2 48 3" xfId="1309" xr:uid="{2909EE12-1E83-4D73-A043-F04A7DC2BF59}"/>
    <cellStyle name="Normal 3 2 48 3 2" xfId="2439" xr:uid="{6CC4F109-374B-4889-A58B-2269A202AB86}"/>
    <cellStyle name="Normal 3 2 48 4" xfId="2085" xr:uid="{BB0572F3-0F08-4291-BA84-3CEE9EC59694}"/>
    <cellStyle name="Normal 3 2 49" xfId="377" xr:uid="{00000000-0005-0000-0000-000069010000}"/>
    <cellStyle name="Normal 3 2 49 2" xfId="378" xr:uid="{00000000-0005-0000-0000-00006A010000}"/>
    <cellStyle name="Normal 3 2 49 2 2" xfId="1312" xr:uid="{B368A799-6012-4E01-9FC6-C30ABC8226B1}"/>
    <cellStyle name="Normal 3 2 49 2 2 2" xfId="2442" xr:uid="{78BBB14A-EB31-4C0E-B89E-6E63F2133346}"/>
    <cellStyle name="Normal 3 2 49 2 3" xfId="2088" xr:uid="{4418FA0E-5F24-46A6-921F-F2C2FED96166}"/>
    <cellStyle name="Normal 3 2 49 3" xfId="1311" xr:uid="{62CF6DD6-05FC-48F0-AA1E-B07B33A960A7}"/>
    <cellStyle name="Normal 3 2 49 3 2" xfId="2441" xr:uid="{300DF0BF-C126-464F-BCED-ACC1FC4D499A}"/>
    <cellStyle name="Normal 3 2 49 4" xfId="2087" xr:uid="{D823166F-1FA4-4981-9707-27F38EAB1D5D}"/>
    <cellStyle name="Normal 3 2 5" xfId="379" xr:uid="{00000000-0005-0000-0000-00006B010000}"/>
    <cellStyle name="Normal 3 2 5 2" xfId="380" xr:uid="{00000000-0005-0000-0000-00006C010000}"/>
    <cellStyle name="Normal 3 2 5 2 2" xfId="1314" xr:uid="{9D8F435C-47CF-478D-B59E-3E1D3F3AEFFF}"/>
    <cellStyle name="Normal 3 2 5 2 2 2" xfId="2444" xr:uid="{1ABFD694-A466-4F18-9DBE-1F2358A76CE5}"/>
    <cellStyle name="Normal 3 2 5 2 3" xfId="2090" xr:uid="{B889C3AA-E7DF-4217-93C4-F43D8EAF1096}"/>
    <cellStyle name="Normal 3 2 5 3" xfId="1313" xr:uid="{EFCD1CCC-885A-4550-9443-BAD80800D2C7}"/>
    <cellStyle name="Normal 3 2 5 3 2" xfId="2443" xr:uid="{EE126C7E-CBB0-4927-9576-7FCCC64EFFFB}"/>
    <cellStyle name="Normal 3 2 5 4" xfId="2089" xr:uid="{A3183BA0-0F5D-43CA-A88A-A67285B61A09}"/>
    <cellStyle name="Normal 3 2 50" xfId="381" xr:uid="{00000000-0005-0000-0000-00006D010000}"/>
    <cellStyle name="Normal 3 2 50 2" xfId="382" xr:uid="{00000000-0005-0000-0000-00006E010000}"/>
    <cellStyle name="Normal 3 2 50 2 2" xfId="1316" xr:uid="{A0BE29F5-030C-4AC3-93BB-26911A312DE1}"/>
    <cellStyle name="Normal 3 2 50 2 2 2" xfId="2446" xr:uid="{9E6D7E3F-C9C3-4705-9949-688D51D553E9}"/>
    <cellStyle name="Normal 3 2 50 2 3" xfId="2092" xr:uid="{783B043A-60F1-43BC-B0E0-E72F4EF19C32}"/>
    <cellStyle name="Normal 3 2 50 3" xfId="1315" xr:uid="{8AC6C304-A9B0-42C5-895E-AD949D96B888}"/>
    <cellStyle name="Normal 3 2 50 3 2" xfId="2445" xr:uid="{066B9488-1B65-41EF-AE76-25FA74B3B0A1}"/>
    <cellStyle name="Normal 3 2 50 4" xfId="2091" xr:uid="{895B01CE-8FED-4BCA-8818-C612084EB84B}"/>
    <cellStyle name="Normal 3 2 51" xfId="383" xr:uid="{00000000-0005-0000-0000-00006F010000}"/>
    <cellStyle name="Normal 3 2 51 2" xfId="384" xr:uid="{00000000-0005-0000-0000-000070010000}"/>
    <cellStyle name="Normal 3 2 51 2 2" xfId="1318" xr:uid="{3B8DDD43-D745-441D-910B-8C1E383A3ED4}"/>
    <cellStyle name="Normal 3 2 51 2 2 2" xfId="2448" xr:uid="{5281E195-58FE-455F-AEF2-0F8688977C2D}"/>
    <cellStyle name="Normal 3 2 51 2 3" xfId="2094" xr:uid="{F4D6005A-CB2A-4D90-ABAE-2EC76853AE64}"/>
    <cellStyle name="Normal 3 2 51 3" xfId="1317" xr:uid="{EB120994-21DB-44F8-BBA1-94295604D8D0}"/>
    <cellStyle name="Normal 3 2 51 3 2" xfId="2447" xr:uid="{C340856B-4805-407B-AF13-5815C57F5241}"/>
    <cellStyle name="Normal 3 2 51 4" xfId="2093" xr:uid="{292B3E55-7BFB-4753-A9CA-2C9BA572CB5D}"/>
    <cellStyle name="Normal 3 2 52" xfId="385" xr:uid="{00000000-0005-0000-0000-000071010000}"/>
    <cellStyle name="Normal 3 2 52 2" xfId="386" xr:uid="{00000000-0005-0000-0000-000072010000}"/>
    <cellStyle name="Normal 3 2 52 2 2" xfId="1320" xr:uid="{10C9543F-F190-4D4A-8F34-F0289A51D73A}"/>
    <cellStyle name="Normal 3 2 52 2 2 2" xfId="2450" xr:uid="{5CD8331D-0932-484D-8D81-2B56B3B56FE9}"/>
    <cellStyle name="Normal 3 2 52 2 3" xfId="2096" xr:uid="{43F0CC68-827C-4929-B3E5-77C128006962}"/>
    <cellStyle name="Normal 3 2 52 3" xfId="1319" xr:uid="{785E13E8-B271-458A-B9DC-93C9A19DF61B}"/>
    <cellStyle name="Normal 3 2 52 3 2" xfId="2449" xr:uid="{0888FDCC-28B2-4487-8941-630B696F051D}"/>
    <cellStyle name="Normal 3 2 52 4" xfId="2095" xr:uid="{D141A4D4-4A85-4E7F-8F0A-6AC3226FDBC6}"/>
    <cellStyle name="Normal 3 2 53" xfId="387" xr:uid="{00000000-0005-0000-0000-000073010000}"/>
    <cellStyle name="Normal 3 2 53 2" xfId="388" xr:uid="{00000000-0005-0000-0000-000074010000}"/>
    <cellStyle name="Normal 3 2 53 2 2" xfId="1322" xr:uid="{5D95F405-2462-4251-BDCA-53DC5AA8BF92}"/>
    <cellStyle name="Normal 3 2 53 2 2 2" xfId="2452" xr:uid="{4FEA0DFB-F804-48A1-A776-708500E97BBC}"/>
    <cellStyle name="Normal 3 2 53 2 3" xfId="2098" xr:uid="{9C4B9E42-D5AC-40F6-826B-02A67D56D982}"/>
    <cellStyle name="Normal 3 2 53 3" xfId="1321" xr:uid="{0DEC9C06-D14D-40F7-8B8C-3E61E45E0F1A}"/>
    <cellStyle name="Normal 3 2 53 3 2" xfId="2451" xr:uid="{A42B91F5-D955-4426-935A-C9F83AE18495}"/>
    <cellStyle name="Normal 3 2 53 4" xfId="2097" xr:uid="{A6FC1289-D4CE-4726-8B10-015EC103BECD}"/>
    <cellStyle name="Normal 3 2 54" xfId="389" xr:uid="{00000000-0005-0000-0000-000075010000}"/>
    <cellStyle name="Normal 3 2 54 2" xfId="390" xr:uid="{00000000-0005-0000-0000-000076010000}"/>
    <cellStyle name="Normal 3 2 54 2 2" xfId="1324" xr:uid="{B27BC8F2-5B61-47FA-94AB-3864A7EA7117}"/>
    <cellStyle name="Normal 3 2 54 2 2 2" xfId="2454" xr:uid="{B54E238C-CE49-4107-9C65-BFA49821CB3B}"/>
    <cellStyle name="Normal 3 2 54 2 3" xfId="2100" xr:uid="{B89DD410-C13F-471F-86E3-46D3817F6BC2}"/>
    <cellStyle name="Normal 3 2 54 3" xfId="1323" xr:uid="{838BE1DC-143C-4C8B-B73D-81A375E2835B}"/>
    <cellStyle name="Normal 3 2 54 3 2" xfId="2453" xr:uid="{A3A79D72-62DF-4123-9AB6-45D48FE590D3}"/>
    <cellStyle name="Normal 3 2 54 4" xfId="2099" xr:uid="{97F51D31-0B78-47D4-9D4E-412F657CF970}"/>
    <cellStyle name="Normal 3 2 55" xfId="391" xr:uid="{00000000-0005-0000-0000-000077010000}"/>
    <cellStyle name="Normal 3 2 55 2" xfId="392" xr:uid="{00000000-0005-0000-0000-000078010000}"/>
    <cellStyle name="Normal 3 2 55 2 2" xfId="1326" xr:uid="{35AFF725-8C71-4DA4-A348-6CA2C1CE25A6}"/>
    <cellStyle name="Normal 3 2 55 2 2 2" xfId="2456" xr:uid="{18FED0CE-79BC-42EB-8FEC-6B7C535C93D8}"/>
    <cellStyle name="Normal 3 2 55 2 3" xfId="2102" xr:uid="{CCD8D926-419F-4B2C-9251-5FCEEA5E8A1F}"/>
    <cellStyle name="Normal 3 2 55 3" xfId="1325" xr:uid="{9EBD5F20-F7E2-4D33-8AC2-726E76862904}"/>
    <cellStyle name="Normal 3 2 55 3 2" xfId="2455" xr:uid="{C91DB0E2-C6F0-4389-BBD6-9D655A6001A8}"/>
    <cellStyle name="Normal 3 2 55 4" xfId="2101" xr:uid="{E3CFF721-F125-4958-8858-6702546D3E1C}"/>
    <cellStyle name="Normal 3 2 56" xfId="393" xr:uid="{00000000-0005-0000-0000-000079010000}"/>
    <cellStyle name="Normal 3 2 56 2" xfId="394" xr:uid="{00000000-0005-0000-0000-00007A010000}"/>
    <cellStyle name="Normal 3 2 56 2 2" xfId="1328" xr:uid="{CBAD1FCA-D099-4DB7-9966-F2A9CDC8848F}"/>
    <cellStyle name="Normal 3 2 56 2 2 2" xfId="2458" xr:uid="{81BF0415-4A99-4381-96A6-18A900CA75FB}"/>
    <cellStyle name="Normal 3 2 56 2 3" xfId="2104" xr:uid="{20866D0C-38CF-4EB7-98B3-F74E9B0DF343}"/>
    <cellStyle name="Normal 3 2 56 3" xfId="1327" xr:uid="{FFA8F7B9-7527-42F1-8F6C-16C199E310FA}"/>
    <cellStyle name="Normal 3 2 56 3 2" xfId="2457" xr:uid="{63883A17-0D6E-475F-BEA5-80B2D0A4A083}"/>
    <cellStyle name="Normal 3 2 56 4" xfId="2103" xr:uid="{05000112-3C8B-494C-9FF4-87079550EE39}"/>
    <cellStyle name="Normal 3 2 57" xfId="395" xr:uid="{00000000-0005-0000-0000-00007B010000}"/>
    <cellStyle name="Normal 3 2 57 2" xfId="396" xr:uid="{00000000-0005-0000-0000-00007C010000}"/>
    <cellStyle name="Normal 3 2 57 2 2" xfId="1330" xr:uid="{D5DFB8A7-6A23-43A0-9C9C-A1573E500FA8}"/>
    <cellStyle name="Normal 3 2 57 2 2 2" xfId="2460" xr:uid="{8BD9E392-2143-4AEA-A1A1-2C6642F99F16}"/>
    <cellStyle name="Normal 3 2 57 2 3" xfId="2106" xr:uid="{95968ED2-7910-467B-A733-CAAEEC304300}"/>
    <cellStyle name="Normal 3 2 57 3" xfId="1329" xr:uid="{AB6ABAA4-2FC2-4CC1-9494-8BE2A51024F0}"/>
    <cellStyle name="Normal 3 2 57 3 2" xfId="2459" xr:uid="{BEACBB42-E313-4A34-8012-0C5C8D21DE09}"/>
    <cellStyle name="Normal 3 2 57 4" xfId="2105" xr:uid="{D0794599-DF76-483B-918D-FB486DB17BFA}"/>
    <cellStyle name="Normal 3 2 58" xfId="397" xr:uid="{00000000-0005-0000-0000-00007D010000}"/>
    <cellStyle name="Normal 3 2 58 2" xfId="398" xr:uid="{00000000-0005-0000-0000-00007E010000}"/>
    <cellStyle name="Normal 3 2 58 2 2" xfId="1332" xr:uid="{48140CDB-A88E-4F11-98DD-FB79EC85216E}"/>
    <cellStyle name="Normal 3 2 58 2 2 2" xfId="2462" xr:uid="{B1E397C6-294A-42FF-858B-431920682356}"/>
    <cellStyle name="Normal 3 2 58 2 3" xfId="2108" xr:uid="{0F30F099-2DFC-4C7F-B65A-42438B84C0D7}"/>
    <cellStyle name="Normal 3 2 58 3" xfId="1331" xr:uid="{16C34FDD-6DA8-49DD-9F79-00BB84C21042}"/>
    <cellStyle name="Normal 3 2 58 3 2" xfId="2461" xr:uid="{29A420DD-5286-4352-9BFF-F6C897F1B4F6}"/>
    <cellStyle name="Normal 3 2 58 4" xfId="2107" xr:uid="{C4C3222B-19E9-4950-B3A5-022C6B0C6D35}"/>
    <cellStyle name="Normal 3 2 59" xfId="399" xr:uid="{00000000-0005-0000-0000-00007F010000}"/>
    <cellStyle name="Normal 3 2 59 2" xfId="400" xr:uid="{00000000-0005-0000-0000-000080010000}"/>
    <cellStyle name="Normal 3 2 59 2 2" xfId="1334" xr:uid="{7BFA4E6F-1A2B-4D12-A810-C5FBBE482BDB}"/>
    <cellStyle name="Normal 3 2 59 2 2 2" xfId="2464" xr:uid="{9756D922-C84C-4E74-A87E-887CA7A40E90}"/>
    <cellStyle name="Normal 3 2 59 2 3" xfId="2110" xr:uid="{918B65AD-EE29-49A2-978A-5D8689733862}"/>
    <cellStyle name="Normal 3 2 59 3" xfId="1333" xr:uid="{B279A664-09EA-457C-9683-A3D7732CB769}"/>
    <cellStyle name="Normal 3 2 59 3 2" xfId="2463" xr:uid="{E51740C0-1873-4ED0-B419-167C9EDF507C}"/>
    <cellStyle name="Normal 3 2 59 4" xfId="2109" xr:uid="{BECC3BF4-3AFD-4B90-B610-AD5B0A9F594A}"/>
    <cellStyle name="Normal 3 2 6" xfId="401" xr:uid="{00000000-0005-0000-0000-000081010000}"/>
    <cellStyle name="Normal 3 2 6 2" xfId="402" xr:uid="{00000000-0005-0000-0000-000082010000}"/>
    <cellStyle name="Normal 3 2 6 2 2" xfId="1336" xr:uid="{961CB797-8BEE-4A6A-8B6F-E4BEED73A66D}"/>
    <cellStyle name="Normal 3 2 6 2 2 2" xfId="2466" xr:uid="{43ED5A67-05C0-4438-93D5-BD15121EB639}"/>
    <cellStyle name="Normal 3 2 6 2 3" xfId="2112" xr:uid="{E5762314-03F6-42B6-B608-6481057F9D28}"/>
    <cellStyle name="Normal 3 2 6 3" xfId="1335" xr:uid="{51FC94A0-A4AB-49B0-B94C-A67865BDFD4E}"/>
    <cellStyle name="Normal 3 2 6 3 2" xfId="2465" xr:uid="{7DC8F4EF-5977-4945-BB82-FFE70F90DB5A}"/>
    <cellStyle name="Normal 3 2 6 4" xfId="2111" xr:uid="{E1264666-4E48-41DF-8E5C-8ACEA1F9C851}"/>
    <cellStyle name="Normal 3 2 60" xfId="403" xr:uid="{00000000-0005-0000-0000-000083010000}"/>
    <cellStyle name="Normal 3 2 60 2" xfId="404" xr:uid="{00000000-0005-0000-0000-000084010000}"/>
    <cellStyle name="Normal 3 2 60 2 2" xfId="1338" xr:uid="{8ABD1365-3B18-49A6-A786-58E37ED77B43}"/>
    <cellStyle name="Normal 3 2 60 2 2 2" xfId="2468" xr:uid="{FBFC43C9-5227-4A9E-AEE4-2D20FE3753BB}"/>
    <cellStyle name="Normal 3 2 60 2 3" xfId="2114" xr:uid="{452CC3FC-FF5A-4E07-AFBA-8EDF6156057F}"/>
    <cellStyle name="Normal 3 2 60 3" xfId="1337" xr:uid="{27F3BF93-042F-4559-8A44-1AFB8FEF4FBA}"/>
    <cellStyle name="Normal 3 2 60 3 2" xfId="2467" xr:uid="{F8F8CB88-75CD-421D-B1A1-C1D2898E6D5C}"/>
    <cellStyle name="Normal 3 2 60 4" xfId="2113" xr:uid="{4BCEF4BA-44AE-474C-B53C-EEF3D807A21D}"/>
    <cellStyle name="Normal 3 2 61" xfId="405" xr:uid="{00000000-0005-0000-0000-000085010000}"/>
    <cellStyle name="Normal 3 2 61 2" xfId="406" xr:uid="{00000000-0005-0000-0000-000086010000}"/>
    <cellStyle name="Normal 3 2 61 2 2" xfId="1340" xr:uid="{E3731A6A-C95E-41CA-AEFF-F8ADBBD6E6AE}"/>
    <cellStyle name="Normal 3 2 61 2 2 2" xfId="2470" xr:uid="{FD8BC929-EDEB-4FA3-8D23-3C9D7E6DC409}"/>
    <cellStyle name="Normal 3 2 61 2 3" xfId="2116" xr:uid="{78C3019B-D268-474E-BFAB-EB8056227E67}"/>
    <cellStyle name="Normal 3 2 61 3" xfId="1339" xr:uid="{25BD764C-EB50-460A-B721-62DE47E6D9E7}"/>
    <cellStyle name="Normal 3 2 61 3 2" xfId="2469" xr:uid="{C7E7288D-CDD2-4E3F-A3E9-E936436D602E}"/>
    <cellStyle name="Normal 3 2 61 4" xfId="2115" xr:uid="{84F9C01E-3717-4B47-9EC4-295E203E40B1}"/>
    <cellStyle name="Normal 3 2 62" xfId="407" xr:uid="{00000000-0005-0000-0000-000087010000}"/>
    <cellStyle name="Normal 3 2 62 2" xfId="408" xr:uid="{00000000-0005-0000-0000-000088010000}"/>
    <cellStyle name="Normal 3 2 62 2 2" xfId="1342" xr:uid="{D109C67D-ADA7-4410-8557-F1DD073D8541}"/>
    <cellStyle name="Normal 3 2 62 2 2 2" xfId="2472" xr:uid="{82A4FB52-185E-475F-A4D1-7E6206B9EBCE}"/>
    <cellStyle name="Normal 3 2 62 2 3" xfId="2118" xr:uid="{660E53C1-C342-43D2-B71A-F8CEEDA034FA}"/>
    <cellStyle name="Normal 3 2 62 3" xfId="1341" xr:uid="{80D4AD4A-1B2C-430D-96DE-A81D92184E04}"/>
    <cellStyle name="Normal 3 2 62 3 2" xfId="2471" xr:uid="{00EA33E5-B2AE-48F6-AB61-E84C6897DBB2}"/>
    <cellStyle name="Normal 3 2 62 4" xfId="2117" xr:uid="{D0000B75-B099-47CE-8EF7-782C7F1D93DF}"/>
    <cellStyle name="Normal 3 2 63" xfId="409" xr:uid="{00000000-0005-0000-0000-000089010000}"/>
    <cellStyle name="Normal 3 2 63 2" xfId="410" xr:uid="{00000000-0005-0000-0000-00008A010000}"/>
    <cellStyle name="Normal 3 2 63 2 2" xfId="1344" xr:uid="{696DDB39-1569-4DE9-BA82-D0F8091DE6EE}"/>
    <cellStyle name="Normal 3 2 63 2 2 2" xfId="2474" xr:uid="{606F0797-3EAC-4F59-AC79-D66431724112}"/>
    <cellStyle name="Normal 3 2 63 2 3" xfId="2120" xr:uid="{65FC6E8A-BEEB-4CDA-A4C7-0AE897C6DBED}"/>
    <cellStyle name="Normal 3 2 63 3" xfId="1343" xr:uid="{C383DC5C-144A-4FFD-95C5-15FF4E35FD17}"/>
    <cellStyle name="Normal 3 2 63 3 2" xfId="2473" xr:uid="{E9B3325C-7440-4BBC-A556-C5C5CDBED41E}"/>
    <cellStyle name="Normal 3 2 63 4" xfId="2119" xr:uid="{F8E5ECC6-4DDC-404A-AA9D-EF6BA9F51C2A}"/>
    <cellStyle name="Normal 3 2 64" xfId="411" xr:uid="{00000000-0005-0000-0000-00008B010000}"/>
    <cellStyle name="Normal 3 2 64 2" xfId="412" xr:uid="{00000000-0005-0000-0000-00008C010000}"/>
    <cellStyle name="Normal 3 2 64 2 2" xfId="1346" xr:uid="{B40E18A4-F38B-41A8-A31F-FF6F2CA7D0C9}"/>
    <cellStyle name="Normal 3 2 64 2 2 2" xfId="2476" xr:uid="{318BCCB9-D893-4AE8-9E9F-6E6AE6D8C4EE}"/>
    <cellStyle name="Normal 3 2 64 2 3" xfId="2122" xr:uid="{F899A5A4-BFBA-4421-8DCD-EFAF4146EA50}"/>
    <cellStyle name="Normal 3 2 64 3" xfId="1345" xr:uid="{13B7EE3D-C841-4659-AA49-FF64DC1B8C94}"/>
    <cellStyle name="Normal 3 2 64 3 2" xfId="2475" xr:uid="{776AE33D-D33C-41AE-ADA1-FF8FEE728AD9}"/>
    <cellStyle name="Normal 3 2 64 4" xfId="2121" xr:uid="{8A087936-BFA9-421A-B244-850DD4A14155}"/>
    <cellStyle name="Normal 3 2 65" xfId="413" xr:uid="{00000000-0005-0000-0000-00008D010000}"/>
    <cellStyle name="Normal 3 2 65 2" xfId="414" xr:uid="{00000000-0005-0000-0000-00008E010000}"/>
    <cellStyle name="Normal 3 2 65 2 2" xfId="1348" xr:uid="{AC28A8DC-97DD-40E8-A7B9-D82EA51D3038}"/>
    <cellStyle name="Normal 3 2 65 2 2 2" xfId="2478" xr:uid="{2A2C9992-8404-43AF-80CA-55C0E9446337}"/>
    <cellStyle name="Normal 3 2 65 2 3" xfId="2124" xr:uid="{AC991005-9D4A-437F-AE2E-D112436323E6}"/>
    <cellStyle name="Normal 3 2 65 3" xfId="1347" xr:uid="{5F16CC86-4409-44EC-B146-7D169753E0CD}"/>
    <cellStyle name="Normal 3 2 65 3 2" xfId="2477" xr:uid="{5F54AB42-D884-44EC-A74B-D210AAA1A13B}"/>
    <cellStyle name="Normal 3 2 65 4" xfId="2123" xr:uid="{0DA9917D-464C-4F41-A0C3-4FB6B1F6371F}"/>
    <cellStyle name="Normal 3 2 66" xfId="415" xr:uid="{00000000-0005-0000-0000-00008F010000}"/>
    <cellStyle name="Normal 3 2 66 2" xfId="416" xr:uid="{00000000-0005-0000-0000-000090010000}"/>
    <cellStyle name="Normal 3 2 66 2 2" xfId="1350" xr:uid="{89ED9AEA-F0A5-4F47-A090-C2329B701978}"/>
    <cellStyle name="Normal 3 2 66 2 2 2" xfId="2480" xr:uid="{839395C0-0A74-4A11-8B38-B99923044BF7}"/>
    <cellStyle name="Normal 3 2 66 2 3" xfId="2126" xr:uid="{05D580B5-FCEC-4FB5-A37C-6CC15014DD88}"/>
    <cellStyle name="Normal 3 2 66 3" xfId="1349" xr:uid="{4E207A32-5675-493A-B9DD-31C204357231}"/>
    <cellStyle name="Normal 3 2 66 3 2" xfId="2479" xr:uid="{FD98840C-8298-4BCC-9E29-C1406B2F35F6}"/>
    <cellStyle name="Normal 3 2 66 4" xfId="2125" xr:uid="{62FF8242-2F4A-4ABF-B5CA-5AA37D931625}"/>
    <cellStyle name="Normal 3 2 67" xfId="417" xr:uid="{00000000-0005-0000-0000-000091010000}"/>
    <cellStyle name="Normal 3 2 67 2" xfId="418" xr:uid="{00000000-0005-0000-0000-000092010000}"/>
    <cellStyle name="Normal 3 2 67 2 2" xfId="1352" xr:uid="{F580B3F6-16BE-48E3-912E-FDC35637EED1}"/>
    <cellStyle name="Normal 3 2 67 2 2 2" xfId="2482" xr:uid="{D6AC6C6B-FC3C-43F7-AA0A-9BC6E6CC88D1}"/>
    <cellStyle name="Normal 3 2 67 2 3" xfId="2128" xr:uid="{28F722C5-84A3-46DD-8FE3-121350CC8E8D}"/>
    <cellStyle name="Normal 3 2 67 3" xfId="1351" xr:uid="{B350AA0E-8093-451E-B7DE-C2CF4B93D942}"/>
    <cellStyle name="Normal 3 2 67 3 2" xfId="2481" xr:uid="{298BA48E-F610-4297-A801-160908353760}"/>
    <cellStyle name="Normal 3 2 67 4" xfId="2127" xr:uid="{26110DFA-D2B6-4646-ABCE-C6F926D92F97}"/>
    <cellStyle name="Normal 3 2 68" xfId="419" xr:uid="{00000000-0005-0000-0000-000093010000}"/>
    <cellStyle name="Normal 3 2 68 2" xfId="420" xr:uid="{00000000-0005-0000-0000-000094010000}"/>
    <cellStyle name="Normal 3 2 68 2 2" xfId="1354" xr:uid="{B07B6CAC-AB2C-447F-9243-35CA10CFAEDE}"/>
    <cellStyle name="Normal 3 2 68 2 2 2" xfId="2484" xr:uid="{360EBC24-34EF-43CF-B85F-9A09504911EF}"/>
    <cellStyle name="Normal 3 2 68 2 3" xfId="2130" xr:uid="{F4557B84-F993-42C7-B5F3-A259BAD00AD2}"/>
    <cellStyle name="Normal 3 2 68 3" xfId="1353" xr:uid="{631055BB-A581-4A77-802B-F75AE0D7A2A0}"/>
    <cellStyle name="Normal 3 2 68 3 2" xfId="2483" xr:uid="{677A0B0B-BCAE-4E2A-8290-9A43A54C334F}"/>
    <cellStyle name="Normal 3 2 68 4" xfId="2129" xr:uid="{F6384121-9F4B-4BB2-A038-56521000AD1B}"/>
    <cellStyle name="Normal 3 2 69" xfId="421" xr:uid="{00000000-0005-0000-0000-000095010000}"/>
    <cellStyle name="Normal 3 2 69 2" xfId="422" xr:uid="{00000000-0005-0000-0000-000096010000}"/>
    <cellStyle name="Normal 3 2 69 2 2" xfId="1356" xr:uid="{57A9DC03-8C3B-4EF7-A4D1-B25E9AE196B8}"/>
    <cellStyle name="Normal 3 2 69 2 2 2" xfId="2486" xr:uid="{0D55173D-BB1A-4283-9095-0D5B8435C39D}"/>
    <cellStyle name="Normal 3 2 69 2 3" xfId="2132" xr:uid="{3EE444B4-6F46-4299-A577-BF6044E46A08}"/>
    <cellStyle name="Normal 3 2 69 3" xfId="1355" xr:uid="{CCE86903-0568-4371-8D76-73C2452E7FCD}"/>
    <cellStyle name="Normal 3 2 69 3 2" xfId="2485" xr:uid="{15B432C1-F4DC-4AE2-B6B6-B9FAB2FA8BA2}"/>
    <cellStyle name="Normal 3 2 69 4" xfId="2131" xr:uid="{60E15877-06F2-436F-8C10-9134A6D071B0}"/>
    <cellStyle name="Normal 3 2 7" xfId="423" xr:uid="{00000000-0005-0000-0000-000097010000}"/>
    <cellStyle name="Normal 3 2 7 2" xfId="424" xr:uid="{00000000-0005-0000-0000-000098010000}"/>
    <cellStyle name="Normal 3 2 7 2 2" xfId="1358" xr:uid="{D2709BFF-2BE1-49F8-9247-B3C13574E2B5}"/>
    <cellStyle name="Normal 3 2 7 2 2 2" xfId="2488" xr:uid="{5839E2CA-F0CE-4B6F-A019-B38C2FDA2CAF}"/>
    <cellStyle name="Normal 3 2 7 2 3" xfId="2134" xr:uid="{3712C81F-7E92-449E-BA76-B9B0F6C3CC9A}"/>
    <cellStyle name="Normal 3 2 7 3" xfId="1357" xr:uid="{0A17514D-D7D5-429F-ADE0-6836E898FE44}"/>
    <cellStyle name="Normal 3 2 7 3 2" xfId="2487" xr:uid="{65C67318-3547-4747-8F7A-43301332BD16}"/>
    <cellStyle name="Normal 3 2 7 4" xfId="2133" xr:uid="{08588D99-A6E1-41A7-8AA1-DFA8C2469264}"/>
    <cellStyle name="Normal 3 2 70" xfId="425" xr:uid="{00000000-0005-0000-0000-000099010000}"/>
    <cellStyle name="Normal 3 2 70 2" xfId="426" xr:uid="{00000000-0005-0000-0000-00009A010000}"/>
    <cellStyle name="Normal 3 2 70 2 2" xfId="1360" xr:uid="{EE0B80A4-F9D3-448C-A75B-7617E7E63CF1}"/>
    <cellStyle name="Normal 3 2 70 2 2 2" xfId="2490" xr:uid="{2BC6557D-66BB-4054-8A01-D028E4D20873}"/>
    <cellStyle name="Normal 3 2 70 2 3" xfId="2136" xr:uid="{2842AF55-3144-43DA-8C7F-E8EA4266CA65}"/>
    <cellStyle name="Normal 3 2 70 3" xfId="1359" xr:uid="{AE078A02-531F-48DC-8FA0-7069CFEF6F99}"/>
    <cellStyle name="Normal 3 2 70 3 2" xfId="2489" xr:uid="{85FA69A1-00F8-4BF6-BF63-F984ADBDAB7D}"/>
    <cellStyle name="Normal 3 2 70 4" xfId="2135" xr:uid="{FF5CE0AD-F7E0-412D-9BAC-FA5ABC4159D7}"/>
    <cellStyle name="Normal 3 2 71" xfId="427" xr:uid="{00000000-0005-0000-0000-00009B010000}"/>
    <cellStyle name="Normal 3 2 71 2" xfId="428" xr:uid="{00000000-0005-0000-0000-00009C010000}"/>
    <cellStyle name="Normal 3 2 71 2 2" xfId="1362" xr:uid="{40D89636-E7A2-425D-B64A-B9B739882FE9}"/>
    <cellStyle name="Normal 3 2 71 2 2 2" xfId="2492" xr:uid="{50BBA817-A6AD-4C17-A063-C62982E3EBE0}"/>
    <cellStyle name="Normal 3 2 71 2 3" xfId="2138" xr:uid="{ABCADD18-F538-46ED-8994-522BE1FC8374}"/>
    <cellStyle name="Normal 3 2 71 3" xfId="1361" xr:uid="{B8C2C624-3A58-4955-90BF-C2BB3204762B}"/>
    <cellStyle name="Normal 3 2 71 3 2" xfId="2491" xr:uid="{763CF539-B828-4745-AF2B-4FBA3AFD846B}"/>
    <cellStyle name="Normal 3 2 71 4" xfId="2137" xr:uid="{19F63A4F-C1E2-4F3B-A0C6-BDFE06EE3199}"/>
    <cellStyle name="Normal 3 2 72" xfId="429" xr:uid="{00000000-0005-0000-0000-00009D010000}"/>
    <cellStyle name="Normal 3 2 72 2" xfId="430" xr:uid="{00000000-0005-0000-0000-00009E010000}"/>
    <cellStyle name="Normal 3 2 72 2 2" xfId="1364" xr:uid="{6C5D73DF-54F9-4360-82C3-342D005651CA}"/>
    <cellStyle name="Normal 3 2 72 2 2 2" xfId="2494" xr:uid="{B009B198-31DF-401B-B3A0-4443F1EBEC92}"/>
    <cellStyle name="Normal 3 2 72 2 3" xfId="2140" xr:uid="{F9C3D1F3-76E5-4C6F-801E-4B22B61467E0}"/>
    <cellStyle name="Normal 3 2 72 3" xfId="1363" xr:uid="{10613ECB-49E6-48EB-A518-FDDC14FB81BE}"/>
    <cellStyle name="Normal 3 2 72 3 2" xfId="2493" xr:uid="{C2BCE4E5-9824-4AA1-932C-ECA4F8842E67}"/>
    <cellStyle name="Normal 3 2 72 4" xfId="2139" xr:uid="{F358A1DD-3014-43C8-8520-BADF29D8058E}"/>
    <cellStyle name="Normal 3 2 73" xfId="431" xr:uid="{00000000-0005-0000-0000-00009F010000}"/>
    <cellStyle name="Normal 3 2 73 2" xfId="432" xr:uid="{00000000-0005-0000-0000-0000A0010000}"/>
    <cellStyle name="Normal 3 2 73 2 2" xfId="1366" xr:uid="{864F323D-CB5A-46ED-9C1F-FFF83B2D8BB9}"/>
    <cellStyle name="Normal 3 2 73 2 2 2" xfId="2496" xr:uid="{2B6C867A-EB8F-476E-B3D2-F3B5F2854EEC}"/>
    <cellStyle name="Normal 3 2 73 2 3" xfId="2142" xr:uid="{A57EA39E-CD9D-41F3-927C-E41179B4597F}"/>
    <cellStyle name="Normal 3 2 73 3" xfId="1365" xr:uid="{B00B3992-07AA-469A-B1F0-E59FA9990E41}"/>
    <cellStyle name="Normal 3 2 73 3 2" xfId="2495" xr:uid="{33C02C1B-24D8-4176-8931-13F4C4048351}"/>
    <cellStyle name="Normal 3 2 73 4" xfId="2141" xr:uid="{3272A2E6-1E28-405A-BE32-B0A81107A324}"/>
    <cellStyle name="Normal 3 2 74" xfId="433" xr:uid="{00000000-0005-0000-0000-0000A1010000}"/>
    <cellStyle name="Normal 3 2 74 2" xfId="434" xr:uid="{00000000-0005-0000-0000-0000A2010000}"/>
    <cellStyle name="Normal 3 2 74 2 2" xfId="1368" xr:uid="{AAA45375-BA5D-42F2-82BF-153926776A74}"/>
    <cellStyle name="Normal 3 2 74 2 2 2" xfId="2498" xr:uid="{0A528BDB-39EA-4B06-B85B-381030A8AF38}"/>
    <cellStyle name="Normal 3 2 74 2 3" xfId="2144" xr:uid="{D30B2586-BE23-4B39-A471-9D0F6ED6E0D5}"/>
    <cellStyle name="Normal 3 2 74 3" xfId="1367" xr:uid="{BB86A446-77B6-4408-B196-E322EBD1D07D}"/>
    <cellStyle name="Normal 3 2 74 3 2" xfId="2497" xr:uid="{681FD1EB-7031-4CEF-9BCB-B4D73F6A5D01}"/>
    <cellStyle name="Normal 3 2 74 4" xfId="2143" xr:uid="{545859B0-52E3-4209-9CBC-A6E406389E86}"/>
    <cellStyle name="Normal 3 2 75" xfId="435" xr:uid="{00000000-0005-0000-0000-0000A3010000}"/>
    <cellStyle name="Normal 3 2 75 2" xfId="436" xr:uid="{00000000-0005-0000-0000-0000A4010000}"/>
    <cellStyle name="Normal 3 2 75 2 2" xfId="1370" xr:uid="{BEDFA28F-E7EB-4713-88CA-ED8C06D4FA6F}"/>
    <cellStyle name="Normal 3 2 75 2 2 2" xfId="2500" xr:uid="{1A7F2393-5B11-4B03-AD40-2BC6C38CCB5A}"/>
    <cellStyle name="Normal 3 2 75 2 3" xfId="2146" xr:uid="{32408427-01C3-4BBD-BE41-535C1B0D49D8}"/>
    <cellStyle name="Normal 3 2 75 3" xfId="1369" xr:uid="{72F2E16A-FEE7-4BE9-87A1-4A6FE6828B7A}"/>
    <cellStyle name="Normal 3 2 75 3 2" xfId="2499" xr:uid="{D3A6B7C4-85B1-466D-ABE7-F9EDE207A0AC}"/>
    <cellStyle name="Normal 3 2 75 4" xfId="2145" xr:uid="{485449D1-EB94-493D-9C11-CCC689A74A1A}"/>
    <cellStyle name="Normal 3 2 76" xfId="437" xr:uid="{00000000-0005-0000-0000-0000A5010000}"/>
    <cellStyle name="Normal 3 2 76 2" xfId="438" xr:uid="{00000000-0005-0000-0000-0000A6010000}"/>
    <cellStyle name="Normal 3 2 76 2 2" xfId="1372" xr:uid="{26470DFF-DB30-4071-A94F-D15C082A155F}"/>
    <cellStyle name="Normal 3 2 76 2 2 2" xfId="2502" xr:uid="{C3148B46-7C16-439A-BD91-8B0CEBB1FB3A}"/>
    <cellStyle name="Normal 3 2 76 2 3" xfId="2148" xr:uid="{10BD9533-F185-459B-80EE-297CFAB127EF}"/>
    <cellStyle name="Normal 3 2 76 3" xfId="1371" xr:uid="{06DF80F4-C74C-4270-B0FA-AF49D69EA4C3}"/>
    <cellStyle name="Normal 3 2 76 3 2" xfId="2501" xr:uid="{73BA5B1A-60DA-40AC-A7B2-A3B09AEEB500}"/>
    <cellStyle name="Normal 3 2 76 4" xfId="2147" xr:uid="{C777482D-53F4-4263-BA57-B3AC068BC881}"/>
    <cellStyle name="Normal 3 2 77" xfId="439" xr:uid="{00000000-0005-0000-0000-0000A7010000}"/>
    <cellStyle name="Normal 3 2 77 2" xfId="440" xr:uid="{00000000-0005-0000-0000-0000A8010000}"/>
    <cellStyle name="Normal 3 2 77 2 2" xfId="1374" xr:uid="{2783290D-91F0-4078-84EA-5175CEA41D8E}"/>
    <cellStyle name="Normal 3 2 77 2 2 2" xfId="2504" xr:uid="{7487664A-6468-4165-86C6-A56C2091F5CA}"/>
    <cellStyle name="Normal 3 2 77 2 3" xfId="2150" xr:uid="{7826E915-F148-4352-8176-98BF10334AD1}"/>
    <cellStyle name="Normal 3 2 77 3" xfId="1373" xr:uid="{02DFF123-BBCD-4EE0-B205-55B900F5FB56}"/>
    <cellStyle name="Normal 3 2 77 3 2" xfId="2503" xr:uid="{2B285F5D-E7C0-421E-B361-C0E10A7E6530}"/>
    <cellStyle name="Normal 3 2 77 4" xfId="2149" xr:uid="{81336E24-8E2D-4A28-A684-C73B5CDD29E5}"/>
    <cellStyle name="Normal 3 2 78" xfId="441" xr:uid="{00000000-0005-0000-0000-0000A9010000}"/>
    <cellStyle name="Normal 3 2 78 2" xfId="442" xr:uid="{00000000-0005-0000-0000-0000AA010000}"/>
    <cellStyle name="Normal 3 2 78 2 2" xfId="1376" xr:uid="{51320D83-BF39-4D41-B972-8EAFFEA24BC2}"/>
    <cellStyle name="Normal 3 2 78 2 2 2" xfId="2506" xr:uid="{F0C53F54-BFA2-4042-8D9C-8E4C93345F4B}"/>
    <cellStyle name="Normal 3 2 78 2 3" xfId="2152" xr:uid="{AFD53269-9043-45B2-BB71-6C3A7A35B1D9}"/>
    <cellStyle name="Normal 3 2 78 3" xfId="1375" xr:uid="{F5122FB7-1423-4615-8E5E-281E821D3E16}"/>
    <cellStyle name="Normal 3 2 78 3 2" xfId="2505" xr:uid="{44551036-15BF-49CE-948B-A3BECD1FB273}"/>
    <cellStyle name="Normal 3 2 78 4" xfId="2151" xr:uid="{327F0269-0A53-4B80-87B8-6EC0EA39E11B}"/>
    <cellStyle name="Normal 3 2 79" xfId="443" xr:uid="{00000000-0005-0000-0000-0000AB010000}"/>
    <cellStyle name="Normal 3 2 79 2" xfId="444" xr:uid="{00000000-0005-0000-0000-0000AC010000}"/>
    <cellStyle name="Normal 3 2 79 2 2" xfId="1378" xr:uid="{5BCD9294-C817-4024-B291-2131A48655BD}"/>
    <cellStyle name="Normal 3 2 79 2 2 2" xfId="2508" xr:uid="{1C0B6B70-9E3C-4402-A900-230FB2EEB9B4}"/>
    <cellStyle name="Normal 3 2 79 2 3" xfId="2154" xr:uid="{4D841317-6DEB-420E-A7AB-281279442215}"/>
    <cellStyle name="Normal 3 2 79 3" xfId="1377" xr:uid="{E5BCF9A0-F58A-4F04-835E-9CAC1E1A7017}"/>
    <cellStyle name="Normal 3 2 79 3 2" xfId="2507" xr:uid="{EAD37B86-9C9B-4FBC-A22E-1BC95ED9543F}"/>
    <cellStyle name="Normal 3 2 79 4" xfId="2153" xr:uid="{D3D12B4C-C08C-42BA-B9E3-43BEBF3EA59E}"/>
    <cellStyle name="Normal 3 2 8" xfId="445" xr:uid="{00000000-0005-0000-0000-0000AD010000}"/>
    <cellStyle name="Normal 3 2 8 2" xfId="446" xr:uid="{00000000-0005-0000-0000-0000AE010000}"/>
    <cellStyle name="Normal 3 2 8 2 2" xfId="1380" xr:uid="{83422184-10FD-4FB6-A5B8-11CB390F3A84}"/>
    <cellStyle name="Normal 3 2 8 2 2 2" xfId="2510" xr:uid="{B3B5F03D-2C61-4CAB-B9E8-2726A2B09C5C}"/>
    <cellStyle name="Normal 3 2 8 2 3" xfId="2156" xr:uid="{40657A1C-E336-4A18-B426-3B830032392B}"/>
    <cellStyle name="Normal 3 2 8 3" xfId="1379" xr:uid="{BF1BDF41-1372-4B8F-88AD-D1AD718B2CD2}"/>
    <cellStyle name="Normal 3 2 8 3 2" xfId="2509" xr:uid="{E2755CD7-CE33-4C37-819B-35FA501B997F}"/>
    <cellStyle name="Normal 3 2 8 4" xfId="2155" xr:uid="{C5EB29B1-FB6B-4A9E-832E-B6929A30F624}"/>
    <cellStyle name="Normal 3 2 80" xfId="447" xr:uid="{00000000-0005-0000-0000-0000AF010000}"/>
    <cellStyle name="Normal 3 2 80 2" xfId="448" xr:uid="{00000000-0005-0000-0000-0000B0010000}"/>
    <cellStyle name="Normal 3 2 80 2 2" xfId="1382" xr:uid="{46B01179-E953-4E79-ABE9-F6EFD399F4B1}"/>
    <cellStyle name="Normal 3 2 80 2 2 2" xfId="2512" xr:uid="{F893E8ED-15FA-4F28-8EA8-6321FA320169}"/>
    <cellStyle name="Normal 3 2 80 2 3" xfId="2158" xr:uid="{2D70236A-7272-4268-94F4-B2923AA8D61B}"/>
    <cellStyle name="Normal 3 2 80 3" xfId="1381" xr:uid="{DE7DA923-3370-47A8-BA95-8E877EE1257E}"/>
    <cellStyle name="Normal 3 2 80 3 2" xfId="2511" xr:uid="{2DA44831-51A5-4547-B90F-E71F586A99F1}"/>
    <cellStyle name="Normal 3 2 80 4" xfId="2157" xr:uid="{E3871422-B18A-451B-897C-9EF57B12D541}"/>
    <cellStyle name="Normal 3 2 81" xfId="449" xr:uid="{00000000-0005-0000-0000-0000B1010000}"/>
    <cellStyle name="Normal 3 2 81 2" xfId="450" xr:uid="{00000000-0005-0000-0000-0000B2010000}"/>
    <cellStyle name="Normal 3 2 81 2 2" xfId="1384" xr:uid="{FFF28EDD-FCAD-4F54-96F4-0A316DF0D91A}"/>
    <cellStyle name="Normal 3 2 81 2 2 2" xfId="2514" xr:uid="{3E8AC73C-2EE0-4FC3-B025-CC84B685224C}"/>
    <cellStyle name="Normal 3 2 81 2 3" xfId="2160" xr:uid="{C40A59DF-43C5-4B9C-9992-91DE674424BF}"/>
    <cellStyle name="Normal 3 2 81 3" xfId="1383" xr:uid="{36BF2B81-A124-434B-A9A3-9F53E52242E1}"/>
    <cellStyle name="Normal 3 2 81 3 2" xfId="2513" xr:uid="{3CCFAB14-D0FA-4A14-8E12-E77C6CCC1A39}"/>
    <cellStyle name="Normal 3 2 81 4" xfId="2159" xr:uid="{6EDBA8CD-957B-46E8-A4F7-DA5843C7C879}"/>
    <cellStyle name="Normal 3 2 82" xfId="451" xr:uid="{00000000-0005-0000-0000-0000B3010000}"/>
    <cellStyle name="Normal 3 2 82 2" xfId="452" xr:uid="{00000000-0005-0000-0000-0000B4010000}"/>
    <cellStyle name="Normal 3 2 82 2 2" xfId="1386" xr:uid="{640AE927-05E6-4BF9-96EB-298B1214F113}"/>
    <cellStyle name="Normal 3 2 82 2 2 2" xfId="2516" xr:uid="{8EACEDB1-73FD-431E-AB10-C78F910E48EC}"/>
    <cellStyle name="Normal 3 2 82 2 3" xfId="2162" xr:uid="{B12D87CE-2BF3-4738-92D3-2684E5B3D341}"/>
    <cellStyle name="Normal 3 2 82 3" xfId="1385" xr:uid="{5CAC69DC-A96F-4BDC-82C5-0E45B08581AC}"/>
    <cellStyle name="Normal 3 2 82 3 2" xfId="2515" xr:uid="{0FA0B84A-EC18-4F6B-AE14-800ADB4FA79A}"/>
    <cellStyle name="Normal 3 2 82 4" xfId="2161" xr:uid="{1A496C02-8D79-49C7-9716-CFBAFFA74864}"/>
    <cellStyle name="Normal 3 2 83" xfId="453" xr:uid="{00000000-0005-0000-0000-0000B5010000}"/>
    <cellStyle name="Normal 3 2 83 2" xfId="454" xr:uid="{00000000-0005-0000-0000-0000B6010000}"/>
    <cellStyle name="Normal 3 2 83 2 2" xfId="1388" xr:uid="{5F56F9C8-4EAF-419A-9935-97D72E728356}"/>
    <cellStyle name="Normal 3 2 83 2 2 2" xfId="2518" xr:uid="{67B290FC-EC0E-4E07-9D79-2A53611C1998}"/>
    <cellStyle name="Normal 3 2 83 2 3" xfId="2164" xr:uid="{A5A41831-61A4-4100-971B-3A18EB362462}"/>
    <cellStyle name="Normal 3 2 83 3" xfId="1387" xr:uid="{0130C8BA-346F-4C01-98F6-A55CC06D5D32}"/>
    <cellStyle name="Normal 3 2 83 3 2" xfId="2517" xr:uid="{93879350-DA3B-4B69-A444-3C47AFA3BF38}"/>
    <cellStyle name="Normal 3 2 83 4" xfId="2163" xr:uid="{560D686F-9378-4DEA-987E-D747B1356385}"/>
    <cellStyle name="Normal 3 2 84" xfId="455" xr:uid="{00000000-0005-0000-0000-0000B7010000}"/>
    <cellStyle name="Normal 3 2 84 2" xfId="456" xr:uid="{00000000-0005-0000-0000-0000B8010000}"/>
    <cellStyle name="Normal 3 2 84 2 2" xfId="1390" xr:uid="{1C20A27E-8A47-4AF1-9811-01A56D4320A8}"/>
    <cellStyle name="Normal 3 2 84 2 2 2" xfId="2520" xr:uid="{632DDBC3-EA88-4118-88DD-D34DDB373279}"/>
    <cellStyle name="Normal 3 2 84 2 3" xfId="2166" xr:uid="{AE6A8E29-7F23-459B-8ABE-296CE23E594B}"/>
    <cellStyle name="Normal 3 2 84 3" xfId="1389" xr:uid="{206DF678-A993-4944-94B2-0B4BCB0136C8}"/>
    <cellStyle name="Normal 3 2 84 3 2" xfId="2519" xr:uid="{FFF45E05-1935-415C-902F-3D02101BAE57}"/>
    <cellStyle name="Normal 3 2 84 4" xfId="2165" xr:uid="{F1664991-CE89-414F-A777-34A85AA05CFC}"/>
    <cellStyle name="Normal 3 2 85" xfId="457" xr:uid="{00000000-0005-0000-0000-0000B9010000}"/>
    <cellStyle name="Normal 3 2 85 2" xfId="458" xr:uid="{00000000-0005-0000-0000-0000BA010000}"/>
    <cellStyle name="Normal 3 2 85 2 2" xfId="1392" xr:uid="{EF51976A-F70A-4F47-9B9D-39E7C0F4C492}"/>
    <cellStyle name="Normal 3 2 85 2 2 2" xfId="2522" xr:uid="{E64922F2-EA1E-4957-B973-379E8C2161FE}"/>
    <cellStyle name="Normal 3 2 85 2 3" xfId="2168" xr:uid="{0F9299DA-9344-4A86-A09E-4A7F2F5FFC52}"/>
    <cellStyle name="Normal 3 2 85 3" xfId="1391" xr:uid="{D4A523C1-6409-46A2-BB3D-14F95F18E5EE}"/>
    <cellStyle name="Normal 3 2 85 3 2" xfId="2521" xr:uid="{24BBB364-2A0A-4595-AB7E-F1AA794BA535}"/>
    <cellStyle name="Normal 3 2 85 4" xfId="2167" xr:uid="{F24BA452-400C-4B90-905B-D6626E09D8B6}"/>
    <cellStyle name="Normal 3 2 86" xfId="459" xr:uid="{00000000-0005-0000-0000-0000BB010000}"/>
    <cellStyle name="Normal 3 2 86 2" xfId="460" xr:uid="{00000000-0005-0000-0000-0000BC010000}"/>
    <cellStyle name="Normal 3 2 86 2 2" xfId="1394" xr:uid="{22E7BC1F-D86E-4A06-A985-98A4888A7BD5}"/>
    <cellStyle name="Normal 3 2 86 2 2 2" xfId="2524" xr:uid="{4EE032DA-BC88-4178-888F-9821526AD28D}"/>
    <cellStyle name="Normal 3 2 86 2 3" xfId="2170" xr:uid="{A0250CD8-430D-440B-807F-92A8980F27DE}"/>
    <cellStyle name="Normal 3 2 86 3" xfId="1393" xr:uid="{A016F31A-86C2-4D32-BFD6-53EF385DFC76}"/>
    <cellStyle name="Normal 3 2 86 3 2" xfId="2523" xr:uid="{3FBBF5BC-FEB1-44F9-8A58-93C09CB00E24}"/>
    <cellStyle name="Normal 3 2 86 4" xfId="2169" xr:uid="{E1FCBD12-E400-48AE-A396-54C6C2240461}"/>
    <cellStyle name="Normal 3 2 87" xfId="461" xr:uid="{00000000-0005-0000-0000-0000BD010000}"/>
    <cellStyle name="Normal 3 2 87 2" xfId="462" xr:uid="{00000000-0005-0000-0000-0000BE010000}"/>
    <cellStyle name="Normal 3 2 87 2 2" xfId="1396" xr:uid="{17CC1D8D-7BF2-410E-9112-D3BD6085C9E1}"/>
    <cellStyle name="Normal 3 2 87 2 2 2" xfId="2526" xr:uid="{DB33A305-048E-4DD9-9BEA-853296E49D06}"/>
    <cellStyle name="Normal 3 2 87 2 3" xfId="2172" xr:uid="{9CBA95CF-55FA-4E9F-8598-1312A18EBB4F}"/>
    <cellStyle name="Normal 3 2 87 3" xfId="1395" xr:uid="{2299FF80-B316-4100-BBA6-ADA9E2C7E44A}"/>
    <cellStyle name="Normal 3 2 87 3 2" xfId="2525" xr:uid="{F575B715-EA2F-41BD-BA9B-929393FEAEDA}"/>
    <cellStyle name="Normal 3 2 87 4" xfId="2171" xr:uid="{DD4DFE8C-269E-42B0-AF65-FDA8A091C864}"/>
    <cellStyle name="Normal 3 2 88" xfId="463" xr:uid="{00000000-0005-0000-0000-0000BF010000}"/>
    <cellStyle name="Normal 3 2 88 2" xfId="464" xr:uid="{00000000-0005-0000-0000-0000C0010000}"/>
    <cellStyle name="Normal 3 2 88 2 2" xfId="1398" xr:uid="{C7A6D143-7014-4876-A7DB-6556FB5A9395}"/>
    <cellStyle name="Normal 3 2 88 2 2 2" xfId="2528" xr:uid="{E795A37D-94FC-400A-A4BC-7CA4FF6D029F}"/>
    <cellStyle name="Normal 3 2 88 2 3" xfId="2174" xr:uid="{22C1E90F-AD66-440A-863E-0E56F8BC3570}"/>
    <cellStyle name="Normal 3 2 88 3" xfId="1397" xr:uid="{9E4D03A7-6A15-4480-9117-8D070BACDDA0}"/>
    <cellStyle name="Normal 3 2 88 3 2" xfId="2527" xr:uid="{0214519B-E347-4D27-AB89-DA1379385D97}"/>
    <cellStyle name="Normal 3 2 88 4" xfId="2173" xr:uid="{CECCB80A-A056-43B7-AA8F-10C7063BADB4}"/>
    <cellStyle name="Normal 3 2 89" xfId="465" xr:uid="{00000000-0005-0000-0000-0000C1010000}"/>
    <cellStyle name="Normal 3 2 89 2" xfId="466" xr:uid="{00000000-0005-0000-0000-0000C2010000}"/>
    <cellStyle name="Normal 3 2 89 2 2" xfId="1400" xr:uid="{43FACC64-AA28-4ED3-8D40-0DFC3350E269}"/>
    <cellStyle name="Normal 3 2 89 2 2 2" xfId="2530" xr:uid="{017EB407-7AEC-408E-935F-937589A75C41}"/>
    <cellStyle name="Normal 3 2 89 2 3" xfId="2176" xr:uid="{3B735F56-ADA0-4A27-B9FE-39A8686DA7B5}"/>
    <cellStyle name="Normal 3 2 89 3" xfId="1399" xr:uid="{1483C476-5B2F-44BB-B4FB-55A252D2B6F1}"/>
    <cellStyle name="Normal 3 2 89 3 2" xfId="2529" xr:uid="{248F89D5-BDDF-4177-BFAE-6EE0C272B1D5}"/>
    <cellStyle name="Normal 3 2 89 4" xfId="2175" xr:uid="{08394479-735E-4833-AA63-D2CC289B670E}"/>
    <cellStyle name="Normal 3 2 9" xfId="467" xr:uid="{00000000-0005-0000-0000-0000C3010000}"/>
    <cellStyle name="Normal 3 2 9 2" xfId="468" xr:uid="{00000000-0005-0000-0000-0000C4010000}"/>
    <cellStyle name="Normal 3 2 9 2 2" xfId="1402" xr:uid="{8E25C142-624E-4F54-B7D4-5E1B2E1DA06B}"/>
    <cellStyle name="Normal 3 2 9 2 2 2" xfId="2532" xr:uid="{E922C6FD-74ED-4BF2-ACE6-5B38E9185FA5}"/>
    <cellStyle name="Normal 3 2 9 2 3" xfId="2178" xr:uid="{C970DB16-C2CF-4C08-BB21-45310B9CBD77}"/>
    <cellStyle name="Normal 3 2 9 3" xfId="1401" xr:uid="{BB563A2A-43B1-4BEC-B6E7-40CEE58AE362}"/>
    <cellStyle name="Normal 3 2 9 3 2" xfId="2531" xr:uid="{71CCA8D5-4C60-453E-BE65-4E4EEB37766B}"/>
    <cellStyle name="Normal 3 2 9 4" xfId="2177" xr:uid="{0961AEE2-5FA5-40F1-AB64-FA2C1593B76F}"/>
    <cellStyle name="Normal 3 2 90" xfId="469" xr:uid="{00000000-0005-0000-0000-0000C5010000}"/>
    <cellStyle name="Normal 3 2 90 2" xfId="470" xr:uid="{00000000-0005-0000-0000-0000C6010000}"/>
    <cellStyle name="Normal 3 2 90 2 2" xfId="1404" xr:uid="{543F8231-250D-4A01-8B33-B53809F56874}"/>
    <cellStyle name="Normal 3 2 90 2 2 2" xfId="2534" xr:uid="{414CE77A-B415-42B9-B0C0-9043CC6D8C6E}"/>
    <cellStyle name="Normal 3 2 90 2 3" xfId="2180" xr:uid="{84B000D0-1B95-4771-AA51-8A36B498F21F}"/>
    <cellStyle name="Normal 3 2 90 3" xfId="1403" xr:uid="{ACBE961E-9335-4ACA-B0E8-EC4A6B644977}"/>
    <cellStyle name="Normal 3 2 90 3 2" xfId="2533" xr:uid="{2DE50499-521A-45F2-A545-5A1A897C8F79}"/>
    <cellStyle name="Normal 3 2 90 4" xfId="2179" xr:uid="{F2EA5604-2B0E-4246-B608-556763A08E54}"/>
    <cellStyle name="Normal 3 2 91" xfId="471" xr:uid="{00000000-0005-0000-0000-0000C7010000}"/>
    <cellStyle name="Normal 3 2 91 2" xfId="472" xr:uid="{00000000-0005-0000-0000-0000C8010000}"/>
    <cellStyle name="Normal 3 2 91 2 2" xfId="1406" xr:uid="{9841277E-3B65-4DE4-803A-E1D748DA51D7}"/>
    <cellStyle name="Normal 3 2 91 2 2 2" xfId="2536" xr:uid="{BD4A6C13-B3EA-491A-AA00-D0A896577A88}"/>
    <cellStyle name="Normal 3 2 91 2 3" xfId="2182" xr:uid="{346F5C42-D9BD-4E9D-92D9-C9A96756ABAC}"/>
    <cellStyle name="Normal 3 2 91 3" xfId="1405" xr:uid="{EBC4E0FF-FA18-42E6-AD5C-78B045A0F845}"/>
    <cellStyle name="Normal 3 2 91 3 2" xfId="2535" xr:uid="{49AA7F6C-C66E-4E77-8562-75F28AE27687}"/>
    <cellStyle name="Normal 3 2 91 4" xfId="2181" xr:uid="{82D431E7-86A3-4156-A991-E8D4028F96ED}"/>
    <cellStyle name="Normal 3 2 92" xfId="473" xr:uid="{00000000-0005-0000-0000-0000C9010000}"/>
    <cellStyle name="Normal 3 2 92 2" xfId="474" xr:uid="{00000000-0005-0000-0000-0000CA010000}"/>
    <cellStyle name="Normal 3 2 92 2 2" xfId="1408" xr:uid="{8CD8A6A7-B196-48AD-9163-A28B41BB18B3}"/>
    <cellStyle name="Normal 3 2 92 2 2 2" xfId="2538" xr:uid="{5EC95E43-5EAD-412E-8AE0-AF14ED05BF74}"/>
    <cellStyle name="Normal 3 2 92 2 3" xfId="2184" xr:uid="{0F64E70D-2021-45A0-9EAE-8892E12C9D30}"/>
    <cellStyle name="Normal 3 2 92 3" xfId="1407" xr:uid="{8877DF9E-6ADC-46AD-8730-2C9A20C30638}"/>
    <cellStyle name="Normal 3 2 92 3 2" xfId="2537" xr:uid="{7CAA8B25-44EB-487D-8101-B257A429A723}"/>
    <cellStyle name="Normal 3 2 92 4" xfId="2183" xr:uid="{F2F1DEB8-DE41-4EDB-BACE-F53AFA162FE6}"/>
    <cellStyle name="Normal 3 2 93" xfId="1226" xr:uid="{B80B927F-70F8-40F6-A5DF-A982C7A39F5E}"/>
    <cellStyle name="Normal 3 20" xfId="475" xr:uid="{00000000-0005-0000-0000-0000CB010000}"/>
    <cellStyle name="Normal 3 20 2" xfId="1409" xr:uid="{E2A49BBA-E7A7-4D7A-805D-D18D66F82EC3}"/>
    <cellStyle name="Normal 3 21" xfId="476" xr:uid="{00000000-0005-0000-0000-0000CC010000}"/>
    <cellStyle name="Normal 3 21 2" xfId="1410" xr:uid="{E7766140-3122-42C8-8559-4BC67C2FACDC}"/>
    <cellStyle name="Normal 3 22" xfId="477" xr:uid="{00000000-0005-0000-0000-0000CD010000}"/>
    <cellStyle name="Normal 3 22 2" xfId="1411" xr:uid="{7050428E-9E1E-4EBC-BFE7-7B95DBDB891F}"/>
    <cellStyle name="Normal 3 23" xfId="478" xr:uid="{00000000-0005-0000-0000-0000CE010000}"/>
    <cellStyle name="Normal 3 23 2" xfId="1412" xr:uid="{BAC2D0F3-BCA7-44F0-92FA-5C0AB13C5B48}"/>
    <cellStyle name="Normal 3 24" xfId="479" xr:uid="{00000000-0005-0000-0000-0000CF010000}"/>
    <cellStyle name="Normal 3 24 2" xfId="1413" xr:uid="{7DCE67AF-7983-45A5-87B5-8A9DB1DCCF88}"/>
    <cellStyle name="Normal 3 25" xfId="480" xr:uid="{00000000-0005-0000-0000-0000D0010000}"/>
    <cellStyle name="Normal 3 25 2" xfId="1414" xr:uid="{115BF7FC-183A-4201-B1E3-3E6CAC9F7E8D}"/>
    <cellStyle name="Normal 3 26" xfId="481" xr:uid="{00000000-0005-0000-0000-0000D1010000}"/>
    <cellStyle name="Normal 3 26 2" xfId="1415" xr:uid="{2D795239-AAD2-400A-AE13-14F7367F09CA}"/>
    <cellStyle name="Normal 3 27" xfId="482" xr:uid="{00000000-0005-0000-0000-0000D2010000}"/>
    <cellStyle name="Normal 3 27 2" xfId="1416" xr:uid="{DDD487B0-C1AD-426E-BDFE-8861BEA53E77}"/>
    <cellStyle name="Normal 3 28" xfId="483" xr:uid="{00000000-0005-0000-0000-0000D3010000}"/>
    <cellStyle name="Normal 3 28 2" xfId="1417" xr:uid="{4A68330F-8BCC-4B05-BE59-6532F0F0DC7F}"/>
    <cellStyle name="Normal 3 29" xfId="484" xr:uid="{00000000-0005-0000-0000-0000D4010000}"/>
    <cellStyle name="Normal 3 29 2" xfId="1418" xr:uid="{47BCE96E-B78E-41BA-8ADE-1ABCFC765CC4}"/>
    <cellStyle name="Normal 3 3" xfId="485" xr:uid="{00000000-0005-0000-0000-0000D5010000}"/>
    <cellStyle name="Normal 3 3 2" xfId="1419" xr:uid="{6D0F0285-B282-4399-8905-E90AFC034C10}"/>
    <cellStyle name="Normal 3 30" xfId="486" xr:uid="{00000000-0005-0000-0000-0000D6010000}"/>
    <cellStyle name="Normal 3 30 2" xfId="1420" xr:uid="{46B5BCB9-7127-4B19-BA26-5849552AA17B}"/>
    <cellStyle name="Normal 3 31" xfId="487" xr:uid="{00000000-0005-0000-0000-0000D7010000}"/>
    <cellStyle name="Normal 3 31 2" xfId="1421" xr:uid="{97A7BDD2-146C-484F-A0D8-F5AD1EE84A06}"/>
    <cellStyle name="Normal 3 32" xfId="488" xr:uid="{00000000-0005-0000-0000-0000D8010000}"/>
    <cellStyle name="Normal 3 32 2" xfId="1422" xr:uid="{4C3CFCBC-EDE9-478E-88F8-F244FAB299DB}"/>
    <cellStyle name="Normal 3 33" xfId="489" xr:uid="{00000000-0005-0000-0000-0000D9010000}"/>
    <cellStyle name="Normal 3 33 2" xfId="1423" xr:uid="{8F52CFC5-E4EA-4FE1-BA53-B5C94E0A9E19}"/>
    <cellStyle name="Normal 3 34" xfId="490" xr:uid="{00000000-0005-0000-0000-0000DA010000}"/>
    <cellStyle name="Normal 3 34 2" xfId="1424" xr:uid="{22DCD35C-B57D-4A6B-8EBC-81E5492B0B5C}"/>
    <cellStyle name="Normal 3 35" xfId="491" xr:uid="{00000000-0005-0000-0000-0000DB010000}"/>
    <cellStyle name="Normal 3 35 2" xfId="1425" xr:uid="{01230814-F0AA-43DE-88BF-36AEBF2FDF6C}"/>
    <cellStyle name="Normal 3 36" xfId="492" xr:uid="{00000000-0005-0000-0000-0000DC010000}"/>
    <cellStyle name="Normal 3 36 2" xfId="1426" xr:uid="{6AED033F-AD4C-4E1C-87FA-5D351D103CA9}"/>
    <cellStyle name="Normal 3 37" xfId="493" xr:uid="{00000000-0005-0000-0000-0000DD010000}"/>
    <cellStyle name="Normal 3 37 2" xfId="1427" xr:uid="{B0182361-8F89-48EE-A480-D04052F84540}"/>
    <cellStyle name="Normal 3 38" xfId="494" xr:uid="{00000000-0005-0000-0000-0000DE010000}"/>
    <cellStyle name="Normal 3 38 2" xfId="1428" xr:uid="{0923B44A-B9D9-4F5A-9402-481EED82B72A}"/>
    <cellStyle name="Normal 3 39" xfId="495" xr:uid="{00000000-0005-0000-0000-0000DF010000}"/>
    <cellStyle name="Normal 3 39 2" xfId="1429" xr:uid="{B4B3D366-8ADF-45A6-8512-B1E19F0CB148}"/>
    <cellStyle name="Normal 3 4" xfId="496" xr:uid="{00000000-0005-0000-0000-0000E0010000}"/>
    <cellStyle name="Normal 3 4 2" xfId="1430" xr:uid="{5D65FCA2-EA4E-487B-9CDB-DC57302D47B3}"/>
    <cellStyle name="Normal 3 40" xfId="497" xr:uid="{00000000-0005-0000-0000-0000E1010000}"/>
    <cellStyle name="Normal 3 40 2" xfId="1431" xr:uid="{EE502B64-C130-45E4-884E-1D8989695408}"/>
    <cellStyle name="Normal 3 41" xfId="498" xr:uid="{00000000-0005-0000-0000-0000E2010000}"/>
    <cellStyle name="Normal 3 41 2" xfId="1432" xr:uid="{3E89C08C-EB03-4B8A-A5CB-AD2885BED9D1}"/>
    <cellStyle name="Normal 3 42" xfId="499" xr:uid="{00000000-0005-0000-0000-0000E3010000}"/>
    <cellStyle name="Normal 3 42 2" xfId="1433" xr:uid="{12024B9F-22D4-4309-A603-CAA2CE2DE79B}"/>
    <cellStyle name="Normal 3 43" xfId="500" xr:uid="{00000000-0005-0000-0000-0000E4010000}"/>
    <cellStyle name="Normal 3 43 2" xfId="1434" xr:uid="{C2BDF6A2-B8CE-45E2-BD3D-0D3DBD0EA756}"/>
    <cellStyle name="Normal 3 44" xfId="501" xr:uid="{00000000-0005-0000-0000-0000E5010000}"/>
    <cellStyle name="Normal 3 44 2" xfId="1435" xr:uid="{2501B307-EE18-4AF3-8323-D077F9C698F1}"/>
    <cellStyle name="Normal 3 45" xfId="502" xr:uid="{00000000-0005-0000-0000-0000E6010000}"/>
    <cellStyle name="Normal 3 45 2" xfId="1436" xr:uid="{9A21D894-D84B-48C3-8592-68BEA6BA3E10}"/>
    <cellStyle name="Normal 3 46" xfId="503" xr:uid="{00000000-0005-0000-0000-0000E7010000}"/>
    <cellStyle name="Normal 3 46 2" xfId="1437" xr:uid="{C79A4C80-FB51-4150-8222-C5356A8E4D07}"/>
    <cellStyle name="Normal 3 47" xfId="504" xr:uid="{00000000-0005-0000-0000-0000E8010000}"/>
    <cellStyle name="Normal 3 47 2" xfId="1438" xr:uid="{EA8F115B-1C4D-4CFF-87AC-FD68717DBD4A}"/>
    <cellStyle name="Normal 3 48" xfId="505" xr:uid="{00000000-0005-0000-0000-0000E9010000}"/>
    <cellStyle name="Normal 3 48 2" xfId="1439" xr:uid="{DEBD04F4-5025-44A1-9691-08A1AE195D0A}"/>
    <cellStyle name="Normal 3 49" xfId="506" xr:uid="{00000000-0005-0000-0000-0000EA010000}"/>
    <cellStyle name="Normal 3 49 2" xfId="1440" xr:uid="{6DC1F22E-4AE0-4B48-8B36-38BBB9898B95}"/>
    <cellStyle name="Normal 3 5" xfId="507" xr:uid="{00000000-0005-0000-0000-0000EB010000}"/>
    <cellStyle name="Normal 3 5 2" xfId="1441" xr:uid="{F94252F8-C1B7-40B0-92C6-4B341F84EEA5}"/>
    <cellStyle name="Normal 3 50" xfId="508" xr:uid="{00000000-0005-0000-0000-0000EC010000}"/>
    <cellStyle name="Normal 3 50 2" xfId="1442" xr:uid="{9832C8B1-9E77-4C0F-B486-9032FAA7D3D3}"/>
    <cellStyle name="Normal 3 51" xfId="509" xr:uid="{00000000-0005-0000-0000-0000ED010000}"/>
    <cellStyle name="Normal 3 51 2" xfId="1443" xr:uid="{CCBC245C-8F30-45E4-B4B8-51B0AC0FAFF0}"/>
    <cellStyle name="Normal 3 52" xfId="510" xr:uid="{00000000-0005-0000-0000-0000EE010000}"/>
    <cellStyle name="Normal 3 52 2" xfId="1444" xr:uid="{A6C53777-A031-40F8-83E1-88BA7EDD668E}"/>
    <cellStyle name="Normal 3 53" xfId="511" xr:uid="{00000000-0005-0000-0000-0000EF010000}"/>
    <cellStyle name="Normal 3 53 2" xfId="1445" xr:uid="{97B82A08-F5DD-49B8-91D0-E4D9D33C9E88}"/>
    <cellStyle name="Normal 3 54" xfId="512" xr:uid="{00000000-0005-0000-0000-0000F0010000}"/>
    <cellStyle name="Normal 3 54 2" xfId="1446" xr:uid="{36AA4C2D-6648-4573-AB8B-62A28E318B4E}"/>
    <cellStyle name="Normal 3 55" xfId="513" xr:uid="{00000000-0005-0000-0000-0000F1010000}"/>
    <cellStyle name="Normal 3 55 2" xfId="1447" xr:uid="{56C6959A-2E3E-44A2-9280-411DE713EC5F}"/>
    <cellStyle name="Normal 3 56" xfId="514" xr:uid="{00000000-0005-0000-0000-0000F2010000}"/>
    <cellStyle name="Normal 3 56 2" xfId="1448" xr:uid="{8006F52A-3592-43A2-83ED-CBD0BD4959CE}"/>
    <cellStyle name="Normal 3 57" xfId="515" xr:uid="{00000000-0005-0000-0000-0000F3010000}"/>
    <cellStyle name="Normal 3 57 2" xfId="1449" xr:uid="{9F3CAABE-ED6C-4A13-8880-6D89D248CBF6}"/>
    <cellStyle name="Normal 3 58" xfId="516" xr:uid="{00000000-0005-0000-0000-0000F4010000}"/>
    <cellStyle name="Normal 3 58 2" xfId="1450" xr:uid="{AB3BEE57-0156-482A-81B0-A8DBA4163D81}"/>
    <cellStyle name="Normal 3 59" xfId="517" xr:uid="{00000000-0005-0000-0000-0000F5010000}"/>
    <cellStyle name="Normal 3 59 2" xfId="1451" xr:uid="{C65F603C-F899-42A2-8C0C-2100ADCEB3D8}"/>
    <cellStyle name="Normal 3 6" xfId="518" xr:uid="{00000000-0005-0000-0000-0000F6010000}"/>
    <cellStyle name="Normal 3 6 2" xfId="1452" xr:uid="{C4B47A8C-EA7A-41A6-BC3C-3DEC05C7220A}"/>
    <cellStyle name="Normal 3 60" xfId="519" xr:uid="{00000000-0005-0000-0000-0000F7010000}"/>
    <cellStyle name="Normal 3 60 2" xfId="1453" xr:uid="{565B4649-0525-46CE-8678-C573B62516CB}"/>
    <cellStyle name="Normal 3 61" xfId="520" xr:uid="{00000000-0005-0000-0000-0000F8010000}"/>
    <cellStyle name="Normal 3 61 2" xfId="1454" xr:uid="{F9AC6E35-D098-4376-8EB2-4B3F7795806D}"/>
    <cellStyle name="Normal 3 62" xfId="521" xr:uid="{00000000-0005-0000-0000-0000F9010000}"/>
    <cellStyle name="Normal 3 62 2" xfId="1455" xr:uid="{2256D2E9-DD0F-4064-A5D0-B3598F2530C2}"/>
    <cellStyle name="Normal 3 63" xfId="522" xr:uid="{00000000-0005-0000-0000-0000FA010000}"/>
    <cellStyle name="Normal 3 63 2" xfId="1456" xr:uid="{7904685E-E19F-4FA3-9D0D-C503113041B0}"/>
    <cellStyle name="Normal 3 64" xfId="523" xr:uid="{00000000-0005-0000-0000-0000FB010000}"/>
    <cellStyle name="Normal 3 64 2" xfId="1457" xr:uid="{8115AB13-2B86-4A30-9F2D-9F4586A6964D}"/>
    <cellStyle name="Normal 3 65" xfId="524" xr:uid="{00000000-0005-0000-0000-0000FC010000}"/>
    <cellStyle name="Normal 3 65 2" xfId="1458" xr:uid="{71980C14-982A-45C3-98AB-F7673D27145F}"/>
    <cellStyle name="Normal 3 66" xfId="525" xr:uid="{00000000-0005-0000-0000-0000FD010000}"/>
    <cellStyle name="Normal 3 66 2" xfId="1459" xr:uid="{2AAFFE49-1975-436B-BFCC-76BDBD31FD45}"/>
    <cellStyle name="Normal 3 67" xfId="526" xr:uid="{00000000-0005-0000-0000-0000FE010000}"/>
    <cellStyle name="Normal 3 67 2" xfId="1460" xr:uid="{8B6285A8-D966-4FA8-A9B2-D07A3242CA28}"/>
    <cellStyle name="Normal 3 68" xfId="527" xr:uid="{00000000-0005-0000-0000-0000FF010000}"/>
    <cellStyle name="Normal 3 68 2" xfId="1461" xr:uid="{E2264ADA-4792-4C23-882D-F5EFDA2201C5}"/>
    <cellStyle name="Normal 3 69" xfId="528" xr:uid="{00000000-0005-0000-0000-000000020000}"/>
    <cellStyle name="Normal 3 69 2" xfId="1462" xr:uid="{6E20D181-E9BC-4631-8CB6-56C4E98B6D65}"/>
    <cellStyle name="Normal 3 7" xfId="529" xr:uid="{00000000-0005-0000-0000-000001020000}"/>
    <cellStyle name="Normal 3 7 2" xfId="1463" xr:uid="{2AB58C2A-3BE6-4B7E-A39C-3A6D18685F48}"/>
    <cellStyle name="Normal 3 70" xfId="530" xr:uid="{00000000-0005-0000-0000-000002020000}"/>
    <cellStyle name="Normal 3 70 2" xfId="1464" xr:uid="{BA4DB132-1A43-4727-9CAE-20DB0DCC66DC}"/>
    <cellStyle name="Normal 3 71" xfId="531" xr:uid="{00000000-0005-0000-0000-000003020000}"/>
    <cellStyle name="Normal 3 71 2" xfId="1465" xr:uid="{DAAB17B3-879D-448E-99D8-9E07B79B53AC}"/>
    <cellStyle name="Normal 3 72" xfId="532" xr:uid="{00000000-0005-0000-0000-000004020000}"/>
    <cellStyle name="Normal 3 72 2" xfId="1466" xr:uid="{763250C7-BA2F-43D8-9A79-47ECFE48C78F}"/>
    <cellStyle name="Normal 3 73" xfId="533" xr:uid="{00000000-0005-0000-0000-000005020000}"/>
    <cellStyle name="Normal 3 73 2" xfId="1467" xr:uid="{5953CD94-7694-42DE-9DB9-D413A6D38315}"/>
    <cellStyle name="Normal 3 74" xfId="534" xr:uid="{00000000-0005-0000-0000-000006020000}"/>
    <cellStyle name="Normal 3 74 2" xfId="1468" xr:uid="{CA062863-6A1D-48EF-B89C-7C130574BF4C}"/>
    <cellStyle name="Normal 3 75" xfId="535" xr:uid="{00000000-0005-0000-0000-000007020000}"/>
    <cellStyle name="Normal 3 75 2" xfId="1469" xr:uid="{A8011250-7596-44A8-A333-30DAD135343C}"/>
    <cellStyle name="Normal 3 76" xfId="536" xr:uid="{00000000-0005-0000-0000-000008020000}"/>
    <cellStyle name="Normal 3 76 2" xfId="1470" xr:uid="{E880AF2F-A230-493B-8536-E5D6B5C88F71}"/>
    <cellStyle name="Normal 3 77" xfId="537" xr:uid="{00000000-0005-0000-0000-000009020000}"/>
    <cellStyle name="Normal 3 77 2" xfId="1471" xr:uid="{F847B652-3B00-40CF-BF36-A03325950467}"/>
    <cellStyle name="Normal 3 78" xfId="538" xr:uid="{00000000-0005-0000-0000-00000A020000}"/>
    <cellStyle name="Normal 3 78 2" xfId="1472" xr:uid="{82EF64CE-33F0-4E96-82E2-F3A3401B9832}"/>
    <cellStyle name="Normal 3 79" xfId="539" xr:uid="{00000000-0005-0000-0000-00000B020000}"/>
    <cellStyle name="Normal 3 79 2" xfId="1473" xr:uid="{099D99FD-BD2F-4D80-AEE3-D1B290886A67}"/>
    <cellStyle name="Normal 3 8" xfId="540" xr:uid="{00000000-0005-0000-0000-00000C020000}"/>
    <cellStyle name="Normal 3 8 2" xfId="1474" xr:uid="{0BC3DB59-8EE3-4D40-AEE4-09932F5721C9}"/>
    <cellStyle name="Normal 3 80" xfId="541" xr:uid="{00000000-0005-0000-0000-00000D020000}"/>
    <cellStyle name="Normal 3 80 2" xfId="1475" xr:uid="{E6FB2A3A-8021-49E9-9D2F-09049BA20225}"/>
    <cellStyle name="Normal 3 81" xfId="542" xr:uid="{00000000-0005-0000-0000-00000E020000}"/>
    <cellStyle name="Normal 3 81 2" xfId="1476" xr:uid="{975E001E-4ACF-41B4-9FD2-BFE43D7AF26C}"/>
    <cellStyle name="Normal 3 82" xfId="543" xr:uid="{00000000-0005-0000-0000-00000F020000}"/>
    <cellStyle name="Normal 3 82 2" xfId="1477" xr:uid="{ADEAA6C2-CD91-443E-8765-AFA69240E07E}"/>
    <cellStyle name="Normal 3 83" xfId="544" xr:uid="{00000000-0005-0000-0000-000010020000}"/>
    <cellStyle name="Normal 3 83 2" xfId="1478" xr:uid="{61188414-61B3-4AEF-A44A-625A9A5795E4}"/>
    <cellStyle name="Normal 3 84" xfId="545" xr:uid="{00000000-0005-0000-0000-000011020000}"/>
    <cellStyle name="Normal 3 84 2" xfId="1479" xr:uid="{DC3AC677-16AD-443B-A924-5E9846253F79}"/>
    <cellStyle name="Normal 3 85" xfId="546" xr:uid="{00000000-0005-0000-0000-000012020000}"/>
    <cellStyle name="Normal 3 85 2" xfId="1480" xr:uid="{27AC83F8-48C0-42BC-B065-36301EB4C099}"/>
    <cellStyle name="Normal 3 86" xfId="547" xr:uid="{00000000-0005-0000-0000-000013020000}"/>
    <cellStyle name="Normal 3 86 2" xfId="1481" xr:uid="{70D172F0-74E0-4ED6-B1B9-9032B5A93464}"/>
    <cellStyle name="Normal 3 87" xfId="548" xr:uid="{00000000-0005-0000-0000-000014020000}"/>
    <cellStyle name="Normal 3 87 2" xfId="1482" xr:uid="{7C6E2129-8F56-4A67-A394-93385B3F2E9C}"/>
    <cellStyle name="Normal 3 88" xfId="549" xr:uid="{00000000-0005-0000-0000-000015020000}"/>
    <cellStyle name="Normal 3 88 2" xfId="1483" xr:uid="{9EC35BED-849F-49EB-A08E-0DCA1B0EB7BE}"/>
    <cellStyle name="Normal 3 89" xfId="550" xr:uid="{00000000-0005-0000-0000-000016020000}"/>
    <cellStyle name="Normal 3 89 2" xfId="1484" xr:uid="{377A6E87-3E42-4D5F-9C0F-2132E8CD654D}"/>
    <cellStyle name="Normal 3 9" xfId="551" xr:uid="{00000000-0005-0000-0000-000017020000}"/>
    <cellStyle name="Normal 3 9 2" xfId="1485" xr:uid="{FF9A37D1-6932-4396-B7AE-A2C90F68737C}"/>
    <cellStyle name="Normal 3 90" xfId="552" xr:uid="{00000000-0005-0000-0000-000018020000}"/>
    <cellStyle name="Normal 3 90 2" xfId="1486" xr:uid="{D429F399-5D42-4230-9822-F749E5592F5F}"/>
    <cellStyle name="Normal 3 91" xfId="553" xr:uid="{00000000-0005-0000-0000-000019020000}"/>
    <cellStyle name="Normal 3 91 2" xfId="1487" xr:uid="{D32D20FA-04F7-46D8-B305-D44954F582F0}"/>
    <cellStyle name="Normal 3 92" xfId="554" xr:uid="{00000000-0005-0000-0000-00001A020000}"/>
    <cellStyle name="Normal 3 92 2" xfId="1488" xr:uid="{E95CE50B-150E-4951-A05B-92DD5457F0EE}"/>
    <cellStyle name="Normal 3 93" xfId="555" xr:uid="{00000000-0005-0000-0000-00001B020000}"/>
    <cellStyle name="Normal 3 93 2" xfId="1489" xr:uid="{E94441C1-4972-4B3B-9D87-71D4F64B795E}"/>
    <cellStyle name="Normal 3 94" xfId="556" xr:uid="{00000000-0005-0000-0000-00001C020000}"/>
    <cellStyle name="Normal 3 94 2" xfId="1490" xr:uid="{D1035EA5-3B01-4461-9D14-026929712015}"/>
    <cellStyle name="Normal 3 95" xfId="1215" xr:uid="{31628285-1DCB-4846-AE12-E201B438ED31}"/>
    <cellStyle name="Normal 30" xfId="557" xr:uid="{00000000-0005-0000-0000-00001D020000}"/>
    <cellStyle name="Normal 30 2" xfId="1491" xr:uid="{CBABA28E-D687-4B2E-98BA-96D8DB385D7D}"/>
    <cellStyle name="Normal 31" xfId="558" xr:uid="{00000000-0005-0000-0000-00001E020000}"/>
    <cellStyle name="Normal 31 2" xfId="1492" xr:uid="{B92E4807-5724-4623-A662-C41E09EF8CC1}"/>
    <cellStyle name="Normal 32" xfId="559" xr:uid="{00000000-0005-0000-0000-00001F020000}"/>
    <cellStyle name="Normal 32 2" xfId="1493" xr:uid="{5F747331-B697-4E3D-BB13-61E3A4AA7A15}"/>
    <cellStyle name="Normal 33" xfId="560" xr:uid="{00000000-0005-0000-0000-000020020000}"/>
    <cellStyle name="Normal 33 2" xfId="561" xr:uid="{00000000-0005-0000-0000-000021020000}"/>
    <cellStyle name="Normal 33 2 2" xfId="1495" xr:uid="{C4271D75-A7BA-49CC-950E-BD61CDE60F0F}"/>
    <cellStyle name="Normal 33 3" xfId="1494" xr:uid="{4139FC5F-2D2A-4D8A-ABDC-D94214AB40D1}"/>
    <cellStyle name="Normal 34" xfId="562" xr:uid="{00000000-0005-0000-0000-000022020000}"/>
    <cellStyle name="Normal 34 2" xfId="1496" xr:uid="{CF5293E4-F360-4594-98C9-B1DA6D7E7F6D}"/>
    <cellStyle name="Normal 35" xfId="563" xr:uid="{00000000-0005-0000-0000-000023020000}"/>
    <cellStyle name="Normal 35 2" xfId="1497" xr:uid="{9FDCB7E4-ED23-495B-816E-7A18342C5E40}"/>
    <cellStyle name="Normal 36" xfId="564" xr:uid="{00000000-0005-0000-0000-000024020000}"/>
    <cellStyle name="Normal 36 2" xfId="1498" xr:uid="{4A35B20F-0970-4968-B3BE-64DC33385463}"/>
    <cellStyle name="Normal 36 2 2" xfId="2539" xr:uid="{1901A844-F5D7-4A57-8161-D81812CF0B7D}"/>
    <cellStyle name="Normal 36 3" xfId="2185" xr:uid="{744EBB2B-34ED-48C7-BBE6-9B6BA8B0A773}"/>
    <cellStyle name="Normal 37" xfId="565" xr:uid="{00000000-0005-0000-0000-000025020000}"/>
    <cellStyle name="Normal 37 2" xfId="1499" xr:uid="{5F7C32E3-ED5F-4A51-AA27-FCA1FA377329}"/>
    <cellStyle name="Normal 4" xfId="566" xr:uid="{00000000-0005-0000-0000-000026020000}"/>
    <cellStyle name="Normal 4 10" xfId="567" xr:uid="{00000000-0005-0000-0000-000027020000}"/>
    <cellStyle name="Normal 4 10 2" xfId="1501" xr:uid="{03948F2C-C926-44B3-A05A-846CDF225D13}"/>
    <cellStyle name="Normal 4 11" xfId="568" xr:uid="{00000000-0005-0000-0000-000028020000}"/>
    <cellStyle name="Normal 4 11 2" xfId="1502" xr:uid="{40ABB5A7-49F3-4755-AEAF-BFAE4CE3A9AF}"/>
    <cellStyle name="Normal 4 12" xfId="569" xr:uid="{00000000-0005-0000-0000-000029020000}"/>
    <cellStyle name="Normal 4 12 2" xfId="1503" xr:uid="{D902A217-D806-49DB-83F5-0E54570DB6D0}"/>
    <cellStyle name="Normal 4 13" xfId="570" xr:uid="{00000000-0005-0000-0000-00002A020000}"/>
    <cellStyle name="Normal 4 13 2" xfId="1504" xr:uid="{7CEB8F5F-A37C-480B-AFCC-838FBC711D01}"/>
    <cellStyle name="Normal 4 14" xfId="571" xr:uid="{00000000-0005-0000-0000-00002B020000}"/>
    <cellStyle name="Normal 4 14 2" xfId="1505" xr:uid="{7F90B55F-CEE7-49E1-8C48-E39CEA6994EE}"/>
    <cellStyle name="Normal 4 15" xfId="572" xr:uid="{00000000-0005-0000-0000-00002C020000}"/>
    <cellStyle name="Normal 4 15 2" xfId="1506" xr:uid="{7DB8C011-9EEB-486D-8729-992917BD8295}"/>
    <cellStyle name="Normal 4 16" xfId="573" xr:uid="{00000000-0005-0000-0000-00002D020000}"/>
    <cellStyle name="Normal 4 16 2" xfId="1507" xr:uid="{C9D0059E-4496-42FE-B3FB-0D89CC46382A}"/>
    <cellStyle name="Normal 4 17" xfId="574" xr:uid="{00000000-0005-0000-0000-00002E020000}"/>
    <cellStyle name="Normal 4 17 2" xfId="1508" xr:uid="{48196B6D-E8D6-454A-9577-8D80047EB670}"/>
    <cellStyle name="Normal 4 18" xfId="575" xr:uid="{00000000-0005-0000-0000-00002F020000}"/>
    <cellStyle name="Normal 4 18 2" xfId="1509" xr:uid="{1676CA4B-FCD3-4FEF-8DE8-0AD4F858297A}"/>
    <cellStyle name="Normal 4 19" xfId="576" xr:uid="{00000000-0005-0000-0000-000030020000}"/>
    <cellStyle name="Normal 4 19 2" xfId="1510" xr:uid="{16BD4643-B177-48C2-81E6-6D6C56D9CF92}"/>
    <cellStyle name="Normal 4 2" xfId="577" xr:uid="{00000000-0005-0000-0000-000031020000}"/>
    <cellStyle name="Normal 4 2 2" xfId="578" xr:uid="{00000000-0005-0000-0000-000032020000}"/>
    <cellStyle name="Normal 4 2 2 2" xfId="1512" xr:uid="{9F8EB83A-BAD1-4C1F-8FC5-801074A3D925}"/>
    <cellStyle name="Normal 4 2 3" xfId="579" xr:uid="{00000000-0005-0000-0000-000033020000}"/>
    <cellStyle name="Normal 4 2 3 2" xfId="1513" xr:uid="{B0670993-5F4D-47FC-B808-07242D8F4DA3}"/>
    <cellStyle name="Normal 4 2 3 2 2" xfId="2540" xr:uid="{3A7DE647-1247-4E02-AE60-3C023202243C}"/>
    <cellStyle name="Normal 4 2 3 3" xfId="2186" xr:uid="{588F23DE-95D4-4E39-9213-B82F27B5A07D}"/>
    <cellStyle name="Normal 4 2 4" xfId="1511" xr:uid="{DA87D4D3-6F8E-44F0-86E3-989C23A00BD9}"/>
    <cellStyle name="Normal 4 20" xfId="580" xr:uid="{00000000-0005-0000-0000-000034020000}"/>
    <cellStyle name="Normal 4 20 2" xfId="1514" xr:uid="{83D7C193-7ADE-4F21-A9A1-2AC069B3F5FD}"/>
    <cellStyle name="Normal 4 21" xfId="581" xr:uid="{00000000-0005-0000-0000-000035020000}"/>
    <cellStyle name="Normal 4 21 2" xfId="1515" xr:uid="{830153C5-E00D-49C1-A1E5-A1E6CBA599F8}"/>
    <cellStyle name="Normal 4 22" xfId="582" xr:uid="{00000000-0005-0000-0000-000036020000}"/>
    <cellStyle name="Normal 4 22 2" xfId="1516" xr:uid="{238037DE-E312-4DC8-A6D2-D4DBD90A3AD5}"/>
    <cellStyle name="Normal 4 23" xfId="583" xr:uid="{00000000-0005-0000-0000-000037020000}"/>
    <cellStyle name="Normal 4 23 2" xfId="1517" xr:uid="{2124A591-9A72-47FC-B4FA-C446A3DD4D3C}"/>
    <cellStyle name="Normal 4 24" xfId="584" xr:uid="{00000000-0005-0000-0000-000038020000}"/>
    <cellStyle name="Normal 4 24 2" xfId="1518" xr:uid="{81682E43-0D42-4510-92A7-DCBCF7FD6CF4}"/>
    <cellStyle name="Normal 4 25" xfId="585" xr:uid="{00000000-0005-0000-0000-000039020000}"/>
    <cellStyle name="Normal 4 25 2" xfId="1519" xr:uid="{E5C9E7E7-0867-490C-A9EB-3FE1D5EF440C}"/>
    <cellStyle name="Normal 4 26" xfId="586" xr:uid="{00000000-0005-0000-0000-00003A020000}"/>
    <cellStyle name="Normal 4 26 2" xfId="1520" xr:uid="{87DC8666-FEF5-41F4-A791-412247688F9E}"/>
    <cellStyle name="Normal 4 27" xfId="587" xr:uid="{00000000-0005-0000-0000-00003B020000}"/>
    <cellStyle name="Normal 4 27 2" xfId="1521" xr:uid="{D12F76B4-3306-4242-9BB5-713B2DD6E26C}"/>
    <cellStyle name="Normal 4 28" xfId="588" xr:uid="{00000000-0005-0000-0000-00003C020000}"/>
    <cellStyle name="Normal 4 28 2" xfId="1522" xr:uid="{058821DF-458B-4D9A-AD7A-E05416A7391D}"/>
    <cellStyle name="Normal 4 29" xfId="589" xr:uid="{00000000-0005-0000-0000-00003D020000}"/>
    <cellStyle name="Normal 4 29 2" xfId="1523" xr:uid="{C8332259-DF9E-46D0-87F7-868D6B2D42C1}"/>
    <cellStyle name="Normal 4 3" xfId="590" xr:uid="{00000000-0005-0000-0000-00003E020000}"/>
    <cellStyle name="Normal 4 3 2" xfId="1524" xr:uid="{2CB3054F-F1D2-4DE6-82DA-A300C44B1519}"/>
    <cellStyle name="Normal 4 30" xfId="591" xr:uid="{00000000-0005-0000-0000-00003F020000}"/>
    <cellStyle name="Normal 4 30 2" xfId="1525" xr:uid="{226D8353-678D-43CF-9085-452C5CCF9F06}"/>
    <cellStyle name="Normal 4 31" xfId="592" xr:uid="{00000000-0005-0000-0000-000040020000}"/>
    <cellStyle name="Normal 4 31 2" xfId="1526" xr:uid="{BF6BE068-F16B-4199-B64E-95D0BEF7C318}"/>
    <cellStyle name="Normal 4 32" xfId="593" xr:uid="{00000000-0005-0000-0000-000041020000}"/>
    <cellStyle name="Normal 4 32 2" xfId="1527" xr:uid="{6A7E5C04-B091-458A-9757-9887FE369C3D}"/>
    <cellStyle name="Normal 4 33" xfId="594" xr:uid="{00000000-0005-0000-0000-000042020000}"/>
    <cellStyle name="Normal 4 33 2" xfId="1528" xr:uid="{4E378326-AC79-4382-A24D-4677C0608EEF}"/>
    <cellStyle name="Normal 4 34" xfId="595" xr:uid="{00000000-0005-0000-0000-000043020000}"/>
    <cellStyle name="Normal 4 34 2" xfId="1529" xr:uid="{5784331D-A1D8-4A0E-921D-0E7ADB724D29}"/>
    <cellStyle name="Normal 4 35" xfId="596" xr:uid="{00000000-0005-0000-0000-000044020000}"/>
    <cellStyle name="Normal 4 35 2" xfId="1530" xr:uid="{41B7773E-2F1F-426D-8746-5975BE496B88}"/>
    <cellStyle name="Normal 4 36" xfId="597" xr:uid="{00000000-0005-0000-0000-000045020000}"/>
    <cellStyle name="Normal 4 36 2" xfId="1531" xr:uid="{A6D9BB36-5E89-4C89-B1AC-6706ED46849D}"/>
    <cellStyle name="Normal 4 37" xfId="598" xr:uid="{00000000-0005-0000-0000-000046020000}"/>
    <cellStyle name="Normal 4 37 2" xfId="1532" xr:uid="{C39C2088-EEE6-4FAD-B112-36F516C284DD}"/>
    <cellStyle name="Normal 4 38" xfId="599" xr:uid="{00000000-0005-0000-0000-000047020000}"/>
    <cellStyle name="Normal 4 38 2" xfId="1533" xr:uid="{A57A2DC5-4586-416D-AFDB-C40EAEA90694}"/>
    <cellStyle name="Normal 4 39" xfId="600" xr:uid="{00000000-0005-0000-0000-000048020000}"/>
    <cellStyle name="Normal 4 39 2" xfId="1534" xr:uid="{FB76E638-4D7B-4198-B4E3-37ADD0A9BE7E}"/>
    <cellStyle name="Normal 4 4" xfId="601" xr:uid="{00000000-0005-0000-0000-000049020000}"/>
    <cellStyle name="Normal 4 4 2" xfId="1535" xr:uid="{9985C855-3559-4A8E-921F-FBE673C4EC1B}"/>
    <cellStyle name="Normal 4 40" xfId="602" xr:uid="{00000000-0005-0000-0000-00004A020000}"/>
    <cellStyle name="Normal 4 40 2" xfId="1536" xr:uid="{8AF2686F-9C22-4B3B-82CE-E06C8992126D}"/>
    <cellStyle name="Normal 4 41" xfId="603" xr:uid="{00000000-0005-0000-0000-00004B020000}"/>
    <cellStyle name="Normal 4 41 2" xfId="1537" xr:uid="{AC10CB5B-13CC-4558-8EC5-E14A5D81DE06}"/>
    <cellStyle name="Normal 4 42" xfId="604" xr:uid="{00000000-0005-0000-0000-00004C020000}"/>
    <cellStyle name="Normal 4 42 2" xfId="1538" xr:uid="{F5CA8D45-81D3-4702-B147-702D215EAFBE}"/>
    <cellStyle name="Normal 4 43" xfId="605" xr:uid="{00000000-0005-0000-0000-00004D020000}"/>
    <cellStyle name="Normal 4 43 2" xfId="1539" xr:uid="{A2ABB358-B991-4D45-AF3E-4AAAFDF37A56}"/>
    <cellStyle name="Normal 4 44" xfId="606" xr:uid="{00000000-0005-0000-0000-00004E020000}"/>
    <cellStyle name="Normal 4 44 2" xfId="1540" xr:uid="{BA8034A9-7829-4C5F-906E-D0F57B8B47B8}"/>
    <cellStyle name="Normal 4 45" xfId="607" xr:uid="{00000000-0005-0000-0000-00004F020000}"/>
    <cellStyle name="Normal 4 45 2" xfId="1541" xr:uid="{1CD0CF62-57C0-4F0E-AE36-712007369768}"/>
    <cellStyle name="Normal 4 46" xfId="608" xr:uid="{00000000-0005-0000-0000-000050020000}"/>
    <cellStyle name="Normal 4 46 2" xfId="1542" xr:uid="{D64F9B03-5654-4B4E-B1B9-011AF94B9085}"/>
    <cellStyle name="Normal 4 47" xfId="609" xr:uid="{00000000-0005-0000-0000-000051020000}"/>
    <cellStyle name="Normal 4 47 2" xfId="1543" xr:uid="{FA2B52F8-5FC7-43FF-95DB-E94FEABF07FB}"/>
    <cellStyle name="Normal 4 48" xfId="610" xr:uid="{00000000-0005-0000-0000-000052020000}"/>
    <cellStyle name="Normal 4 48 2" xfId="1544" xr:uid="{46D99D88-14D5-4560-89BA-53E4EE016ADB}"/>
    <cellStyle name="Normal 4 49" xfId="611" xr:uid="{00000000-0005-0000-0000-000053020000}"/>
    <cellStyle name="Normal 4 49 2" xfId="1545" xr:uid="{D04E34FA-1D33-4107-BB7D-856BB89C8B2C}"/>
    <cellStyle name="Normal 4 5" xfId="612" xr:uid="{00000000-0005-0000-0000-000054020000}"/>
    <cellStyle name="Normal 4 5 2" xfId="1546" xr:uid="{20487F2B-8B96-45B8-A02E-78497A741CBA}"/>
    <cellStyle name="Normal 4 50" xfId="613" xr:uid="{00000000-0005-0000-0000-000055020000}"/>
    <cellStyle name="Normal 4 50 2" xfId="1547" xr:uid="{9FCB164D-7DAA-4195-8EBB-657196014974}"/>
    <cellStyle name="Normal 4 51" xfId="614" xr:uid="{00000000-0005-0000-0000-000056020000}"/>
    <cellStyle name="Normal 4 51 2" xfId="1548" xr:uid="{1DF754DB-D714-4085-924A-78AB88011F22}"/>
    <cellStyle name="Normal 4 52" xfId="615" xr:uid="{00000000-0005-0000-0000-000057020000}"/>
    <cellStyle name="Normal 4 52 2" xfId="1549" xr:uid="{2B227D3D-535E-4E0B-B308-9D1047A96AD1}"/>
    <cellStyle name="Normal 4 53" xfId="616" xr:uid="{00000000-0005-0000-0000-000058020000}"/>
    <cellStyle name="Normal 4 53 2" xfId="1550" xr:uid="{C211A886-EDC9-4F4C-B486-8916D8D867F3}"/>
    <cellStyle name="Normal 4 54" xfId="617" xr:uid="{00000000-0005-0000-0000-000059020000}"/>
    <cellStyle name="Normal 4 54 2" xfId="1551" xr:uid="{6253B148-ECB3-4713-B70C-505E111E0F7D}"/>
    <cellStyle name="Normal 4 55" xfId="618" xr:uid="{00000000-0005-0000-0000-00005A020000}"/>
    <cellStyle name="Normal 4 55 2" xfId="1552" xr:uid="{58378C1C-BCA4-4A71-B9C5-A8E6673F706B}"/>
    <cellStyle name="Normal 4 56" xfId="619" xr:uid="{00000000-0005-0000-0000-00005B020000}"/>
    <cellStyle name="Normal 4 56 2" xfId="1553" xr:uid="{0C3F7E82-7008-4981-9103-0B61037F8696}"/>
    <cellStyle name="Normal 4 57" xfId="620" xr:uid="{00000000-0005-0000-0000-00005C020000}"/>
    <cellStyle name="Normal 4 57 2" xfId="1554" xr:uid="{71B87FF9-C36C-45AD-9A7A-9A582115E001}"/>
    <cellStyle name="Normal 4 58" xfId="621" xr:uid="{00000000-0005-0000-0000-00005D020000}"/>
    <cellStyle name="Normal 4 58 2" xfId="1555" xr:uid="{18ADEB38-8375-4505-9427-44D0FBE35F79}"/>
    <cellStyle name="Normal 4 59" xfId="622" xr:uid="{00000000-0005-0000-0000-00005E020000}"/>
    <cellStyle name="Normal 4 59 2" xfId="1556" xr:uid="{B0D4CD68-9640-413F-8FB9-1EE51B777051}"/>
    <cellStyle name="Normal 4 6" xfId="623" xr:uid="{00000000-0005-0000-0000-00005F020000}"/>
    <cellStyle name="Normal 4 6 2" xfId="1557" xr:uid="{1DD5772A-B34D-474E-9E15-E26F084BBFAE}"/>
    <cellStyle name="Normal 4 60" xfId="624" xr:uid="{00000000-0005-0000-0000-000060020000}"/>
    <cellStyle name="Normal 4 60 2" xfId="1558" xr:uid="{503A981F-012E-41FB-8915-AB037A55A7AC}"/>
    <cellStyle name="Normal 4 61" xfId="625" xr:uid="{00000000-0005-0000-0000-000061020000}"/>
    <cellStyle name="Normal 4 61 2" xfId="1559" xr:uid="{D70DCEB2-1F78-4E44-A198-2948F680BD41}"/>
    <cellStyle name="Normal 4 62" xfId="626" xr:uid="{00000000-0005-0000-0000-000062020000}"/>
    <cellStyle name="Normal 4 62 2" xfId="1560" xr:uid="{CB833756-3197-4EF4-A402-8E470FF4AAE3}"/>
    <cellStyle name="Normal 4 63" xfId="627" xr:uid="{00000000-0005-0000-0000-000063020000}"/>
    <cellStyle name="Normal 4 63 2" xfId="1561" xr:uid="{45AFA344-81A6-400A-90E8-299D93663A34}"/>
    <cellStyle name="Normal 4 64" xfId="628" xr:uid="{00000000-0005-0000-0000-000064020000}"/>
    <cellStyle name="Normal 4 64 2" xfId="1562" xr:uid="{E56748E6-1879-4434-80CA-D7E72F72967B}"/>
    <cellStyle name="Normal 4 65" xfId="629" xr:uid="{00000000-0005-0000-0000-000065020000}"/>
    <cellStyle name="Normal 4 65 2" xfId="1563" xr:uid="{67F7C27E-8190-4016-B65C-CC70ACF9F754}"/>
    <cellStyle name="Normal 4 66" xfId="630" xr:uid="{00000000-0005-0000-0000-000066020000}"/>
    <cellStyle name="Normal 4 66 2" xfId="1564" xr:uid="{4C573ED2-AE9B-4A05-A744-B1508110B258}"/>
    <cellStyle name="Normal 4 67" xfId="631" xr:uid="{00000000-0005-0000-0000-000067020000}"/>
    <cellStyle name="Normal 4 67 2" xfId="1565" xr:uid="{4C54C850-70A7-4E18-8F99-AFD593876359}"/>
    <cellStyle name="Normal 4 68" xfId="632" xr:uid="{00000000-0005-0000-0000-000068020000}"/>
    <cellStyle name="Normal 4 68 2" xfId="1566" xr:uid="{01B8CDC6-5DEE-47E5-80C2-41D2DA6921C5}"/>
    <cellStyle name="Normal 4 69" xfId="633" xr:uid="{00000000-0005-0000-0000-000069020000}"/>
    <cellStyle name="Normal 4 69 2" xfId="1567" xr:uid="{332CAED2-4B31-499E-A7F1-1E95070ECA03}"/>
    <cellStyle name="Normal 4 7" xfId="634" xr:uid="{00000000-0005-0000-0000-00006A020000}"/>
    <cellStyle name="Normal 4 7 2" xfId="1568" xr:uid="{EED64C94-33ED-492B-91C5-B7BDADF6345C}"/>
    <cellStyle name="Normal 4 70" xfId="635" xr:uid="{00000000-0005-0000-0000-00006B020000}"/>
    <cellStyle name="Normal 4 70 2" xfId="1569" xr:uid="{8F8434FD-8604-41CE-ADD2-EF2EEF730324}"/>
    <cellStyle name="Normal 4 71" xfId="636" xr:uid="{00000000-0005-0000-0000-00006C020000}"/>
    <cellStyle name="Normal 4 71 2" xfId="1570" xr:uid="{7C99B9DA-9049-40B3-A74A-3BA7781826C3}"/>
    <cellStyle name="Normal 4 72" xfId="637" xr:uid="{00000000-0005-0000-0000-00006D020000}"/>
    <cellStyle name="Normal 4 72 2" xfId="1571" xr:uid="{BC5C2A69-5782-4FAE-B201-177AE59DA487}"/>
    <cellStyle name="Normal 4 73" xfId="638" xr:uid="{00000000-0005-0000-0000-00006E020000}"/>
    <cellStyle name="Normal 4 73 2" xfId="1572" xr:uid="{18C5ECE5-6BE6-4361-AAA5-C294CB0289C5}"/>
    <cellStyle name="Normal 4 74" xfId="639" xr:uid="{00000000-0005-0000-0000-00006F020000}"/>
    <cellStyle name="Normal 4 74 2" xfId="1573" xr:uid="{ED9E0CF4-9A7E-4F8C-B5D2-CC4C8C41A2DB}"/>
    <cellStyle name="Normal 4 75" xfId="640" xr:uid="{00000000-0005-0000-0000-000070020000}"/>
    <cellStyle name="Normal 4 75 2" xfId="1574" xr:uid="{1F4E6F2C-605F-47B7-A8FF-555B5EF1D022}"/>
    <cellStyle name="Normal 4 76" xfId="641" xr:uid="{00000000-0005-0000-0000-000071020000}"/>
    <cellStyle name="Normal 4 76 2" xfId="1575" xr:uid="{26E2188C-267A-4DF6-857A-7E72172CFF9A}"/>
    <cellStyle name="Normal 4 77" xfId="642" xr:uid="{00000000-0005-0000-0000-000072020000}"/>
    <cellStyle name="Normal 4 77 2" xfId="1576" xr:uid="{0A3DBDAA-541C-4B99-9727-54C31A7BBA34}"/>
    <cellStyle name="Normal 4 78" xfId="643" xr:uid="{00000000-0005-0000-0000-000073020000}"/>
    <cellStyle name="Normal 4 78 2" xfId="1577" xr:uid="{6B7A9D70-EF04-4C5C-91CF-AA0B229B52D0}"/>
    <cellStyle name="Normal 4 79" xfId="644" xr:uid="{00000000-0005-0000-0000-000074020000}"/>
    <cellStyle name="Normal 4 79 2" xfId="1578" xr:uid="{416384BA-7F79-4152-9FB3-FDAA19261D37}"/>
    <cellStyle name="Normal 4 8" xfId="645" xr:uid="{00000000-0005-0000-0000-000075020000}"/>
    <cellStyle name="Normal 4 8 2" xfId="1579" xr:uid="{9CBC71B6-A354-4862-A940-70BE87FDF312}"/>
    <cellStyle name="Normal 4 80" xfId="646" xr:uid="{00000000-0005-0000-0000-000076020000}"/>
    <cellStyle name="Normal 4 80 2" xfId="1580" xr:uid="{C08670DE-AD60-4FEC-902D-29F7A02A013D}"/>
    <cellStyle name="Normal 4 81" xfId="647" xr:uid="{00000000-0005-0000-0000-000077020000}"/>
    <cellStyle name="Normal 4 81 2" xfId="1581" xr:uid="{E159C6AA-9E4C-47B4-95C5-24C4AABA3E89}"/>
    <cellStyle name="Normal 4 82" xfId="648" xr:uid="{00000000-0005-0000-0000-000078020000}"/>
    <cellStyle name="Normal 4 82 2" xfId="1582" xr:uid="{2E3C0378-30BB-4CE9-8EDB-DCA8814FE221}"/>
    <cellStyle name="Normal 4 83" xfId="649" xr:uid="{00000000-0005-0000-0000-000079020000}"/>
    <cellStyle name="Normal 4 83 2" xfId="1583" xr:uid="{F455A9C3-E2D2-4996-8386-569C32DEE60E}"/>
    <cellStyle name="Normal 4 84" xfId="650" xr:uid="{00000000-0005-0000-0000-00007A020000}"/>
    <cellStyle name="Normal 4 84 2" xfId="1584" xr:uid="{9393FEA8-E7F8-465D-ADFF-89256295684E}"/>
    <cellStyle name="Normal 4 85" xfId="651" xr:uid="{00000000-0005-0000-0000-00007B020000}"/>
    <cellStyle name="Normal 4 85 2" xfId="1585" xr:uid="{EC6E5C86-3263-4C58-875E-0BF7D7C7F9B8}"/>
    <cellStyle name="Normal 4 86" xfId="652" xr:uid="{00000000-0005-0000-0000-00007C020000}"/>
    <cellStyle name="Normal 4 86 2" xfId="1586" xr:uid="{80EEB8B2-2919-48B2-A9C7-5A7607055E35}"/>
    <cellStyle name="Normal 4 87" xfId="653" xr:uid="{00000000-0005-0000-0000-00007D020000}"/>
    <cellStyle name="Normal 4 87 2" xfId="1587" xr:uid="{A3B3F375-4865-45E2-BD32-0A81807C86B2}"/>
    <cellStyle name="Normal 4 88" xfId="654" xr:uid="{00000000-0005-0000-0000-00007E020000}"/>
    <cellStyle name="Normal 4 88 2" xfId="1588" xr:uid="{DB9B898E-198F-4074-963B-72CC024239B1}"/>
    <cellStyle name="Normal 4 89" xfId="655" xr:uid="{00000000-0005-0000-0000-00007F020000}"/>
    <cellStyle name="Normal 4 89 2" xfId="1589" xr:uid="{CE35AB41-59D2-4196-A5E5-E61275DCED7B}"/>
    <cellStyle name="Normal 4 9" xfId="656" xr:uid="{00000000-0005-0000-0000-000080020000}"/>
    <cellStyle name="Normal 4 9 2" xfId="1590" xr:uid="{38133917-97DF-4AE8-8D98-0056380036FC}"/>
    <cellStyle name="Normal 4 90" xfId="657" xr:uid="{00000000-0005-0000-0000-000081020000}"/>
    <cellStyle name="Normal 4 90 2" xfId="1591" xr:uid="{73D2E6DF-A04B-4DA0-98EC-D37FDE3BAFEB}"/>
    <cellStyle name="Normal 4 91" xfId="658" xr:uid="{00000000-0005-0000-0000-000082020000}"/>
    <cellStyle name="Normal 4 91 2" xfId="1592" xr:uid="{47533DBD-8BC4-49F3-9D06-77F29B6DD149}"/>
    <cellStyle name="Normal 4 92" xfId="659" xr:uid="{00000000-0005-0000-0000-000083020000}"/>
    <cellStyle name="Normal 4 92 2" xfId="1593" xr:uid="{459BB724-C6BE-4550-9BC1-8F4F58329B1B}"/>
    <cellStyle name="Normal 4 93" xfId="660" xr:uid="{00000000-0005-0000-0000-000084020000}"/>
    <cellStyle name="Normal 4 93 2" xfId="1594" xr:uid="{35BE13D9-0DD6-4003-BA7A-2E4E3E7DFA4E}"/>
    <cellStyle name="Normal 4 93 2 2" xfId="2541" xr:uid="{8E2D4D02-BA8A-4C89-ADFF-5D75FD2D5B9E}"/>
    <cellStyle name="Normal 4 93 3" xfId="2187" xr:uid="{932CFD39-F28B-48E8-B48B-0D330A8F665C}"/>
    <cellStyle name="Normal 4 94" xfId="661" xr:uid="{00000000-0005-0000-0000-000085020000}"/>
    <cellStyle name="Normal 4 94 2" xfId="1595" xr:uid="{ED52D8D1-7DCE-402A-83C0-63953B688670}"/>
    <cellStyle name="Normal 4 94 2 2" xfId="2542" xr:uid="{A921DD5E-562D-4865-9D3D-346F8059A206}"/>
    <cellStyle name="Normal 4 94 3" xfId="2188" xr:uid="{2B0B5F5D-B86B-465D-A5B6-B52153F93683}"/>
    <cellStyle name="Normal 4 95" xfId="1500" xr:uid="{215E14B7-D2C0-45C2-B217-805D64C6AF6F}"/>
    <cellStyle name="Normal 5" xfId="662" xr:uid="{00000000-0005-0000-0000-000086020000}"/>
    <cellStyle name="Normal 5 10" xfId="663" xr:uid="{00000000-0005-0000-0000-000087020000}"/>
    <cellStyle name="Normal 5 10 2" xfId="664" xr:uid="{00000000-0005-0000-0000-000088020000}"/>
    <cellStyle name="Normal 5 10 2 2" xfId="1598" xr:uid="{B3085802-5B38-4C7E-BABF-791222231B19}"/>
    <cellStyle name="Normal 5 10 3" xfId="1597" xr:uid="{CDF017DE-A336-477A-857C-D2AFAB587BE9}"/>
    <cellStyle name="Normal 5 11" xfId="665" xr:uid="{00000000-0005-0000-0000-000089020000}"/>
    <cellStyle name="Normal 5 11 2" xfId="666" xr:uid="{00000000-0005-0000-0000-00008A020000}"/>
    <cellStyle name="Normal 5 11 2 2" xfId="1600" xr:uid="{41E74E7D-6CDF-4275-A017-5C0C64350796}"/>
    <cellStyle name="Normal 5 11 3" xfId="1599" xr:uid="{C83331D9-CEDF-478E-AEC4-49BC27F6512A}"/>
    <cellStyle name="Normal 5 12" xfId="667" xr:uid="{00000000-0005-0000-0000-00008B020000}"/>
    <cellStyle name="Normal 5 12 2" xfId="668" xr:uid="{00000000-0005-0000-0000-00008C020000}"/>
    <cellStyle name="Normal 5 12 2 2" xfId="1602" xr:uid="{64DA4005-41E7-4926-ABCD-C752080FD038}"/>
    <cellStyle name="Normal 5 12 3" xfId="1601" xr:uid="{F38305A5-6183-471D-B5CA-AB92031DA797}"/>
    <cellStyle name="Normal 5 13" xfId="669" xr:uid="{00000000-0005-0000-0000-00008D020000}"/>
    <cellStyle name="Normal 5 13 2" xfId="670" xr:uid="{00000000-0005-0000-0000-00008E020000}"/>
    <cellStyle name="Normal 5 13 2 2" xfId="1604" xr:uid="{89B85B90-5ED9-4D9B-BE44-692FF46C127C}"/>
    <cellStyle name="Normal 5 13 3" xfId="1603" xr:uid="{AD09076B-5FC9-4900-B42B-6BD0A6690E76}"/>
    <cellStyle name="Normal 5 14" xfId="671" xr:uid="{00000000-0005-0000-0000-00008F020000}"/>
    <cellStyle name="Normal 5 14 2" xfId="672" xr:uid="{00000000-0005-0000-0000-000090020000}"/>
    <cellStyle name="Normal 5 14 2 2" xfId="1606" xr:uid="{CBCCC516-C4AE-46C7-8129-504B84945741}"/>
    <cellStyle name="Normal 5 14 3" xfId="1605" xr:uid="{955B0827-4E9C-4DA9-88E2-4ED504B05B4D}"/>
    <cellStyle name="Normal 5 15" xfId="673" xr:uid="{00000000-0005-0000-0000-000091020000}"/>
    <cellStyle name="Normal 5 15 2" xfId="674" xr:uid="{00000000-0005-0000-0000-000092020000}"/>
    <cellStyle name="Normal 5 15 2 2" xfId="1608" xr:uid="{0187FD37-FFC6-45FA-A70D-0CDBA68E8BC7}"/>
    <cellStyle name="Normal 5 15 3" xfId="1607" xr:uid="{606B5CAC-1121-4FC7-9167-D4108305A450}"/>
    <cellStyle name="Normal 5 16" xfId="675" xr:uid="{00000000-0005-0000-0000-000093020000}"/>
    <cellStyle name="Normal 5 16 2" xfId="676" xr:uid="{00000000-0005-0000-0000-000094020000}"/>
    <cellStyle name="Normal 5 16 2 2" xfId="1610" xr:uid="{391A842F-6A26-4FE5-85CC-1BD4D2EFC7EA}"/>
    <cellStyle name="Normal 5 16 3" xfId="1609" xr:uid="{94F657E9-9FF4-4673-8568-07E3E09C224D}"/>
    <cellStyle name="Normal 5 17" xfId="677" xr:uid="{00000000-0005-0000-0000-000095020000}"/>
    <cellStyle name="Normal 5 17 2" xfId="678" xr:uid="{00000000-0005-0000-0000-000096020000}"/>
    <cellStyle name="Normal 5 17 2 2" xfId="1612" xr:uid="{A825E794-A146-4077-A18E-F3F6A0CD8568}"/>
    <cellStyle name="Normal 5 17 3" xfId="1611" xr:uid="{45DDE7D9-AC59-496A-9DB9-4DBB1E9DC716}"/>
    <cellStyle name="Normal 5 18" xfId="679" xr:uid="{00000000-0005-0000-0000-000097020000}"/>
    <cellStyle name="Normal 5 18 2" xfId="680" xr:uid="{00000000-0005-0000-0000-000098020000}"/>
    <cellStyle name="Normal 5 18 2 2" xfId="1614" xr:uid="{97D541D9-18EC-43D5-A75B-BAFE75BB56B9}"/>
    <cellStyle name="Normal 5 18 3" xfId="1613" xr:uid="{308F2A5E-EA72-4BD8-90A0-DC95FB1DAD76}"/>
    <cellStyle name="Normal 5 19" xfId="681" xr:uid="{00000000-0005-0000-0000-000099020000}"/>
    <cellStyle name="Normal 5 19 2" xfId="682" xr:uid="{00000000-0005-0000-0000-00009A020000}"/>
    <cellStyle name="Normal 5 19 2 2" xfId="1616" xr:uid="{E57E2975-DF7E-439C-A5CF-6350B1CB4783}"/>
    <cellStyle name="Normal 5 19 3" xfId="1615" xr:uid="{3EA5C8E2-1FAB-4E1D-9DF6-B5987FC741AF}"/>
    <cellStyle name="Normal 5 2" xfId="683" xr:uid="{00000000-0005-0000-0000-00009B020000}"/>
    <cellStyle name="Normal 5 2 2" xfId="684" xr:uid="{00000000-0005-0000-0000-00009C020000}"/>
    <cellStyle name="Normal 5 2 2 2" xfId="1618" xr:uid="{45B983D8-D68D-4714-8C26-ECE47455F1F6}"/>
    <cellStyle name="Normal 5 2 3" xfId="685" xr:uid="{00000000-0005-0000-0000-00009D020000}"/>
    <cellStyle name="Normal 5 2 3 2" xfId="1619" xr:uid="{8F1621B5-1770-4039-ACE3-CA917E433151}"/>
    <cellStyle name="Normal 5 2 4" xfId="686" xr:uid="{00000000-0005-0000-0000-00009E020000}"/>
    <cellStyle name="Normal 5 2 4 2" xfId="1620" xr:uid="{839134FE-593D-4CC6-8048-90644AAB5782}"/>
    <cellStyle name="Normal 5 2 4 2 2" xfId="2543" xr:uid="{65ED2C58-8FF2-4F50-A467-11A9B7C2DFB1}"/>
    <cellStyle name="Normal 5 2 4 3" xfId="2189" xr:uid="{33ABC4AB-4DD7-41BF-BCBD-4B4E4945A292}"/>
    <cellStyle name="Normal 5 2 5" xfId="1617" xr:uid="{25544E82-71F3-43C2-855C-5BDE316B08BE}"/>
    <cellStyle name="Normal 5 20" xfId="687" xr:uid="{00000000-0005-0000-0000-00009F020000}"/>
    <cellStyle name="Normal 5 20 2" xfId="688" xr:uid="{00000000-0005-0000-0000-0000A0020000}"/>
    <cellStyle name="Normal 5 20 2 2" xfId="1622" xr:uid="{F1BA7B2F-D58A-489A-91F6-5D4B62424DBF}"/>
    <cellStyle name="Normal 5 20 3" xfId="1621" xr:uid="{E384B9F8-D731-4531-B645-5408E86B0D9D}"/>
    <cellStyle name="Normal 5 21" xfId="689" xr:uid="{00000000-0005-0000-0000-0000A1020000}"/>
    <cellStyle name="Normal 5 21 2" xfId="690" xr:uid="{00000000-0005-0000-0000-0000A2020000}"/>
    <cellStyle name="Normal 5 21 2 2" xfId="1624" xr:uid="{A97D68D6-0C17-4C3C-A5C2-8905BDF4C0E1}"/>
    <cellStyle name="Normal 5 21 3" xfId="1623" xr:uid="{3449B02C-64A6-4483-8308-FD6E62937CAA}"/>
    <cellStyle name="Normal 5 22" xfId="691" xr:uid="{00000000-0005-0000-0000-0000A3020000}"/>
    <cellStyle name="Normal 5 22 2" xfId="692" xr:uid="{00000000-0005-0000-0000-0000A4020000}"/>
    <cellStyle name="Normal 5 22 2 2" xfId="1626" xr:uid="{E33CF735-C1B6-44DD-9B26-861A9EECF893}"/>
    <cellStyle name="Normal 5 22 3" xfId="1625" xr:uid="{AE28E1A3-4A04-430C-8D95-08EE72686E6E}"/>
    <cellStyle name="Normal 5 23" xfId="693" xr:uid="{00000000-0005-0000-0000-0000A5020000}"/>
    <cellStyle name="Normal 5 23 2" xfId="694" xr:uid="{00000000-0005-0000-0000-0000A6020000}"/>
    <cellStyle name="Normal 5 23 2 2" xfId="1628" xr:uid="{3BCEC28D-BD73-4C9F-951D-FF0EA6551325}"/>
    <cellStyle name="Normal 5 23 3" xfId="1627" xr:uid="{462726DD-C65A-4A35-9F1E-EC0E536BD9AD}"/>
    <cellStyle name="Normal 5 24" xfId="695" xr:uid="{00000000-0005-0000-0000-0000A7020000}"/>
    <cellStyle name="Normal 5 24 2" xfId="696" xr:uid="{00000000-0005-0000-0000-0000A8020000}"/>
    <cellStyle name="Normal 5 24 2 2" xfId="1630" xr:uid="{B1D3DF0D-42B1-40F6-A3E1-3256242D1B29}"/>
    <cellStyle name="Normal 5 24 3" xfId="1629" xr:uid="{ABABFBAF-71E4-4229-A882-B2A793EF770D}"/>
    <cellStyle name="Normal 5 25" xfId="697" xr:uid="{00000000-0005-0000-0000-0000A9020000}"/>
    <cellStyle name="Normal 5 25 2" xfId="698" xr:uid="{00000000-0005-0000-0000-0000AA020000}"/>
    <cellStyle name="Normal 5 25 2 2" xfId="1632" xr:uid="{2CE2DEC2-2D47-4D2C-AB4C-B59809F38C3E}"/>
    <cellStyle name="Normal 5 25 3" xfId="1631" xr:uid="{2BCFFB45-F81D-4DC4-B08F-50E1113AFF10}"/>
    <cellStyle name="Normal 5 26" xfId="699" xr:uid="{00000000-0005-0000-0000-0000AB020000}"/>
    <cellStyle name="Normal 5 26 2" xfId="700" xr:uid="{00000000-0005-0000-0000-0000AC020000}"/>
    <cellStyle name="Normal 5 26 2 2" xfId="1634" xr:uid="{0F6A1BFD-AC92-48AF-858B-C6E5FA9547D2}"/>
    <cellStyle name="Normal 5 26 3" xfId="1633" xr:uid="{D5DFE6F2-FFEC-4BB2-AED1-DD727E8912F1}"/>
    <cellStyle name="Normal 5 27" xfId="701" xr:uid="{00000000-0005-0000-0000-0000AD020000}"/>
    <cellStyle name="Normal 5 27 2" xfId="702" xr:uid="{00000000-0005-0000-0000-0000AE020000}"/>
    <cellStyle name="Normal 5 27 2 2" xfId="1636" xr:uid="{35833074-AFFF-48DC-A01F-0A1B9532D9A0}"/>
    <cellStyle name="Normal 5 27 3" xfId="1635" xr:uid="{E6CB9CF6-7E79-41AC-9F07-E44141C43A11}"/>
    <cellStyle name="Normal 5 28" xfId="703" xr:uid="{00000000-0005-0000-0000-0000AF020000}"/>
    <cellStyle name="Normal 5 28 2" xfId="704" xr:uid="{00000000-0005-0000-0000-0000B0020000}"/>
    <cellStyle name="Normal 5 28 2 2" xfId="1638" xr:uid="{03F8CA04-951B-4E96-BB33-A9D95A0FC8CE}"/>
    <cellStyle name="Normal 5 28 3" xfId="1637" xr:uid="{F25B0C65-7A7C-475D-A770-EC16E2532730}"/>
    <cellStyle name="Normal 5 29" xfId="705" xr:uid="{00000000-0005-0000-0000-0000B1020000}"/>
    <cellStyle name="Normal 5 29 2" xfId="706" xr:uid="{00000000-0005-0000-0000-0000B2020000}"/>
    <cellStyle name="Normal 5 29 2 2" xfId="1640" xr:uid="{33E30144-2ACF-40B5-91DD-C4343F15263F}"/>
    <cellStyle name="Normal 5 29 3" xfId="1639" xr:uid="{2BF26A9A-F2B4-4C3A-B222-B1CCCC8386F0}"/>
    <cellStyle name="Normal 5 3" xfId="707" xr:uid="{00000000-0005-0000-0000-0000B3020000}"/>
    <cellStyle name="Normal 5 3 2" xfId="708" xr:uid="{00000000-0005-0000-0000-0000B4020000}"/>
    <cellStyle name="Normal 5 3 2 2" xfId="1642" xr:uid="{605BB584-04BA-49D7-AA76-D99B551FDA01}"/>
    <cellStyle name="Normal 5 3 3" xfId="1641" xr:uid="{AE011BB2-A23C-4EE0-B100-14E7BC8E9A38}"/>
    <cellStyle name="Normal 5 30" xfId="709" xr:uid="{00000000-0005-0000-0000-0000B5020000}"/>
    <cellStyle name="Normal 5 30 2" xfId="710" xr:uid="{00000000-0005-0000-0000-0000B6020000}"/>
    <cellStyle name="Normal 5 30 2 2" xfId="1644" xr:uid="{E0D1A3F8-69C0-4B27-AC3B-9782F394D2F9}"/>
    <cellStyle name="Normal 5 30 3" xfId="1643" xr:uid="{4D8B7784-7C01-4689-AC9F-3313F2BF4423}"/>
    <cellStyle name="Normal 5 31" xfId="711" xr:uid="{00000000-0005-0000-0000-0000B7020000}"/>
    <cellStyle name="Normal 5 31 2" xfId="712" xr:uid="{00000000-0005-0000-0000-0000B8020000}"/>
    <cellStyle name="Normal 5 31 2 2" xfId="1646" xr:uid="{73734A9D-49B2-471F-A6A2-94A8B58BFE01}"/>
    <cellStyle name="Normal 5 31 3" xfId="1645" xr:uid="{C4A725D6-BB3F-4DE5-976A-8C3F5AA71D90}"/>
    <cellStyle name="Normal 5 32" xfId="713" xr:uid="{00000000-0005-0000-0000-0000B9020000}"/>
    <cellStyle name="Normal 5 32 2" xfId="714" xr:uid="{00000000-0005-0000-0000-0000BA020000}"/>
    <cellStyle name="Normal 5 32 2 2" xfId="1648" xr:uid="{58BB7E4E-A5F9-4C84-B674-FE8AB9C23F3D}"/>
    <cellStyle name="Normal 5 32 3" xfId="1647" xr:uid="{1894C632-1EC9-49AC-BEEB-294C2A0C51CE}"/>
    <cellStyle name="Normal 5 33" xfId="715" xr:uid="{00000000-0005-0000-0000-0000BB020000}"/>
    <cellStyle name="Normal 5 33 2" xfId="716" xr:uid="{00000000-0005-0000-0000-0000BC020000}"/>
    <cellStyle name="Normal 5 33 2 2" xfId="1650" xr:uid="{45CF81BE-0961-44CA-B498-A1A04A444BC6}"/>
    <cellStyle name="Normal 5 33 3" xfId="1649" xr:uid="{42ABB779-9B6F-4176-88C4-24D534F2657D}"/>
    <cellStyle name="Normal 5 34" xfId="717" xr:uid="{00000000-0005-0000-0000-0000BD020000}"/>
    <cellStyle name="Normal 5 34 2" xfId="718" xr:uid="{00000000-0005-0000-0000-0000BE020000}"/>
    <cellStyle name="Normal 5 34 2 2" xfId="1652" xr:uid="{D2AB360D-0D28-4D89-8286-D43FC08CD05A}"/>
    <cellStyle name="Normal 5 34 3" xfId="1651" xr:uid="{A956AA83-556D-462F-9D2C-3EA510FA8964}"/>
    <cellStyle name="Normal 5 35" xfId="719" xr:uid="{00000000-0005-0000-0000-0000BF020000}"/>
    <cellStyle name="Normal 5 35 2" xfId="720" xr:uid="{00000000-0005-0000-0000-0000C0020000}"/>
    <cellStyle name="Normal 5 35 2 2" xfId="1654" xr:uid="{59B50618-D5F6-4B19-8E32-929DAE6C2C4D}"/>
    <cellStyle name="Normal 5 35 3" xfId="1653" xr:uid="{0251674A-0F08-4669-BDD1-85FC8A012F93}"/>
    <cellStyle name="Normal 5 36" xfId="721" xr:uid="{00000000-0005-0000-0000-0000C1020000}"/>
    <cellStyle name="Normal 5 36 2" xfId="722" xr:uid="{00000000-0005-0000-0000-0000C2020000}"/>
    <cellStyle name="Normal 5 36 2 2" xfId="1656" xr:uid="{7698569E-0AEC-4D0E-AFC3-8806094C8F80}"/>
    <cellStyle name="Normal 5 36 3" xfId="1655" xr:uid="{8A17F952-7FED-49F5-88F4-615C02FDD27E}"/>
    <cellStyle name="Normal 5 37" xfId="723" xr:uid="{00000000-0005-0000-0000-0000C3020000}"/>
    <cellStyle name="Normal 5 37 2" xfId="724" xr:uid="{00000000-0005-0000-0000-0000C4020000}"/>
    <cellStyle name="Normal 5 37 2 2" xfId="1658" xr:uid="{BD1C0369-0289-4982-AB2B-B43B51B336C0}"/>
    <cellStyle name="Normal 5 37 3" xfId="1657" xr:uid="{DDAC30DD-C1C7-4314-8ACB-4FA084B86F22}"/>
    <cellStyle name="Normal 5 38" xfId="725" xr:uid="{00000000-0005-0000-0000-0000C5020000}"/>
    <cellStyle name="Normal 5 38 2" xfId="726" xr:uid="{00000000-0005-0000-0000-0000C6020000}"/>
    <cellStyle name="Normal 5 38 2 2" xfId="1660" xr:uid="{D464DDD8-85CC-485A-B821-1BF0E8389ABB}"/>
    <cellStyle name="Normal 5 38 3" xfId="1659" xr:uid="{38B4B6F9-47BB-46DA-9738-A0DCB56FB02C}"/>
    <cellStyle name="Normal 5 39" xfId="727" xr:uid="{00000000-0005-0000-0000-0000C7020000}"/>
    <cellStyle name="Normal 5 39 2" xfId="728" xr:uid="{00000000-0005-0000-0000-0000C8020000}"/>
    <cellStyle name="Normal 5 39 2 2" xfId="1662" xr:uid="{E0EED61C-B9DA-4FBE-BAB2-A5609F142921}"/>
    <cellStyle name="Normal 5 39 3" xfId="1661" xr:uid="{FE4FEE08-B026-462A-8BDC-AA1F29498DAE}"/>
    <cellStyle name="Normal 5 4" xfId="729" xr:uid="{00000000-0005-0000-0000-0000C9020000}"/>
    <cellStyle name="Normal 5 4 2" xfId="730" xr:uid="{00000000-0005-0000-0000-0000CA020000}"/>
    <cellStyle name="Normal 5 4 2 2" xfId="1664" xr:uid="{E3E95F8B-5B4C-4BCD-9C25-A386DD869DB5}"/>
    <cellStyle name="Normal 5 4 3" xfId="1663" xr:uid="{699FD5DA-CDD5-4C0D-BB09-46DAAAD3B724}"/>
    <cellStyle name="Normal 5 40" xfId="731" xr:uid="{00000000-0005-0000-0000-0000CB020000}"/>
    <cellStyle name="Normal 5 40 2" xfId="732" xr:uid="{00000000-0005-0000-0000-0000CC020000}"/>
    <cellStyle name="Normal 5 40 2 2" xfId="1666" xr:uid="{951E3A74-977B-498B-9D67-5AFBEF6A06DE}"/>
    <cellStyle name="Normal 5 40 3" xfId="1665" xr:uid="{03AFE7C0-70C5-4759-AD8B-C2D897FBD2F1}"/>
    <cellStyle name="Normal 5 41" xfId="733" xr:uid="{00000000-0005-0000-0000-0000CD020000}"/>
    <cellStyle name="Normal 5 41 2" xfId="734" xr:uid="{00000000-0005-0000-0000-0000CE020000}"/>
    <cellStyle name="Normal 5 41 2 2" xfId="1668" xr:uid="{F825DCF6-770E-46DE-9FDD-24FFD3E8A8E8}"/>
    <cellStyle name="Normal 5 41 3" xfId="1667" xr:uid="{8D6487A3-4AA5-4E7C-9AC5-39A9DB1CBAA5}"/>
    <cellStyle name="Normal 5 42" xfId="735" xr:uid="{00000000-0005-0000-0000-0000CF020000}"/>
    <cellStyle name="Normal 5 42 2" xfId="736" xr:uid="{00000000-0005-0000-0000-0000D0020000}"/>
    <cellStyle name="Normal 5 42 2 2" xfId="1670" xr:uid="{4ACA406B-6AB7-465C-BAC2-F83863982C19}"/>
    <cellStyle name="Normal 5 42 3" xfId="1669" xr:uid="{17648D32-0BEE-4ACB-9118-27CAF9A54147}"/>
    <cellStyle name="Normal 5 43" xfId="737" xr:uid="{00000000-0005-0000-0000-0000D1020000}"/>
    <cellStyle name="Normal 5 43 2" xfId="738" xr:uid="{00000000-0005-0000-0000-0000D2020000}"/>
    <cellStyle name="Normal 5 43 2 2" xfId="1672" xr:uid="{D0227023-4239-432D-8C16-BDCAD4BC0B9D}"/>
    <cellStyle name="Normal 5 43 3" xfId="1671" xr:uid="{2B95D3B3-78BD-4B4C-96BF-D66586DCB1C7}"/>
    <cellStyle name="Normal 5 44" xfId="739" xr:uid="{00000000-0005-0000-0000-0000D3020000}"/>
    <cellStyle name="Normal 5 44 2" xfId="740" xr:uid="{00000000-0005-0000-0000-0000D4020000}"/>
    <cellStyle name="Normal 5 44 2 2" xfId="1674" xr:uid="{88A0CD51-40A5-4356-BAEA-A0B13AA52B6F}"/>
    <cellStyle name="Normal 5 44 3" xfId="1673" xr:uid="{AB12BB83-BD5A-4527-8730-CBC6625601B5}"/>
    <cellStyle name="Normal 5 45" xfId="741" xr:uid="{00000000-0005-0000-0000-0000D5020000}"/>
    <cellStyle name="Normal 5 45 2" xfId="742" xr:uid="{00000000-0005-0000-0000-0000D6020000}"/>
    <cellStyle name="Normal 5 45 2 2" xfId="1676" xr:uid="{D3BAA3EC-54B0-4E81-81D0-BBE54825FD3E}"/>
    <cellStyle name="Normal 5 45 3" xfId="1675" xr:uid="{ED2686D3-35E5-4246-8BCB-71A9784ECF2F}"/>
    <cellStyle name="Normal 5 46" xfId="743" xr:uid="{00000000-0005-0000-0000-0000D7020000}"/>
    <cellStyle name="Normal 5 46 2" xfId="744" xr:uid="{00000000-0005-0000-0000-0000D8020000}"/>
    <cellStyle name="Normal 5 46 2 2" xfId="1678" xr:uid="{AC54F9A6-5BF1-4F6B-9449-5F214417C88B}"/>
    <cellStyle name="Normal 5 46 3" xfId="1677" xr:uid="{18165E53-2D75-4865-8F74-6D6A33AE0897}"/>
    <cellStyle name="Normal 5 47" xfId="745" xr:uid="{00000000-0005-0000-0000-0000D9020000}"/>
    <cellStyle name="Normal 5 47 2" xfId="746" xr:uid="{00000000-0005-0000-0000-0000DA020000}"/>
    <cellStyle name="Normal 5 47 2 2" xfId="1680" xr:uid="{87954EB1-3738-49EC-A689-DC2D3892DF55}"/>
    <cellStyle name="Normal 5 47 3" xfId="1679" xr:uid="{795C230E-A616-4479-9932-105A2DFF7E37}"/>
    <cellStyle name="Normal 5 48" xfId="747" xr:uid="{00000000-0005-0000-0000-0000DB020000}"/>
    <cellStyle name="Normal 5 48 2" xfId="748" xr:uid="{00000000-0005-0000-0000-0000DC020000}"/>
    <cellStyle name="Normal 5 48 2 2" xfId="1682" xr:uid="{0EB2995C-68C3-4241-8DE9-9B7411135AF6}"/>
    <cellStyle name="Normal 5 48 3" xfId="1681" xr:uid="{A4A94584-5D9D-48EC-AD79-F779730CC8CF}"/>
    <cellStyle name="Normal 5 49" xfId="749" xr:uid="{00000000-0005-0000-0000-0000DD020000}"/>
    <cellStyle name="Normal 5 49 2" xfId="750" xr:uid="{00000000-0005-0000-0000-0000DE020000}"/>
    <cellStyle name="Normal 5 49 2 2" xfId="1684" xr:uid="{FF64239D-BB9C-4C87-869B-A3E792DB0119}"/>
    <cellStyle name="Normal 5 49 3" xfId="1683" xr:uid="{81655BBA-8D76-48B6-B92F-C0D103B12B22}"/>
    <cellStyle name="Normal 5 5" xfId="751" xr:uid="{00000000-0005-0000-0000-0000DF020000}"/>
    <cellStyle name="Normal 5 5 2" xfId="752" xr:uid="{00000000-0005-0000-0000-0000E0020000}"/>
    <cellStyle name="Normal 5 5 2 2" xfId="1686" xr:uid="{0A45B1FE-6FCF-417F-87B4-73A30C050B14}"/>
    <cellStyle name="Normal 5 5 3" xfId="1685" xr:uid="{AADEC365-52F6-4A72-8A37-BB860E06CDB3}"/>
    <cellStyle name="Normal 5 50" xfId="753" xr:uid="{00000000-0005-0000-0000-0000E1020000}"/>
    <cellStyle name="Normal 5 50 2" xfId="754" xr:uid="{00000000-0005-0000-0000-0000E2020000}"/>
    <cellStyle name="Normal 5 50 2 2" xfId="1688" xr:uid="{CDDEC4B3-841A-4CC2-9C82-B8CA169A5C2C}"/>
    <cellStyle name="Normal 5 50 3" xfId="1687" xr:uid="{8144B8FB-EF1A-4451-84D5-C98E3C663590}"/>
    <cellStyle name="Normal 5 51" xfId="755" xr:uid="{00000000-0005-0000-0000-0000E3020000}"/>
    <cellStyle name="Normal 5 51 2" xfId="756" xr:uid="{00000000-0005-0000-0000-0000E4020000}"/>
    <cellStyle name="Normal 5 51 2 2" xfId="1690" xr:uid="{3BE73DBE-8175-40DF-837F-FF3C787E23EA}"/>
    <cellStyle name="Normal 5 51 3" xfId="1689" xr:uid="{6F5037EF-7B49-4E51-9FF6-2E685791D1BB}"/>
    <cellStyle name="Normal 5 52" xfId="757" xr:uid="{00000000-0005-0000-0000-0000E5020000}"/>
    <cellStyle name="Normal 5 52 2" xfId="758" xr:uid="{00000000-0005-0000-0000-0000E6020000}"/>
    <cellStyle name="Normal 5 52 2 2" xfId="1692" xr:uid="{DF0BDCF4-ACBD-4E89-8E8A-2F1F584D0561}"/>
    <cellStyle name="Normal 5 52 3" xfId="1691" xr:uid="{869F1ADD-4332-4005-8468-EC9950C8319F}"/>
    <cellStyle name="Normal 5 53" xfId="759" xr:uid="{00000000-0005-0000-0000-0000E7020000}"/>
    <cellStyle name="Normal 5 53 2" xfId="760" xr:uid="{00000000-0005-0000-0000-0000E8020000}"/>
    <cellStyle name="Normal 5 53 2 2" xfId="1694" xr:uid="{6F3B6725-96C6-40B4-95CC-6B106DD7CA5F}"/>
    <cellStyle name="Normal 5 53 3" xfId="1693" xr:uid="{0FD0148F-528E-476D-BFC5-3404F6373EEF}"/>
    <cellStyle name="Normal 5 54" xfId="761" xr:uid="{00000000-0005-0000-0000-0000E9020000}"/>
    <cellStyle name="Normal 5 54 2" xfId="762" xr:uid="{00000000-0005-0000-0000-0000EA020000}"/>
    <cellStyle name="Normal 5 54 2 2" xfId="1696" xr:uid="{BB95646A-E13E-4ADD-8FD5-86B308956C75}"/>
    <cellStyle name="Normal 5 54 3" xfId="1695" xr:uid="{4D5309F5-4FFA-4EDE-BFBB-369FC30AB460}"/>
    <cellStyle name="Normal 5 55" xfId="763" xr:uid="{00000000-0005-0000-0000-0000EB020000}"/>
    <cellStyle name="Normal 5 55 2" xfId="764" xr:uid="{00000000-0005-0000-0000-0000EC020000}"/>
    <cellStyle name="Normal 5 55 2 2" xfId="1698" xr:uid="{1BA4464E-3DDA-414A-BFC8-36462375974F}"/>
    <cellStyle name="Normal 5 55 3" xfId="1697" xr:uid="{BA77421B-5F70-47EF-963E-CA462350C8B0}"/>
    <cellStyle name="Normal 5 56" xfId="765" xr:uid="{00000000-0005-0000-0000-0000ED020000}"/>
    <cellStyle name="Normal 5 56 2" xfId="766" xr:uid="{00000000-0005-0000-0000-0000EE020000}"/>
    <cellStyle name="Normal 5 56 2 2" xfId="1700" xr:uid="{AE56ED00-104E-43A0-8A4E-52EA1A255523}"/>
    <cellStyle name="Normal 5 56 3" xfId="1699" xr:uid="{D5E29991-99CE-4D1E-8EC0-DDC16133CB54}"/>
    <cellStyle name="Normal 5 57" xfId="767" xr:uid="{00000000-0005-0000-0000-0000EF020000}"/>
    <cellStyle name="Normal 5 57 2" xfId="768" xr:uid="{00000000-0005-0000-0000-0000F0020000}"/>
    <cellStyle name="Normal 5 57 2 2" xfId="1702" xr:uid="{52F23585-5BA6-4F3D-9F4C-73B7C71326CC}"/>
    <cellStyle name="Normal 5 57 3" xfId="1701" xr:uid="{E0771B33-8619-4143-A36E-4832C84570AD}"/>
    <cellStyle name="Normal 5 58" xfId="769" xr:uid="{00000000-0005-0000-0000-0000F1020000}"/>
    <cellStyle name="Normal 5 58 2" xfId="770" xr:uid="{00000000-0005-0000-0000-0000F2020000}"/>
    <cellStyle name="Normal 5 58 2 2" xfId="1704" xr:uid="{40C1B40A-1881-4A24-B40C-50BFD2C7C65B}"/>
    <cellStyle name="Normal 5 58 3" xfId="1703" xr:uid="{727EF74B-4046-424E-860F-ED87A4D46B54}"/>
    <cellStyle name="Normal 5 59" xfId="771" xr:uid="{00000000-0005-0000-0000-0000F3020000}"/>
    <cellStyle name="Normal 5 59 2" xfId="772" xr:uid="{00000000-0005-0000-0000-0000F4020000}"/>
    <cellStyle name="Normal 5 59 2 2" xfId="1706" xr:uid="{83AC596D-E8CB-49CB-89E8-A9A9D3503B96}"/>
    <cellStyle name="Normal 5 59 3" xfId="1705" xr:uid="{257B5681-F115-4B1E-8724-1E8F9D43DED4}"/>
    <cellStyle name="Normal 5 6" xfId="773" xr:uid="{00000000-0005-0000-0000-0000F5020000}"/>
    <cellStyle name="Normal 5 6 2" xfId="774" xr:uid="{00000000-0005-0000-0000-0000F6020000}"/>
    <cellStyle name="Normal 5 6 2 2" xfId="1708" xr:uid="{F7693D54-227F-45ED-BD0E-E7AE5C444460}"/>
    <cellStyle name="Normal 5 6 3" xfId="1707" xr:uid="{FA2B84CF-3375-4225-9781-6D96403F0176}"/>
    <cellStyle name="Normal 5 60" xfId="775" xr:uid="{00000000-0005-0000-0000-0000F7020000}"/>
    <cellStyle name="Normal 5 60 2" xfId="776" xr:uid="{00000000-0005-0000-0000-0000F8020000}"/>
    <cellStyle name="Normal 5 60 2 2" xfId="1710" xr:uid="{28070899-604C-4E08-A04D-825C4B4E7D33}"/>
    <cellStyle name="Normal 5 60 3" xfId="1709" xr:uid="{8B3AC8EA-0644-45CA-A8DB-A64B0F396825}"/>
    <cellStyle name="Normal 5 61" xfId="777" xr:uid="{00000000-0005-0000-0000-0000F9020000}"/>
    <cellStyle name="Normal 5 61 2" xfId="778" xr:uid="{00000000-0005-0000-0000-0000FA020000}"/>
    <cellStyle name="Normal 5 61 2 2" xfId="1712" xr:uid="{5DF889B0-2A5A-4C27-B889-9A3C26DA61E5}"/>
    <cellStyle name="Normal 5 61 3" xfId="1711" xr:uid="{EA3E6396-A1FF-46C1-81B0-46736CA95E8F}"/>
    <cellStyle name="Normal 5 62" xfId="779" xr:uid="{00000000-0005-0000-0000-0000FB020000}"/>
    <cellStyle name="Normal 5 62 2" xfId="780" xr:uid="{00000000-0005-0000-0000-0000FC020000}"/>
    <cellStyle name="Normal 5 62 2 2" xfId="1714" xr:uid="{2F5568EF-442B-4E50-BD84-E41D1CBBE407}"/>
    <cellStyle name="Normal 5 62 3" xfId="1713" xr:uid="{53A0290F-B049-46E3-B13A-4CB73983FCC1}"/>
    <cellStyle name="Normal 5 63" xfId="781" xr:uid="{00000000-0005-0000-0000-0000FD020000}"/>
    <cellStyle name="Normal 5 63 2" xfId="782" xr:uid="{00000000-0005-0000-0000-0000FE020000}"/>
    <cellStyle name="Normal 5 63 2 2" xfId="1716" xr:uid="{2F8A3B1A-9C50-46B6-8323-756271EC469C}"/>
    <cellStyle name="Normal 5 63 3" xfId="1715" xr:uid="{62D47C8B-5578-4634-B736-BB8C8F4686EB}"/>
    <cellStyle name="Normal 5 64" xfId="783" xr:uid="{00000000-0005-0000-0000-0000FF020000}"/>
    <cellStyle name="Normal 5 64 2" xfId="784" xr:uid="{00000000-0005-0000-0000-000000030000}"/>
    <cellStyle name="Normal 5 64 2 2" xfId="1718" xr:uid="{2DA67200-0B2D-4540-9520-5EBF2A35CAF1}"/>
    <cellStyle name="Normal 5 64 3" xfId="1717" xr:uid="{A0C9C0E8-C7B4-4658-8EE0-EBBEF80A5B01}"/>
    <cellStyle name="Normal 5 65" xfId="785" xr:uid="{00000000-0005-0000-0000-000001030000}"/>
    <cellStyle name="Normal 5 65 2" xfId="786" xr:uid="{00000000-0005-0000-0000-000002030000}"/>
    <cellStyle name="Normal 5 65 2 2" xfId="1720" xr:uid="{D5C95A30-A126-478D-B4D8-5F106F6265C2}"/>
    <cellStyle name="Normal 5 65 3" xfId="1719" xr:uid="{868B56EE-961A-4435-9212-145871269CE5}"/>
    <cellStyle name="Normal 5 66" xfId="787" xr:uid="{00000000-0005-0000-0000-000003030000}"/>
    <cellStyle name="Normal 5 66 2" xfId="788" xr:uid="{00000000-0005-0000-0000-000004030000}"/>
    <cellStyle name="Normal 5 66 2 2" xfId="1722" xr:uid="{54A95B63-8331-46AF-8F91-BAC3B49E0613}"/>
    <cellStyle name="Normal 5 66 3" xfId="1721" xr:uid="{42D5A0D7-D665-4395-A85E-9D2F77CC492D}"/>
    <cellStyle name="Normal 5 67" xfId="789" xr:uid="{00000000-0005-0000-0000-000005030000}"/>
    <cellStyle name="Normal 5 67 2" xfId="790" xr:uid="{00000000-0005-0000-0000-000006030000}"/>
    <cellStyle name="Normal 5 67 2 2" xfId="1724" xr:uid="{C0F5F095-B64D-439A-B63A-0491EE0A62BA}"/>
    <cellStyle name="Normal 5 67 3" xfId="1723" xr:uid="{30F01558-9137-4F15-974C-D040EC9ADC09}"/>
    <cellStyle name="Normal 5 68" xfId="791" xr:uid="{00000000-0005-0000-0000-000007030000}"/>
    <cellStyle name="Normal 5 68 2" xfId="792" xr:uid="{00000000-0005-0000-0000-000008030000}"/>
    <cellStyle name="Normal 5 68 2 2" xfId="1726" xr:uid="{1DC6E845-8EC4-4BFF-B827-837473E34232}"/>
    <cellStyle name="Normal 5 68 3" xfId="1725" xr:uid="{71902D1E-6792-43A6-9B89-EB0898306DA0}"/>
    <cellStyle name="Normal 5 69" xfId="793" xr:uid="{00000000-0005-0000-0000-000009030000}"/>
    <cellStyle name="Normal 5 69 2" xfId="794" xr:uid="{00000000-0005-0000-0000-00000A030000}"/>
    <cellStyle name="Normal 5 69 2 2" xfId="1728" xr:uid="{F091CE7A-7CD6-4B15-9842-4E31871537C9}"/>
    <cellStyle name="Normal 5 69 3" xfId="1727" xr:uid="{F8844527-CDF1-44B2-808F-FF430EC40D7D}"/>
    <cellStyle name="Normal 5 7" xfId="795" xr:uid="{00000000-0005-0000-0000-00000B030000}"/>
    <cellStyle name="Normal 5 7 2" xfId="796" xr:uid="{00000000-0005-0000-0000-00000C030000}"/>
    <cellStyle name="Normal 5 7 2 2" xfId="1730" xr:uid="{12581D08-DAC7-40B2-AF7D-C43C8D920A96}"/>
    <cellStyle name="Normal 5 7 3" xfId="1729" xr:uid="{EAB7346F-765D-4204-BF75-685FD2F9CD57}"/>
    <cellStyle name="Normal 5 70" xfId="797" xr:uid="{00000000-0005-0000-0000-00000D030000}"/>
    <cellStyle name="Normal 5 70 2" xfId="798" xr:uid="{00000000-0005-0000-0000-00000E030000}"/>
    <cellStyle name="Normal 5 70 2 2" xfId="1732" xr:uid="{56A05D06-D2AC-4DD2-A3CC-288E5F75C67E}"/>
    <cellStyle name="Normal 5 70 3" xfId="1731" xr:uid="{A4D7726C-223D-4A30-91FF-1B26F8DAFE55}"/>
    <cellStyle name="Normal 5 71" xfId="799" xr:uid="{00000000-0005-0000-0000-00000F030000}"/>
    <cellStyle name="Normal 5 71 2" xfId="800" xr:uid="{00000000-0005-0000-0000-000010030000}"/>
    <cellStyle name="Normal 5 71 2 2" xfId="1734" xr:uid="{44631D03-F5F1-4E0E-A2FE-BDAD6DA42628}"/>
    <cellStyle name="Normal 5 71 3" xfId="1733" xr:uid="{6D4A5D4B-CE73-44BF-8F7B-2377A999CE36}"/>
    <cellStyle name="Normal 5 72" xfId="801" xr:uid="{00000000-0005-0000-0000-000011030000}"/>
    <cellStyle name="Normal 5 72 2" xfId="802" xr:uid="{00000000-0005-0000-0000-000012030000}"/>
    <cellStyle name="Normal 5 72 2 2" xfId="1736" xr:uid="{D4CFD290-9095-41DF-803C-043999939144}"/>
    <cellStyle name="Normal 5 72 3" xfId="1735" xr:uid="{A864AF62-F28D-4761-B884-2B26BA4467F8}"/>
    <cellStyle name="Normal 5 73" xfId="803" xr:uid="{00000000-0005-0000-0000-000013030000}"/>
    <cellStyle name="Normal 5 73 2" xfId="804" xr:uid="{00000000-0005-0000-0000-000014030000}"/>
    <cellStyle name="Normal 5 73 2 2" xfId="1738" xr:uid="{861F7224-3BB1-4D92-8DD4-77994E769B9A}"/>
    <cellStyle name="Normal 5 73 3" xfId="1737" xr:uid="{60AF5D65-7795-467E-A1A9-8425468818CD}"/>
    <cellStyle name="Normal 5 74" xfId="805" xr:uid="{00000000-0005-0000-0000-000015030000}"/>
    <cellStyle name="Normal 5 74 2" xfId="806" xr:uid="{00000000-0005-0000-0000-000016030000}"/>
    <cellStyle name="Normal 5 74 2 2" xfId="1740" xr:uid="{803FF4F6-1E36-4FFD-A42E-548226ADFD51}"/>
    <cellStyle name="Normal 5 74 3" xfId="1739" xr:uid="{AADC195A-39E1-4E3E-9286-D03CFD51096D}"/>
    <cellStyle name="Normal 5 75" xfId="807" xr:uid="{00000000-0005-0000-0000-000017030000}"/>
    <cellStyle name="Normal 5 75 2" xfId="808" xr:uid="{00000000-0005-0000-0000-000018030000}"/>
    <cellStyle name="Normal 5 75 2 2" xfId="1742" xr:uid="{593981A4-8AE8-41A4-8593-B7297A1CFA76}"/>
    <cellStyle name="Normal 5 75 3" xfId="1741" xr:uid="{3C128D12-5AEC-45D8-9B96-6FF6E080AA62}"/>
    <cellStyle name="Normal 5 76" xfId="809" xr:uid="{00000000-0005-0000-0000-000019030000}"/>
    <cellStyle name="Normal 5 76 2" xfId="810" xr:uid="{00000000-0005-0000-0000-00001A030000}"/>
    <cellStyle name="Normal 5 76 2 2" xfId="1744" xr:uid="{4CC9EBA8-D726-4F15-B9B8-E46473EBD9A6}"/>
    <cellStyle name="Normal 5 76 3" xfId="1743" xr:uid="{83B3EBBF-E944-4F90-9134-C73CD83AA295}"/>
    <cellStyle name="Normal 5 77" xfId="811" xr:uid="{00000000-0005-0000-0000-00001B030000}"/>
    <cellStyle name="Normal 5 77 2" xfId="812" xr:uid="{00000000-0005-0000-0000-00001C030000}"/>
    <cellStyle name="Normal 5 77 2 2" xfId="1746" xr:uid="{DDA5F99A-5345-4F04-8CDA-28B0D2D2354F}"/>
    <cellStyle name="Normal 5 77 3" xfId="1745" xr:uid="{4E0FEFC9-BAF3-442E-A729-F689E7002D5F}"/>
    <cellStyle name="Normal 5 78" xfId="813" xr:uid="{00000000-0005-0000-0000-00001D030000}"/>
    <cellStyle name="Normal 5 78 2" xfId="814" xr:uid="{00000000-0005-0000-0000-00001E030000}"/>
    <cellStyle name="Normal 5 78 2 2" xfId="1748" xr:uid="{B0D27D3F-B6F6-477F-BBF5-0C7F101284A6}"/>
    <cellStyle name="Normal 5 78 3" xfId="1747" xr:uid="{872AEAD1-6C73-4B01-98E5-A127F9D2FF4B}"/>
    <cellStyle name="Normal 5 79" xfId="815" xr:uid="{00000000-0005-0000-0000-00001F030000}"/>
    <cellStyle name="Normal 5 79 2" xfId="816" xr:uid="{00000000-0005-0000-0000-000020030000}"/>
    <cellStyle name="Normal 5 79 2 2" xfId="1750" xr:uid="{18D3156D-BBD0-48EA-BF5F-CF8DA94F48A1}"/>
    <cellStyle name="Normal 5 79 3" xfId="1749" xr:uid="{E42FB880-474B-449A-BD3F-6E4FACDFA6F3}"/>
    <cellStyle name="Normal 5 8" xfId="817" xr:uid="{00000000-0005-0000-0000-000021030000}"/>
    <cellStyle name="Normal 5 8 2" xfId="818" xr:uid="{00000000-0005-0000-0000-000022030000}"/>
    <cellStyle name="Normal 5 8 2 2" xfId="1752" xr:uid="{8777F025-A12D-4492-B5F9-01D51C138345}"/>
    <cellStyle name="Normal 5 8 3" xfId="1751" xr:uid="{DE363BB7-3817-43EE-A861-071743F80A4A}"/>
    <cellStyle name="Normal 5 80" xfId="819" xr:uid="{00000000-0005-0000-0000-000023030000}"/>
    <cellStyle name="Normal 5 80 2" xfId="820" xr:uid="{00000000-0005-0000-0000-000024030000}"/>
    <cellStyle name="Normal 5 80 2 2" xfId="1754" xr:uid="{206B2FE6-203F-4D7D-958C-A0E5FD9B2C3C}"/>
    <cellStyle name="Normal 5 80 3" xfId="1753" xr:uid="{3F822677-A156-4EF3-93A5-FF638FD20E19}"/>
    <cellStyle name="Normal 5 81" xfId="821" xr:uid="{00000000-0005-0000-0000-000025030000}"/>
    <cellStyle name="Normal 5 81 2" xfId="822" xr:uid="{00000000-0005-0000-0000-000026030000}"/>
    <cellStyle name="Normal 5 81 2 2" xfId="1756" xr:uid="{3549CDF8-08C0-4F0D-8A09-A1FDEAAE1BBC}"/>
    <cellStyle name="Normal 5 81 3" xfId="1755" xr:uid="{AE68C484-B141-475A-BCBF-B1483132DBF8}"/>
    <cellStyle name="Normal 5 82" xfId="823" xr:uid="{00000000-0005-0000-0000-000027030000}"/>
    <cellStyle name="Normal 5 82 2" xfId="824" xr:uid="{00000000-0005-0000-0000-000028030000}"/>
    <cellStyle name="Normal 5 82 2 2" xfId="1758" xr:uid="{BCBE13B3-92F2-416F-9B4B-FB0EE503365E}"/>
    <cellStyle name="Normal 5 82 3" xfId="1757" xr:uid="{7AB55517-D913-4C1C-B00E-144B717ADBA3}"/>
    <cellStyle name="Normal 5 83" xfId="825" xr:uid="{00000000-0005-0000-0000-000029030000}"/>
    <cellStyle name="Normal 5 83 2" xfId="826" xr:uid="{00000000-0005-0000-0000-00002A030000}"/>
    <cellStyle name="Normal 5 83 2 2" xfId="1760" xr:uid="{AC7DD801-2303-437D-9283-57466459DE5D}"/>
    <cellStyle name="Normal 5 83 3" xfId="1759" xr:uid="{48A1F5AB-B109-4F3D-BB58-FE8F231C47BF}"/>
    <cellStyle name="Normal 5 84" xfId="827" xr:uid="{00000000-0005-0000-0000-00002B030000}"/>
    <cellStyle name="Normal 5 84 2" xfId="828" xr:uid="{00000000-0005-0000-0000-00002C030000}"/>
    <cellStyle name="Normal 5 84 2 2" xfId="1762" xr:uid="{80632F76-2200-4FA7-BBAB-11A2193D93D3}"/>
    <cellStyle name="Normal 5 84 3" xfId="1761" xr:uid="{C5C19ACB-2C83-4448-93BE-829128306940}"/>
    <cellStyle name="Normal 5 85" xfId="829" xr:uid="{00000000-0005-0000-0000-00002D030000}"/>
    <cellStyle name="Normal 5 85 2" xfId="830" xr:uid="{00000000-0005-0000-0000-00002E030000}"/>
    <cellStyle name="Normal 5 85 2 2" xfId="1764" xr:uid="{58D26060-7375-4E3E-A6ED-2247057E48D2}"/>
    <cellStyle name="Normal 5 85 3" xfId="1763" xr:uid="{7BA0A9E6-6C68-4182-82C0-9A1D7ABEF651}"/>
    <cellStyle name="Normal 5 86" xfId="831" xr:uid="{00000000-0005-0000-0000-00002F030000}"/>
    <cellStyle name="Normal 5 86 2" xfId="832" xr:uid="{00000000-0005-0000-0000-000030030000}"/>
    <cellStyle name="Normal 5 86 2 2" xfId="1766" xr:uid="{F8AD00F0-2854-4B22-8401-469056FE0504}"/>
    <cellStyle name="Normal 5 86 3" xfId="1765" xr:uid="{5EF2DA44-8699-4D37-B0DD-DEFB5E22BA06}"/>
    <cellStyle name="Normal 5 87" xfId="833" xr:uid="{00000000-0005-0000-0000-000031030000}"/>
    <cellStyle name="Normal 5 87 2" xfId="834" xr:uid="{00000000-0005-0000-0000-000032030000}"/>
    <cellStyle name="Normal 5 87 2 2" xfId="1768" xr:uid="{36CC0E0D-5507-4E18-B125-891FDE1D971D}"/>
    <cellStyle name="Normal 5 87 3" xfId="1767" xr:uid="{3838830E-F1E9-490B-A736-8CDB09EAFFF7}"/>
    <cellStyle name="Normal 5 88" xfId="835" xr:uid="{00000000-0005-0000-0000-000033030000}"/>
    <cellStyle name="Normal 5 88 2" xfId="836" xr:uid="{00000000-0005-0000-0000-000034030000}"/>
    <cellStyle name="Normal 5 88 2 2" xfId="1770" xr:uid="{1A18758F-8B4C-49A5-AD77-FFEDDF34D7F9}"/>
    <cellStyle name="Normal 5 88 3" xfId="1769" xr:uid="{F464481A-34E5-496A-966E-F1AD04130FC9}"/>
    <cellStyle name="Normal 5 89" xfId="837" xr:uid="{00000000-0005-0000-0000-000035030000}"/>
    <cellStyle name="Normal 5 89 2" xfId="838" xr:uid="{00000000-0005-0000-0000-000036030000}"/>
    <cellStyle name="Normal 5 89 2 2" xfId="1772" xr:uid="{E9FCAF83-6801-4943-BF6F-FB06D8764837}"/>
    <cellStyle name="Normal 5 89 3" xfId="1771" xr:uid="{BD527506-467D-4705-B20D-257019926CC7}"/>
    <cellStyle name="Normal 5 9" xfId="839" xr:uid="{00000000-0005-0000-0000-000037030000}"/>
    <cellStyle name="Normal 5 9 2" xfId="840" xr:uid="{00000000-0005-0000-0000-000038030000}"/>
    <cellStyle name="Normal 5 9 2 2" xfId="1774" xr:uid="{6491298D-1E3A-4540-9715-D7D5EFD67A04}"/>
    <cellStyle name="Normal 5 9 3" xfId="1773" xr:uid="{F4B63139-6124-46CE-A38D-335AA780E192}"/>
    <cellStyle name="Normal 5 90" xfId="841" xr:uid="{00000000-0005-0000-0000-000039030000}"/>
    <cellStyle name="Normal 5 90 2" xfId="842" xr:uid="{00000000-0005-0000-0000-00003A030000}"/>
    <cellStyle name="Normal 5 90 2 2" xfId="1776" xr:uid="{74CF0876-E19B-4A2A-81DD-D7311447DD8B}"/>
    <cellStyle name="Normal 5 90 3" xfId="1775" xr:uid="{ABF74732-3557-4F4D-8DB2-A69A1CE90EC1}"/>
    <cellStyle name="Normal 5 91" xfId="843" xr:uid="{00000000-0005-0000-0000-00003B030000}"/>
    <cellStyle name="Normal 5 91 2" xfId="844" xr:uid="{00000000-0005-0000-0000-00003C030000}"/>
    <cellStyle name="Normal 5 91 2 2" xfId="1778" xr:uid="{FE3039FB-313B-48A0-A887-5CA96E524A16}"/>
    <cellStyle name="Normal 5 91 3" xfId="1777" xr:uid="{2EAE6A84-BA17-424E-86FA-671EF6EC6253}"/>
    <cellStyle name="Normal 5 92" xfId="845" xr:uid="{00000000-0005-0000-0000-00003D030000}"/>
    <cellStyle name="Normal 5 92 2" xfId="846" xr:uid="{00000000-0005-0000-0000-00003E030000}"/>
    <cellStyle name="Normal 5 92 2 2" xfId="1780" xr:uid="{078474DF-5C87-465A-9A5A-75F3363DBE25}"/>
    <cellStyle name="Normal 5 92 3" xfId="1779" xr:uid="{6E9B9B33-B8DD-4559-B819-54B5B15A96C8}"/>
    <cellStyle name="Normal 5 93" xfId="847" xr:uid="{00000000-0005-0000-0000-00003F030000}"/>
    <cellStyle name="Normal 5 93 2" xfId="1781" xr:uid="{C7BA85F3-BED8-4174-8702-1DF664298EBE}"/>
    <cellStyle name="Normal 5 93 2 2" xfId="2544" xr:uid="{D5EC095A-5A49-4653-837F-3CE8606EF211}"/>
    <cellStyle name="Normal 5 93 3" xfId="2190" xr:uid="{A636A772-8897-4543-BE15-06659D76EA5D}"/>
    <cellStyle name="Normal 5 94" xfId="848" xr:uid="{00000000-0005-0000-0000-000040030000}"/>
    <cellStyle name="Normal 5 94 2" xfId="1782" xr:uid="{D728D922-2999-46CE-A5EA-EF857111AE54}"/>
    <cellStyle name="Normal 5 94 2 2" xfId="2545" xr:uid="{12183C03-53A5-43F3-9F44-99E57C15B5CC}"/>
    <cellStyle name="Normal 5 94 3" xfId="2191" xr:uid="{0DF133F9-1337-40E5-952D-51221957BEFA}"/>
    <cellStyle name="Normal 5 95" xfId="849" xr:uid="{00000000-0005-0000-0000-000041030000}"/>
    <cellStyle name="Normal 5 95 2" xfId="1783" xr:uid="{80084817-0FF5-4FBD-B0B1-7E35E2D27FAD}"/>
    <cellStyle name="Normal 5 96" xfId="1596" xr:uid="{870E3D8C-AB5E-4581-AD81-4613B1DBF30C}"/>
    <cellStyle name="Normal 6" xfId="850" xr:uid="{00000000-0005-0000-0000-000042030000}"/>
    <cellStyle name="Normal 6 2" xfId="851" xr:uid="{00000000-0005-0000-0000-000043030000}"/>
    <cellStyle name="Normal 6 2 2" xfId="1785" xr:uid="{CBBDEE6D-836F-4326-8A7E-26B49DE8D601}"/>
    <cellStyle name="Normal 6 2 2 2" xfId="2547" xr:uid="{98FDD89E-CB65-4833-B867-34BC964DD524}"/>
    <cellStyle name="Normal 6 2 3" xfId="2193" xr:uid="{190CD77B-0ADA-44FF-A2B9-058C228D41CC}"/>
    <cellStyle name="Normal 6 3" xfId="852" xr:uid="{00000000-0005-0000-0000-000044030000}"/>
    <cellStyle name="Normal 6 3 2" xfId="1786" xr:uid="{A8A94D24-14E7-42C9-BB51-39EEF9496E23}"/>
    <cellStyle name="Normal 6 4" xfId="1784" xr:uid="{75601587-B8E7-4EEE-8A21-FFFF1DCC353F}"/>
    <cellStyle name="Normal 6 4 2" xfId="2546" xr:uid="{8E63C48E-C7E9-4159-9523-6D91FFFC9B4E}"/>
    <cellStyle name="Normal 6 5" xfId="2192" xr:uid="{40AC1EE4-1906-4AC9-A922-1E5EF15399FF}"/>
    <cellStyle name="Normal 7" xfId="853" xr:uid="{00000000-0005-0000-0000-000045030000}"/>
    <cellStyle name="Normal 7 2" xfId="854" xr:uid="{00000000-0005-0000-0000-000046030000}"/>
    <cellStyle name="Normal 7 2 2" xfId="855" xr:uid="{00000000-0005-0000-0000-000047030000}"/>
    <cellStyle name="Normal 7 2 2 2" xfId="1789" xr:uid="{F8C3D739-C425-48A0-9053-C386F95F802E}"/>
    <cellStyle name="Normal 7 2 3" xfId="1788" xr:uid="{82B028B3-7036-4DD0-80CB-ED60CE31E8C8}"/>
    <cellStyle name="Normal 7 3" xfId="856" xr:uid="{00000000-0005-0000-0000-000048030000}"/>
    <cellStyle name="Normal 7 3 2" xfId="1790" xr:uid="{7597EABF-6852-4B78-9209-43EB26BEC8B0}"/>
    <cellStyle name="Normal 7 3 2 2" xfId="2549" xr:uid="{3EC2F5E8-3D61-4F94-8C9F-66B09736781A}"/>
    <cellStyle name="Normal 7 3 3" xfId="2195" xr:uid="{90861EA5-8BC6-419E-BA81-47DBAD12C271}"/>
    <cellStyle name="Normal 7 4" xfId="1787" xr:uid="{5651597D-D555-40BE-8795-73D4A8C729DD}"/>
    <cellStyle name="Normal 7 4 2" xfId="2548" xr:uid="{62CF0047-3E37-4699-BFC9-A4B568797A97}"/>
    <cellStyle name="Normal 7 5" xfId="2194" xr:uid="{72283296-C6EE-458D-89CC-A8FC83C375EF}"/>
    <cellStyle name="Normal 8" xfId="857" xr:uid="{00000000-0005-0000-0000-000049030000}"/>
    <cellStyle name="Normal 8 2" xfId="858" xr:uid="{00000000-0005-0000-0000-00004A030000}"/>
    <cellStyle name="Normal 8 2 2" xfId="1792" xr:uid="{DF2EE092-3922-4A79-AE18-F94393EF1BC1}"/>
    <cellStyle name="Normal 8 2 2 2" xfId="2551" xr:uid="{F5F41E5E-21D1-4D2C-B764-C929AE8FBBC5}"/>
    <cellStyle name="Normal 8 2 3" xfId="2197" xr:uid="{56DB92F9-B3D9-4758-916B-FEAD85D6B448}"/>
    <cellStyle name="Normal 8 3" xfId="1791" xr:uid="{F78A96E7-7962-4EC9-AD8E-BE375539CCFE}"/>
    <cellStyle name="Normal 8 3 2" xfId="2550" xr:uid="{E3BCBDBF-B952-40D9-A5AE-68EE2CCF8CA4}"/>
    <cellStyle name="Normal 8 4" xfId="2196" xr:uid="{52DB3B4C-C37D-4D5C-A29C-0C4C679B03BB}"/>
    <cellStyle name="Normal 9" xfId="859" xr:uid="{00000000-0005-0000-0000-00004B030000}"/>
    <cellStyle name="Normal 9 2" xfId="860" xr:uid="{00000000-0005-0000-0000-00004C030000}"/>
    <cellStyle name="Normal 9 2 2" xfId="1794" xr:uid="{348CD8DF-4492-4E15-BD8D-9CFC40B47B36}"/>
    <cellStyle name="Normal 9 2 2 2" xfId="2553" xr:uid="{A751358B-7632-4198-9C1B-80AFBCFD66D1}"/>
    <cellStyle name="Normal 9 2 3" xfId="2199" xr:uid="{40A5B235-442E-4F58-A067-ABA2491D0743}"/>
    <cellStyle name="Normal 9 3" xfId="1793" xr:uid="{AC4F3C30-B823-450D-AA6F-CC12644C876E}"/>
    <cellStyle name="Normal 9 3 2" xfId="2552" xr:uid="{B0F651F5-983E-4D9E-ABB2-908E8ADA910D}"/>
    <cellStyle name="Normal 9 4" xfId="2198" xr:uid="{62C02BDA-AC96-4A32-9480-1C0B9FF5D1D1}"/>
    <cellStyle name="Note 2" xfId="861" xr:uid="{00000000-0005-0000-0000-00004D030000}"/>
    <cellStyle name="Note 2 2" xfId="1795" xr:uid="{6663CD7F-B98D-4474-BE10-91D2D4B4DAFE}"/>
    <cellStyle name="Notiz 2" xfId="19" xr:uid="{00000000-0005-0000-0000-00004E030000}"/>
    <cellStyle name="Notiz 2 2" xfId="1796" xr:uid="{FE4B2218-184C-4522-8659-B61B930851DD}"/>
    <cellStyle name="Notiz 2 2 2" xfId="2554" xr:uid="{18FFFB1C-5409-45F9-866E-22047D6900F6}"/>
    <cellStyle name="Notiz 2 3" xfId="1875" xr:uid="{E39DDC93-6BE5-4A70-9D29-B74CC1F23C1C}"/>
    <cellStyle name="Notiz 3" xfId="20" xr:uid="{00000000-0005-0000-0000-00004F030000}"/>
    <cellStyle name="Notiz 3 2" xfId="1797" xr:uid="{F1727ABA-3E41-4E0A-B4F2-8D4B9251BFFE}"/>
    <cellStyle name="Notiz 3 2 2" xfId="2555" xr:uid="{798BB448-1835-448A-885D-5449977011FC}"/>
    <cellStyle name="Notiz 3 3" xfId="1876" xr:uid="{6D66D6FF-E602-4B12-A677-D4D8C4A03B60}"/>
    <cellStyle name="Notiz 4" xfId="945" xr:uid="{F293E16B-A9A9-4121-A7D7-7720D1CC1B58}"/>
    <cellStyle name="Output 2" xfId="862" xr:uid="{00000000-0005-0000-0000-000050030000}"/>
    <cellStyle name="Output 2 2" xfId="1798" xr:uid="{76C0F399-820D-460F-977F-5B1654D1786A}"/>
    <cellStyle name="Percent 2" xfId="863" xr:uid="{00000000-0005-0000-0000-000051030000}"/>
    <cellStyle name="Percent 2 2" xfId="864" xr:uid="{00000000-0005-0000-0000-000052030000}"/>
    <cellStyle name="Percent 3" xfId="865" xr:uid="{00000000-0005-0000-0000-000053030000}"/>
    <cellStyle name="Percent 3 2" xfId="866" xr:uid="{00000000-0005-0000-0000-000054030000}"/>
    <cellStyle name="Percent 4" xfId="867" xr:uid="{00000000-0005-0000-0000-000055030000}"/>
    <cellStyle name="Percent 5" xfId="868" xr:uid="{00000000-0005-0000-0000-000056030000}"/>
    <cellStyle name="Percent 6" xfId="869" xr:uid="{00000000-0005-0000-0000-000057030000}"/>
    <cellStyle name="Prozent 2" xfId="38" xr:uid="{00000000-0005-0000-0000-000058030000}"/>
    <cellStyle name="Prozent 2 2" xfId="946" xr:uid="{22913561-424D-446C-A98E-2EDAE4081759}"/>
    <cellStyle name="PSChar" xfId="870" xr:uid="{00000000-0005-0000-0000-000059030000}"/>
    <cellStyle name="PSChar 2" xfId="1799" xr:uid="{7CFA3706-CBA2-4FED-B468-BC269A72D09B}"/>
    <cellStyle name="PSDate" xfId="871" xr:uid="{00000000-0005-0000-0000-00005A030000}"/>
    <cellStyle name="PSDec" xfId="872" xr:uid="{00000000-0005-0000-0000-00005B030000}"/>
    <cellStyle name="PSHeading" xfId="873" xr:uid="{00000000-0005-0000-0000-00005C030000}"/>
    <cellStyle name="PSHeading 2" xfId="1801" xr:uid="{B1120B48-99ED-478F-BB6C-4A950279FEC6}"/>
    <cellStyle name="SAPBEXaggData" xfId="874" xr:uid="{00000000-0005-0000-0000-00005D030000}"/>
    <cellStyle name="SAPBEXaggData 2" xfId="1802" xr:uid="{C9D6E9BF-FE20-4ECB-99FA-80C5B45BD0D1}"/>
    <cellStyle name="SAPBEXaggData 2 2" xfId="2557" xr:uid="{2BCD845D-3DAB-403A-A3FB-B989E3F1EAA4}"/>
    <cellStyle name="SAPBEXaggData 3" xfId="1833" xr:uid="{A9FB9337-B78B-4904-87BA-748134EEAEE1}"/>
    <cellStyle name="SAPBEXaggData 3 2" xfId="2573" xr:uid="{D9CE8248-E356-453D-80A3-A941447F698E}"/>
    <cellStyle name="SAPBEXaggData 4" xfId="1844" xr:uid="{CF766F85-8BC4-4F8C-9E78-EA79675DBFAF}"/>
    <cellStyle name="SAPBEXaggData 4 2" xfId="2581" xr:uid="{378A82E9-32E0-4D53-836F-3E1723498CF6}"/>
    <cellStyle name="SAPBEXaggData 5" xfId="1832" xr:uid="{63854F6E-5510-474A-AD05-FFFD8A636DAA}"/>
    <cellStyle name="SAPBEXaggItem" xfId="875" xr:uid="{00000000-0005-0000-0000-00005E030000}"/>
    <cellStyle name="SAPBEXaggItem 2" xfId="1803" xr:uid="{B665BA79-C354-49F4-B911-43133EDC0E84}"/>
    <cellStyle name="SAPBEXaggItem 2 2" xfId="2558" xr:uid="{F38EB724-9110-4860-8176-45BFFD68ED9B}"/>
    <cellStyle name="SAPBEXaggItem 3" xfId="1841" xr:uid="{B6D4FEE5-94C3-4FCF-A09E-9FFFB35819E9}"/>
    <cellStyle name="SAPBEXaggItem 3 2" xfId="2579" xr:uid="{EAE25610-AC35-45BF-BCA2-2F5CCA50BD47}"/>
    <cellStyle name="SAPBEXaggItem 4" xfId="1839" xr:uid="{1EDB0148-A94E-4AC2-B964-6327BB2F82EF}"/>
    <cellStyle name="SAPBEXaggItem 4 2" xfId="2577" xr:uid="{667A6AC4-B9F8-4F0C-A311-6B03415B6ED6}"/>
    <cellStyle name="SAPBEXaggItem 5" xfId="1848" xr:uid="{BA3C91FF-EBB5-424F-A11E-E2C82E26114E}"/>
    <cellStyle name="SAPBEXchaText" xfId="876" xr:uid="{00000000-0005-0000-0000-00005F030000}"/>
    <cellStyle name="SAPBEXchaText 2" xfId="1804" xr:uid="{C9103F9A-2BB8-4B00-8F4E-F97A400DA9A1}"/>
    <cellStyle name="SAPBEXchaText 2 2" xfId="2559" xr:uid="{13D77828-8F44-4061-9CE8-48D1085257AC}"/>
    <cellStyle name="SAPBEXchaText 3" xfId="1845" xr:uid="{0FC4613A-9238-4824-BE90-0D562499C7F6}"/>
    <cellStyle name="SAPBEXchaText 3 2" xfId="2582" xr:uid="{299BDDDC-D477-4F32-A8EE-396AA248EC0C}"/>
    <cellStyle name="SAPBEXchaText 4" xfId="1800" xr:uid="{EDA12AAC-68FD-4C33-AEC6-E00F2C06866B}"/>
    <cellStyle name="SAPBEXchaText 4 2" xfId="2556" xr:uid="{B52DE252-2889-4C71-92F0-76392FAC9BD5}"/>
    <cellStyle name="SAPBEXchaText 5" xfId="1836" xr:uid="{66B3610C-6F39-4708-B755-C6096DD1E2E3}"/>
    <cellStyle name="SAPBEXstdData" xfId="877" xr:uid="{00000000-0005-0000-0000-000060030000}"/>
    <cellStyle name="SAPBEXstdData 2" xfId="1805" xr:uid="{A155FA40-1063-49F4-BD83-A03CBFB8B249}"/>
    <cellStyle name="SAPBEXstdData 2 2" xfId="2560" xr:uid="{8ABA4EC7-E7F4-4D9E-B4E3-F5CB019972E7}"/>
    <cellStyle name="SAPBEXstdData 3" xfId="1837" xr:uid="{BA089297-822D-40AD-86D7-F16B94386F6E}"/>
    <cellStyle name="SAPBEXstdData 3 2" xfId="2575" xr:uid="{7C7CB393-2DFF-4C24-8A81-E5EA7BB2F107}"/>
    <cellStyle name="SAPBEXstdData 4" xfId="1834" xr:uid="{BF80BC3B-858F-4D3E-81B1-A6C212E80F49}"/>
    <cellStyle name="SAPBEXstdData 4 2" xfId="2574" xr:uid="{7DAB343E-C34D-40D7-83D0-8E22B364B117}"/>
    <cellStyle name="SAPBEXstdData 5" xfId="1846" xr:uid="{ADD6165D-7ED5-41AC-AE0C-91FE508BA362}"/>
    <cellStyle name="SAPBEXstdItem" xfId="878" xr:uid="{00000000-0005-0000-0000-000061030000}"/>
    <cellStyle name="SAPBEXstdItem 2" xfId="1806" xr:uid="{A1E9AE37-FCFB-477F-8533-42319A2AFBAD}"/>
    <cellStyle name="SAPBEXstdItem 2 2" xfId="2561" xr:uid="{6C7E52EE-F448-4D13-87C4-705017638A4F}"/>
    <cellStyle name="SAPBEXstdItem 3" xfId="1838" xr:uid="{0110AD87-B9BA-43D9-8A4A-910819EA8B38}"/>
    <cellStyle name="SAPBEXstdItem 3 2" xfId="2576" xr:uid="{935BBD07-6833-4D29-AFE8-A4DCB5A9CF0C}"/>
    <cellStyle name="SAPBEXstdItem 4" xfId="1840" xr:uid="{3A685E4B-097F-4815-B770-55A88EF49956}"/>
    <cellStyle name="SAPBEXstdItem 4 2" xfId="2578" xr:uid="{6675D5CF-7D20-41A8-A6DD-66B218E43F23}"/>
    <cellStyle name="SAPBEXstdItem 5" xfId="1849" xr:uid="{8893B508-17E3-48EE-AF26-548FBCE28A3B}"/>
    <cellStyle name="Schlecht 2" xfId="947" xr:uid="{853866BD-91B3-40FD-8DE6-0B56994A7041}"/>
    <cellStyle name="Standard" xfId="0" builtinId="0"/>
    <cellStyle name="Standard 10" xfId="25" xr:uid="{00000000-0005-0000-0000-000063030000}"/>
    <cellStyle name="Standard 10 2" xfId="30" xr:uid="{00000000-0005-0000-0000-000064030000}"/>
    <cellStyle name="Standard 10 2 2" xfId="909" xr:uid="{51122F25-9CF3-4BF9-B9AB-9A5382EE3BA9}"/>
    <cellStyle name="Standard 10 3" xfId="879" xr:uid="{00000000-0005-0000-0000-000065030000}"/>
    <cellStyle name="Standard 10 3 2" xfId="1856" xr:uid="{5D7352A2-78C9-435C-BA44-839C2E833284}"/>
    <cellStyle name="Standard 10 4" xfId="907" xr:uid="{00000000-0005-0000-0000-000066030000}"/>
    <cellStyle name="Standard 11" xfId="880" xr:uid="{00000000-0005-0000-0000-000067030000}"/>
    <cellStyle name="Standard 11 2" xfId="881" xr:uid="{00000000-0005-0000-0000-000068030000}"/>
    <cellStyle name="Standard 11 3" xfId="1807" xr:uid="{7F5C32EE-B319-41DA-B5D1-107F6ACD2738}"/>
    <cellStyle name="Standard 12" xfId="882" xr:uid="{00000000-0005-0000-0000-000069030000}"/>
    <cellStyle name="Standard 12 2" xfId="883" xr:uid="{00000000-0005-0000-0000-00006A030000}"/>
    <cellStyle name="Standard 12 2 2" xfId="27" xr:uid="{00000000-0005-0000-0000-00006B030000}"/>
    <cellStyle name="Standard 12 2 2 2" xfId="905" xr:uid="{00000000-0005-0000-0000-00006C030000}"/>
    <cellStyle name="Standard 12 2 2 2 2" xfId="959" xr:uid="{D42455B3-0B19-4E42-9755-96BECC1D2760}"/>
    <cellStyle name="Standard 12 2 2 2 2 2" xfId="2218" xr:uid="{C105A6A8-A5CB-4865-AC0B-9E5B722013FD}"/>
    <cellStyle name="Standard 12 2 2 2 3" xfId="2209" xr:uid="{DB3699DC-264E-4AF4-B79B-89BE47DAA879}"/>
    <cellStyle name="Standard 12 2 2 2 4" xfId="2595" xr:uid="{AEC86AAE-C523-4585-9FC1-A6F8B14B2E23}"/>
    <cellStyle name="Standard 12 2 2 3" xfId="1826" xr:uid="{7178F282-A03B-40D7-B200-98E6C5D50D1B}"/>
    <cellStyle name="Standard 12 2 2 3 2" xfId="2568" xr:uid="{BA964647-A714-491D-854D-152B299FA70F}"/>
    <cellStyle name="Standard 12 2 2 4" xfId="1877" xr:uid="{54D02125-E8DA-4A93-A5B9-101079659C36}"/>
    <cellStyle name="Standard 12 2 3" xfId="963" xr:uid="{E29FF474-D8A4-4438-A29C-265FCA6DD6A9}"/>
    <cellStyle name="Standard 12 2 3 2" xfId="2220" xr:uid="{ADB9D3D0-43AC-4CCE-A44A-C2F80285FF1D}"/>
    <cellStyle name="Standard 12 2 4" xfId="2201" xr:uid="{7DF91B37-B993-48ED-8E55-0D92A7351C11}"/>
    <cellStyle name="Standard 12 3" xfId="1808" xr:uid="{59A01852-0B35-4B2D-A45D-360715B07352}"/>
    <cellStyle name="Standard 12 3 2" xfId="2562" xr:uid="{30B16AF9-C6CA-4EE8-9563-BDED09F7CF8B}"/>
    <cellStyle name="Standard 12 4" xfId="2200" xr:uid="{E9310036-5153-4BC8-88D7-BF5391E9D2FD}"/>
    <cellStyle name="Standard 13" xfId="884" xr:uid="{00000000-0005-0000-0000-00006D030000}"/>
    <cellStyle name="Standard 13 2" xfId="1809" xr:uid="{B79F634D-D7AA-4805-B82E-48E130BEE40F}"/>
    <cellStyle name="Standard 13 2 2" xfId="2563" xr:uid="{069E5CBC-4BB5-44DF-8A7F-91B2DA59D4C1}"/>
    <cellStyle name="Standard 13 3" xfId="2202" xr:uid="{C6AA6603-CD23-4769-BA93-DE741E443387}"/>
    <cellStyle name="Standard 14" xfId="885" xr:uid="{00000000-0005-0000-0000-00006E030000}"/>
    <cellStyle name="Standard 14 2" xfId="1810" xr:uid="{AF4B5D8E-5209-4B58-A41A-CCF225BC631D}"/>
    <cellStyle name="Standard 14 2 2" xfId="2564" xr:uid="{3363C903-637C-49B4-BE04-F09676B7A78B}"/>
    <cellStyle name="Standard 14 3" xfId="2203" xr:uid="{DA3CCE71-D21C-4662-9AFF-D92208B2C43B}"/>
    <cellStyle name="Standard 15" xfId="886" xr:uid="{00000000-0005-0000-0000-00006F030000}"/>
    <cellStyle name="Standard 15 2" xfId="1827" xr:uid="{1F131D9E-411B-4C82-824F-41603772D954}"/>
    <cellStyle name="Standard 15 2 2" xfId="2569" xr:uid="{85197916-77C9-4C91-9109-B71362E87A4B}"/>
    <cellStyle name="Standard 15 3" xfId="2204" xr:uid="{1E9244B4-3037-4B89-9399-724CDC84BF09}"/>
    <cellStyle name="Standard 16" xfId="37" xr:uid="{00000000-0005-0000-0000-000070030000}"/>
    <cellStyle name="Standard 16 2" xfId="1829" xr:uid="{4F90356A-B458-4C37-8EC7-FD9625626231}"/>
    <cellStyle name="Standard 16 2 2" xfId="2570" xr:uid="{CAF9DCAC-259A-4C94-92AB-A498D2306592}"/>
    <cellStyle name="Standard 16 3" xfId="1878" xr:uid="{6A53A642-6254-42CF-9574-29FC4AEF8A51}"/>
    <cellStyle name="Standard 17" xfId="903" xr:uid="{00000000-0005-0000-0000-000071030000}"/>
    <cellStyle name="Standard 17 2" xfId="1830" xr:uid="{14537F2E-E28C-4FB7-A7EA-7514268438C9}"/>
    <cellStyle name="Standard 17 2 2" xfId="2571" xr:uid="{4BA6455F-4F43-443B-BACE-77A6FA40B0A3}"/>
    <cellStyle name="Standard 17 3" xfId="2208" xr:uid="{EE0BA60A-C711-4F71-BF93-50BCCBF16E3B}"/>
    <cellStyle name="Standard 18" xfId="911" xr:uid="{DCE05AA6-69BB-4A97-8227-95EE525668A5}"/>
    <cellStyle name="Standard 18 2" xfId="1831" xr:uid="{5E593943-FC51-4ED4-AF72-6E64134E947B}"/>
    <cellStyle name="Standard 18 2 2" xfId="2572" xr:uid="{7342141A-AE50-44B0-B5D0-3A8213125EC6}"/>
    <cellStyle name="Standard 19" xfId="961" xr:uid="{F8998FB3-A534-4BD5-88C8-DD9A2D297FC7}"/>
    <cellStyle name="Standard 19 2" xfId="2219" xr:uid="{6F318DDD-6F3C-45BF-9C0B-55F1F19F536B}"/>
    <cellStyle name="Standard 2" xfId="21" xr:uid="{00000000-0005-0000-0000-000072030000}"/>
    <cellStyle name="Standard 2 2" xfId="22" xr:uid="{00000000-0005-0000-0000-000073030000}"/>
    <cellStyle name="Standard 2 2 2" xfId="887" xr:uid="{00000000-0005-0000-0000-000074030000}"/>
    <cellStyle name="Standard 2 2 2 2" xfId="26" xr:uid="{00000000-0005-0000-0000-000075030000}"/>
    <cellStyle name="Standard 2 2 2 2 2" xfId="904" xr:uid="{00000000-0005-0000-0000-000076030000}"/>
    <cellStyle name="Standard 2 2 2 2 3" xfId="1855" xr:uid="{5CDBDAD8-A2A0-4E5A-B66A-C9105BD63D13}"/>
    <cellStyle name="Standard 2 2 2 3" xfId="960" xr:uid="{3A7AC8B5-AC83-45F9-9D70-15D9D4C91899}"/>
    <cellStyle name="Standard 2 2 2 4" xfId="962" xr:uid="{52286612-F8BA-44E7-B687-E1F7E55D7E70}"/>
    <cellStyle name="Standard 2 2 3" xfId="28" xr:uid="{00000000-0005-0000-0000-000077030000}"/>
    <cellStyle name="Standard 2 2 3 2" xfId="906" xr:uid="{00000000-0005-0000-0000-000078030000}"/>
    <cellStyle name="Standard 2 2 4" xfId="964" xr:uid="{D5785A16-B99A-47E5-B7E4-B0D6FAFEBD54}"/>
    <cellStyle name="Standard 2 3" xfId="888" xr:uid="{00000000-0005-0000-0000-000079030000}"/>
    <cellStyle name="Standard 2 3 2" xfId="1811" xr:uid="{DCCD4173-7EC2-4186-B277-909A0F983E99}"/>
    <cellStyle name="Standard 2 4" xfId="889" xr:uid="{00000000-0005-0000-0000-00007A030000}"/>
    <cellStyle name="Standard 2 4 2" xfId="1812" xr:uid="{4F886CA9-B576-4F03-847F-7CFDC93A3F53}"/>
    <cellStyle name="Standard 2 5" xfId="33" xr:uid="{00000000-0005-0000-0000-00007B030000}"/>
    <cellStyle name="Standard 2 6" xfId="958" xr:uid="{40A1398E-A67A-462D-8904-0D223F56B762}"/>
    <cellStyle name="Standard 2 6 2" xfId="2217" xr:uid="{A36282E7-502E-44C7-AFC9-BE6878BA701B}"/>
    <cellStyle name="Standard 2 7" xfId="966" xr:uid="{EC326883-1A40-4909-8809-4B346C9F520A}"/>
    <cellStyle name="Standard 2 8" xfId="1860" xr:uid="{45581A9C-DE07-4B2B-AB7B-A549517F3758}"/>
    <cellStyle name="Standard 20" xfId="1850" xr:uid="{440B51D0-F73F-400B-AD4B-DF1FB205ADF5}"/>
    <cellStyle name="Standard 20 2" xfId="1851" xr:uid="{B8F7917D-32CF-41B6-A9BE-33A17F4AAD1D}"/>
    <cellStyle name="Standard 20 2 2" xfId="2585" xr:uid="{5563B314-6E6F-4EB9-BF94-CDE34CB1E95C}"/>
    <cellStyle name="Standard 20 3" xfId="2584" xr:uid="{8F7C03C0-6350-42A8-9567-57598D6C3AE2}"/>
    <cellStyle name="Standard 21" xfId="1858" xr:uid="{303C239B-AA83-4968-8262-935045676607}"/>
    <cellStyle name="Standard 21 2" xfId="1852" xr:uid="{ACE06D96-EB8B-4482-BAA4-8D500A415ABF}"/>
    <cellStyle name="Standard 21 2 2" xfId="1854" xr:uid="{852504D3-FA87-431D-B5B5-F5053C300E75}"/>
    <cellStyle name="Standard 21 2 2 2" xfId="2589" xr:uid="{7A38E5FF-A845-4480-A585-E8C8770830A2}"/>
    <cellStyle name="Standard 21 2 3" xfId="2586" xr:uid="{ACBAA6A7-8B72-4C33-907F-3457E3A59FC0}"/>
    <cellStyle name="Standard 21 3" xfId="2591" xr:uid="{E1687D09-9249-4A44-A82E-EAF9A5B6C224}"/>
    <cellStyle name="Standard 22" xfId="1859" xr:uid="{F2F8F0C2-6C1D-48DE-ACBA-19A5E17EEFAA}"/>
    <cellStyle name="Standard 23" xfId="2592" xr:uid="{56B2494A-99A2-4AE1-82C3-2EDEE21584AB}"/>
    <cellStyle name="Standard 24" xfId="2593" xr:uid="{3F3AC834-FE6B-445A-9AA4-6468A1D2D121}"/>
    <cellStyle name="Standard 3" xfId="23" xr:uid="{00000000-0005-0000-0000-00007C030000}"/>
    <cellStyle name="Standard 3 2" xfId="890" xr:uid="{00000000-0005-0000-0000-00007D030000}"/>
    <cellStyle name="Standard 3 3" xfId="948" xr:uid="{F77281F6-7757-4AB7-9AE6-65C2981A0C56}"/>
    <cellStyle name="Standard 3 4" xfId="1813" xr:uid="{E83EE1A4-EE31-4D85-B111-C5106719CA9D}"/>
    <cellStyle name="Standard 4" xfId="24" xr:uid="{00000000-0005-0000-0000-00007E030000}"/>
    <cellStyle name="Standard 4 2" xfId="1814" xr:uid="{9C3F6219-153A-453D-8BCA-54FA87A073FE}"/>
    <cellStyle name="Standard 4 2 2" xfId="1853" xr:uid="{F3A7F408-EEC3-4115-97FF-15A811E55F0A}"/>
    <cellStyle name="Standard 5" xfId="36" xr:uid="{00000000-0005-0000-0000-00007F030000}"/>
    <cellStyle name="Standard 5 2" xfId="1815" xr:uid="{040F1791-5B53-4C86-A470-2BF2E2ABAC7A}"/>
    <cellStyle name="Standard 6" xfId="891" xr:uid="{00000000-0005-0000-0000-000080030000}"/>
    <cellStyle name="Standard 6 2" xfId="1816" xr:uid="{60D70387-4939-49D8-8F52-BC1248B7A613}"/>
    <cellStyle name="Standard 7" xfId="892" xr:uid="{00000000-0005-0000-0000-000081030000}"/>
    <cellStyle name="Standard 7 2" xfId="1817" xr:uid="{935C6B6C-C4E4-4E23-B49D-0111EFC8D097}"/>
    <cellStyle name="Standard 8" xfId="893" xr:uid="{00000000-0005-0000-0000-000082030000}"/>
    <cellStyle name="Standard 8 2" xfId="1818" xr:uid="{7448B2D3-9039-4488-9BD4-E74A082CC6FA}"/>
    <cellStyle name="Standard 9" xfId="894" xr:uid="{00000000-0005-0000-0000-000083030000}"/>
    <cellStyle name="Standard 9 2" xfId="1819" xr:uid="{13DB440E-2AA2-4D76-A205-3C3860DFEE18}"/>
    <cellStyle name="Style 1" xfId="895" xr:uid="{00000000-0005-0000-0000-000084030000}"/>
    <cellStyle name="Style 1 2" xfId="1820" xr:uid="{F3EE390D-7FED-403A-B479-DA206DC1841D}"/>
    <cellStyle name="Tabelle" xfId="896" xr:uid="{00000000-0005-0000-0000-000085030000}"/>
    <cellStyle name="Tabelle 2" xfId="1821" xr:uid="{59D3A66F-620B-4650-8BA8-C74DBAF82652}"/>
    <cellStyle name="Tabelle 2 2" xfId="2565" xr:uid="{18F77F18-E059-4BA8-9A98-4125A5E48C70}"/>
    <cellStyle name="Tabelle 3" xfId="1843" xr:uid="{A629E2BA-07D5-4CA2-820C-18B05D0926C9}"/>
    <cellStyle name="Tabelle 4" xfId="1847" xr:uid="{AB46F065-23EB-4256-87FD-E6D2946D7535}"/>
    <cellStyle name="Tabelle 4 2" xfId="2583" xr:uid="{81B24C93-4949-4260-9DCF-73D05F7E6F50}"/>
    <cellStyle name="Tabelle 5" xfId="1842" xr:uid="{CA2B0AC7-3C8D-4E9C-9EEA-444A12100B06}"/>
    <cellStyle name="Tabelle 5 2" xfId="2580" xr:uid="{59C19EE8-1678-4121-BF99-10D43EA40E94}"/>
    <cellStyle name="Tabelle 6" xfId="1835" xr:uid="{DD8D16DB-BB2E-4483-9CEB-5CAA2F239184}"/>
    <cellStyle name="Tabelle 7" xfId="2212" xr:uid="{38D9CDA6-3FCE-4472-93CB-9F8E3FA663C4}"/>
    <cellStyle name="Tabelle 8" xfId="2205" xr:uid="{CA22EECB-5AD8-48C8-924A-3F7CF9257042}"/>
    <cellStyle name="Text" xfId="897" xr:uid="{00000000-0005-0000-0000-000086030000}"/>
    <cellStyle name="Total 2" xfId="898" xr:uid="{00000000-0005-0000-0000-000087030000}"/>
    <cellStyle name="Total 2 2" xfId="1822" xr:uid="{32DB113B-7AA9-41DF-BAF2-DD961E1661B2}"/>
    <cellStyle name="Überschrift 1 2" xfId="950" xr:uid="{A63F9E81-2509-4141-B7D7-7F0B6D137FC3}"/>
    <cellStyle name="Überschrift 2 2" xfId="951" xr:uid="{AA474045-95D1-4309-B3BD-E46CC6F2B1D1}"/>
    <cellStyle name="Überschrift 3 2" xfId="952" xr:uid="{448E920B-BE7A-4D69-A117-D4B69DEBD113}"/>
    <cellStyle name="Überschrift 4 2" xfId="953" xr:uid="{F1019A27-D56A-4E09-9477-F0C3AAE263B2}"/>
    <cellStyle name="Überschrift 5" xfId="949" xr:uid="{66B01C6C-A845-44A5-9655-E45229817891}"/>
    <cellStyle name="Verknüpfte Zelle 2" xfId="954" xr:uid="{175A1841-7590-4369-A2D2-5733E3ECC35E}"/>
    <cellStyle name="Währung 2" xfId="899" xr:uid="{00000000-0005-0000-0000-000088030000}"/>
    <cellStyle name="Währung 2 2" xfId="955" xr:uid="{32411F09-C81B-403F-B00C-5A7BF06A86D3}"/>
    <cellStyle name="Währung 2 2 2" xfId="2216" xr:uid="{4DD15DD1-4D7F-4CC8-AB4D-7E59CA3B1B56}"/>
    <cellStyle name="Währung 2 3" xfId="1823" xr:uid="{B906975A-9CB1-49D5-96EF-F5B627FE6A03}"/>
    <cellStyle name="Währung 2 3 2" xfId="2566" xr:uid="{998C8883-F984-4FE3-BAB8-E3DBD9EB1C9A}"/>
    <cellStyle name="Währung 2 4" xfId="2213" xr:uid="{96EC84AE-AF16-4CE1-BC63-FA84C34630ED}"/>
    <cellStyle name="Währung 2 5" xfId="2206" xr:uid="{11F9D430-4649-42D7-8F14-5C2A101CDD63}"/>
    <cellStyle name="Währung 3" xfId="2587" xr:uid="{B1588613-3430-44B4-8EB7-610D2D976D85}"/>
    <cellStyle name="Währung 5" xfId="900" xr:uid="{00000000-0005-0000-0000-000089030000}"/>
    <cellStyle name="Währung 5 2" xfId="1824" xr:uid="{5906652C-2F60-4696-A123-71AE61166179}"/>
    <cellStyle name="Währung 5 2 2" xfId="2567" xr:uid="{7DF70DC5-5578-40D6-9E81-7EF0536F788F}"/>
    <cellStyle name="Währung 5 3" xfId="2214" xr:uid="{0F6CC866-82D6-414E-B6AE-E0BBE6200667}"/>
    <cellStyle name="Währung 5 4" xfId="2207" xr:uid="{C064B6A4-3F20-44AA-BBE0-7B4A20A58F5B}"/>
    <cellStyle name="Währung 9 2" xfId="1857" xr:uid="{C8A69973-6333-49B0-A673-D6AEB4DE4534}"/>
    <cellStyle name="Währung 9 2 2" xfId="2590" xr:uid="{7EEB5C00-69F8-4153-AA1B-4C258BDCA259}"/>
    <cellStyle name="Warnender Text 2" xfId="956" xr:uid="{5673D59A-1231-4BF2-9234-BD45F616A573}"/>
    <cellStyle name="Warning Text 2" xfId="901" xr:uid="{00000000-0005-0000-0000-00008A030000}"/>
    <cellStyle name="Warning Text 2 2" xfId="1825" xr:uid="{2B85F791-24BE-42D2-9D69-84A5607C6103}"/>
    <cellStyle name="Zahl,00" xfId="902" xr:uid="{00000000-0005-0000-0000-00008B030000}"/>
    <cellStyle name="Zelle überprüfen 2" xfId="957" xr:uid="{40378E9A-8B5D-48ED-8195-6A72B5AD0118}"/>
  </cellStyles>
  <dxfs count="6"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6EFCE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Zusammenfassung!A1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1070095</xdr:colOff>
      <xdr:row>2</xdr:row>
      <xdr:rowOff>47624</xdr:rowOff>
    </xdr:from>
    <xdr:to>
      <xdr:col>9</xdr:col>
      <xdr:colOff>2363187</xdr:colOff>
      <xdr:row>6</xdr:row>
      <xdr:rowOff>147546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0496222-80CB-92EC-44E6-C7685B973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995" y="342899"/>
          <a:ext cx="2436092" cy="728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267443</xdr:colOff>
      <xdr:row>0</xdr:row>
      <xdr:rowOff>213946</xdr:rowOff>
    </xdr:from>
    <xdr:to>
      <xdr:col>10</xdr:col>
      <xdr:colOff>181347</xdr:colOff>
      <xdr:row>4</xdr:row>
      <xdr:rowOff>35567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0691EEB-C669-4125-8FE4-362F4B387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72704" y="213946"/>
          <a:ext cx="1951426" cy="583621"/>
        </a:xfrm>
        <a:prstGeom prst="rect">
          <a:avLst/>
        </a:prstGeom>
      </xdr:spPr>
    </xdr:pic>
    <xdr:clientData/>
  </xdr:twoCellAnchor>
  <xdr:twoCellAnchor editAs="absolute">
    <xdr:from>
      <xdr:col>0</xdr:col>
      <xdr:colOff>47625</xdr:colOff>
      <xdr:row>0</xdr:row>
      <xdr:rowOff>19050</xdr:rowOff>
    </xdr:from>
    <xdr:to>
      <xdr:col>2</xdr:col>
      <xdr:colOff>485774</xdr:colOff>
      <xdr:row>0</xdr:row>
      <xdr:rowOff>200025</xdr:rowOff>
    </xdr:to>
    <xdr:sp macro="" textlink="">
      <xdr:nvSpPr>
        <xdr:cNvPr id="2" name="Pfeil: nach link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F146D-AF28-4127-9EDD-1AEFDBC78044}"/>
            </a:ext>
          </a:extLst>
        </xdr:cNvPr>
        <xdr:cNvSpPr/>
      </xdr:nvSpPr>
      <xdr:spPr>
        <a:xfrm>
          <a:off x="47625" y="19050"/>
          <a:ext cx="2514599" cy="180975"/>
        </a:xfrm>
        <a:prstGeom prst="leftArrow">
          <a:avLst>
            <a:gd name="adj1" fmla="val 98536"/>
            <a:gd name="adj2" fmla="val 50000"/>
          </a:avLst>
        </a:prstGeom>
        <a:solidFill>
          <a:srgbClr val="C6EFCE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DE" sz="1050" b="1" baseline="0">
              <a:solidFill>
                <a:schemeClr val="tx1"/>
              </a:solidFill>
            </a:rPr>
            <a:t>zurück zur Zusammenfassung</a:t>
          </a:r>
          <a:endParaRPr lang="de-DE" sz="800" b="1">
            <a:solidFill>
              <a:schemeClr val="tx1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46B-63FB-45EE-ADF5-E6D76DF1A1D0}">
  <sheetPr codeName="Tabelle3">
    <tabColor rgb="FFFFFF00"/>
    <pageSetUpPr fitToPage="1"/>
  </sheetPr>
  <dimension ref="A1:L19"/>
  <sheetViews>
    <sheetView showGridLines="0" zoomScaleNormal="100" workbookViewId="0">
      <pane ySplit="10" topLeftCell="A11" activePane="bottomLeft" state="frozenSplit"/>
      <selection pane="bottomLeft" activeCell="E14" sqref="E14"/>
    </sheetView>
  </sheetViews>
  <sheetFormatPr baseColWidth="10" defaultColWidth="10.7109375" defaultRowHeight="15"/>
  <cols>
    <col min="1" max="2" width="10.7109375" style="2" customWidth="1"/>
    <col min="3" max="3" width="47.5703125" style="2" bestFit="1" customWidth="1"/>
    <col min="4" max="4" width="17.28515625" style="2" customWidth="1"/>
    <col min="5" max="5" width="18.28515625" style="2" customWidth="1"/>
    <col min="6" max="6" width="22.85546875" style="2" customWidth="1"/>
    <col min="7" max="7" width="22.140625" style="2" customWidth="1"/>
    <col min="8" max="8" width="15.5703125" style="2" customWidth="1"/>
    <col min="9" max="9" width="17.140625" style="2" customWidth="1"/>
    <col min="10" max="10" width="42.28515625" style="2" bestFit="1" customWidth="1"/>
    <col min="11" max="16384" width="10.7109375" style="2"/>
  </cols>
  <sheetData>
    <row r="1" spans="1:12" ht="18.75">
      <c r="A1" s="1" t="s">
        <v>43</v>
      </c>
      <c r="D1" s="3"/>
      <c r="E1" s="150"/>
      <c r="F1" s="4"/>
      <c r="H1" s="151" t="str">
        <f>"Stand: "&amp;TEXT(DATUM,"TT.MM.JJJJ")</f>
        <v>Stand: 23.09.2026</v>
      </c>
      <c r="J1" s="5"/>
    </row>
    <row r="2" spans="1:12" ht="5.0999999999999996" customHeight="1">
      <c r="D2" s="6"/>
      <c r="E2" s="7"/>
      <c r="F2" s="7"/>
      <c r="G2" s="7"/>
      <c r="H2" s="7"/>
    </row>
    <row r="3" spans="1:12">
      <c r="A3" s="8" t="s">
        <v>44</v>
      </c>
      <c r="D3" s="8"/>
      <c r="E3" s="9"/>
      <c r="F3" s="9"/>
      <c r="G3" s="9"/>
      <c r="H3" s="10"/>
    </row>
    <row r="4" spans="1:12" ht="5.0999999999999996" customHeight="1">
      <c r="A4" s="6"/>
      <c r="D4" s="6"/>
      <c r="E4" s="7"/>
      <c r="F4" s="7"/>
      <c r="G4" s="7"/>
      <c r="H4" s="7"/>
    </row>
    <row r="5" spans="1:12">
      <c r="A5" s="11" t="s">
        <v>45</v>
      </c>
      <c r="D5" s="11"/>
      <c r="E5" s="9"/>
      <c r="F5" s="9"/>
      <c r="G5" s="9"/>
      <c r="H5" s="10"/>
      <c r="J5" s="12" t="s">
        <v>66</v>
      </c>
    </row>
    <row r="6" spans="1:12">
      <c r="A6" s="11" t="s">
        <v>46</v>
      </c>
      <c r="D6" s="11"/>
      <c r="E6" s="9"/>
      <c r="F6" s="9"/>
      <c r="G6" s="9"/>
      <c r="H6" s="10"/>
    </row>
    <row r="7" spans="1:12">
      <c r="A7" s="6"/>
      <c r="D7" s="6"/>
      <c r="H7" s="10"/>
    </row>
    <row r="8" spans="1:12" s="14" customFormat="1">
      <c r="A8" s="13" t="s">
        <v>76</v>
      </c>
      <c r="D8" s="15"/>
      <c r="H8" s="16"/>
    </row>
    <row r="9" spans="1:12" s="14" customFormat="1" ht="6.75" customHeight="1">
      <c r="D9" s="15"/>
      <c r="H9" s="16"/>
    </row>
    <row r="10" spans="1:12" s="14" customFormat="1" ht="40.5">
      <c r="A10" s="17" t="s">
        <v>85</v>
      </c>
      <c r="B10" s="17" t="s">
        <v>61</v>
      </c>
      <c r="C10" s="17" t="s">
        <v>49</v>
      </c>
      <c r="D10" s="18" t="s">
        <v>47</v>
      </c>
      <c r="E10" s="18" t="s">
        <v>50</v>
      </c>
      <c r="F10" s="18" t="s">
        <v>51</v>
      </c>
      <c r="G10" s="18" t="s">
        <v>59</v>
      </c>
      <c r="H10" s="19" t="s">
        <v>87</v>
      </c>
      <c r="I10" s="19" t="s">
        <v>58</v>
      </c>
      <c r="J10" s="20" t="s">
        <v>56</v>
      </c>
    </row>
    <row r="11" spans="1:12" s="14" customFormat="1">
      <c r="A11" s="21" t="s">
        <v>0</v>
      </c>
      <c r="B11" s="22"/>
      <c r="C11" s="22"/>
      <c r="D11" s="23"/>
      <c r="E11" s="23"/>
      <c r="F11" s="23"/>
      <c r="G11" s="23"/>
      <c r="H11" s="24"/>
      <c r="I11" s="24"/>
      <c r="J11" s="25"/>
    </row>
    <row r="12" spans="1:12" s="14" customFormat="1" ht="25.5">
      <c r="A12" s="26">
        <v>1</v>
      </c>
      <c r="B12" s="27" t="s">
        <v>62</v>
      </c>
      <c r="C12" s="157" t="s">
        <v>237</v>
      </c>
      <c r="D12" s="158" cm="1">
        <f t="array" aca="1" ref="D12" ca="1">INDIRECT("'"&amp;$A12&amp;" "&amp;$B12&amp;"'"&amp;"!o2")</f>
        <v>0</v>
      </c>
      <c r="E12" s="159" cm="1">
        <f t="array" aca="1" ref="E12" ca="1">INDIRECT("'"&amp;$A12&amp;" "&amp;$B12&amp;"'"&amp;"!o3")</f>
        <v>0</v>
      </c>
      <c r="F12" s="158" cm="1">
        <f t="array" aca="1" ref="F12" ca="1">INDIRECT("'"&amp;$A12&amp;" "&amp;$B12&amp;"'"&amp;"!K7")</f>
        <v>0</v>
      </c>
      <c r="G12" s="159" cm="1">
        <f t="array" aca="1" ref="G12" ca="1">INDIRECT("'"&amp;$A12&amp;" "&amp;$B12&amp;"'"&amp;"!O4")</f>
        <v>0</v>
      </c>
      <c r="H12" s="28" cm="1">
        <f t="array" aca="1" ref="H12" ca="1">INDIRECT("'"&amp;$A12&amp;" "&amp;$B12&amp;"'"&amp;"!O6")</f>
        <v>387125.37513804494</v>
      </c>
      <c r="I12" s="29" cm="1">
        <f t="array" aca="1" ref="I12" ca="1">INDIRECT("'"&amp;$A12&amp;" "&amp;$B12&amp;"'"&amp;"!K8")</f>
        <v>195</v>
      </c>
      <c r="J12" s="30" t="str" cm="1">
        <f t="array" aca="1" ref="J12" ca="1">INDIRECT("'"&amp;$A12&amp;" "&amp;$B12&amp;"'"&amp;"!L1")</f>
        <v>Das Preisblatt ist nicht vollständig ausgefüllt!</v>
      </c>
    </row>
    <row r="13" spans="1:12" s="14" customFormat="1">
      <c r="A13" s="21" t="s">
        <v>36</v>
      </c>
      <c r="B13" s="22"/>
      <c r="C13" s="22"/>
      <c r="D13" s="23"/>
      <c r="E13" s="23"/>
      <c r="F13" s="23"/>
      <c r="G13" s="23"/>
      <c r="H13" s="24"/>
      <c r="I13" s="24"/>
      <c r="J13" s="25"/>
    </row>
    <row r="14" spans="1:12" s="14" customFormat="1" ht="25.5">
      <c r="A14" s="26">
        <v>1</v>
      </c>
      <c r="B14" s="27" t="s">
        <v>241</v>
      </c>
      <c r="C14" s="157" t="s">
        <v>237</v>
      </c>
      <c r="D14" s="158" cm="1">
        <f t="array" aca="1" ref="D14" ca="1">INDIRECT("'"&amp;$A14&amp;" "&amp;$B14&amp;"'"&amp;"!J2")</f>
        <v>0</v>
      </c>
      <c r="E14" s="160"/>
      <c r="F14" s="161"/>
      <c r="G14" s="160"/>
      <c r="H14" s="162"/>
      <c r="I14" s="163"/>
      <c r="J14" s="30" t="str" cm="1">
        <f t="array" aca="1" ref="J14" ca="1">INDIRECT("'"&amp;$A14&amp;" "&amp;$B14&amp;"'"&amp;"!H1")</f>
        <v>Das Preisblatt ist nicht vollständig ausgefüllt!</v>
      </c>
    </row>
    <row r="15" spans="1:12">
      <c r="A15" s="31"/>
      <c r="B15" s="31"/>
      <c r="C15" s="32" t="s">
        <v>70</v>
      </c>
      <c r="D15" s="33">
        <f ca="1">SUM(D12:D14)</f>
        <v>0</v>
      </c>
      <c r="E15" s="33">
        <f ca="1">SUM(E12)</f>
        <v>0</v>
      </c>
      <c r="F15" s="34"/>
      <c r="G15" s="34"/>
      <c r="H15" s="34"/>
      <c r="I15" s="34"/>
      <c r="J15" s="34"/>
      <c r="L15" s="14"/>
    </row>
    <row r="16" spans="1:12" ht="15.75" thickBot="1">
      <c r="A16" s="14"/>
      <c r="B16" s="14"/>
      <c r="C16" s="14"/>
      <c r="D16" s="35"/>
      <c r="E16" s="14"/>
      <c r="F16" s="14"/>
      <c r="G16" s="14"/>
      <c r="L16" s="14"/>
    </row>
    <row r="17" spans="1:12" ht="15.75" thickBot="1">
      <c r="A17" s="14"/>
      <c r="B17" s="36" t="s">
        <v>57</v>
      </c>
      <c r="C17" s="37"/>
      <c r="D17" s="38">
        <v>0.19</v>
      </c>
      <c r="E17" s="16"/>
      <c r="F17" s="5"/>
      <c r="G17" s="14"/>
      <c r="H17" s="14"/>
      <c r="I17" s="14"/>
      <c r="J17" s="14"/>
      <c r="L17" s="14"/>
    </row>
    <row r="18" spans="1:12" ht="15.75" thickBot="1">
      <c r="A18" s="14"/>
      <c r="B18" s="39" t="s">
        <v>77</v>
      </c>
      <c r="C18" s="40"/>
      <c r="D18" s="41">
        <f ca="1">D15*(D17+100%)</f>
        <v>0</v>
      </c>
      <c r="E18" s="14"/>
      <c r="F18" s="14"/>
      <c r="G18" s="14"/>
      <c r="H18" s="14"/>
      <c r="I18" s="14"/>
      <c r="L18" s="14"/>
    </row>
    <row r="19" spans="1:12">
      <c r="A19" s="14"/>
      <c r="D19" s="42"/>
      <c r="E19" s="43"/>
      <c r="F19" s="14"/>
      <c r="G19" s="14"/>
      <c r="H19" s="14"/>
      <c r="I19" s="14"/>
      <c r="J19" s="14"/>
      <c r="L19" s="14"/>
    </row>
  </sheetData>
  <sheetProtection algorithmName="SHA-512" hashValue="CKK9erfnIQUehvWu28r2q3jEiUxc9FUzBTxYmEbW8q79QfTBxei48yr8ODQjziRgxML1v3wcG9LW5rHjw/ctDw==" saltValue="JdwcDgQiJLeL3B2+G4lEwQ==" spinCount="100000" sheet="1" formatColumns="0" formatRows="0" autoFilter="0"/>
  <autoFilter ref="A10:J19" xr:uid="{FF69246B-63FB-45EE-ADF5-E6D76DF1A1D0}"/>
  <conditionalFormatting sqref="I12 I14">
    <cfRule type="expression" dxfId="5" priority="332">
      <formula>ROUND(I12-G12,2)&lt;0</formula>
    </cfRule>
  </conditionalFormatting>
  <conditionalFormatting sqref="J12 J14">
    <cfRule type="expression" dxfId="4" priority="333">
      <formula>J12&lt;&gt;""</formula>
    </cfRule>
  </conditionalFormatting>
  <pageMargins left="0.70866141732283472" right="0.70866141732283472" top="0.78740157480314965" bottom="0.78740157480314965" header="0" footer="0.31496062992125984"/>
  <pageSetup paperSize="9" scale="52" orientation="portrait" r:id="rId1"/>
  <headerFooter>
    <oddFooter>&amp;LEvangelische Hochschule Rheinland-Westfalen-Lippe&amp;C&amp;A&amp;R&amp;P -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BD6B-C632-47D9-ACE1-5C5DBCA478D3}">
  <sheetPr>
    <tabColor rgb="FF92D050"/>
    <pageSetUpPr fitToPage="1"/>
  </sheetPr>
  <dimension ref="A1:O209"/>
  <sheetViews>
    <sheetView showGridLines="0" zoomScale="70" zoomScaleNormal="70" zoomScaleSheetLayoutView="100" workbookViewId="0">
      <pane ySplit="9" topLeftCell="A10" activePane="bottomLeft" state="frozen"/>
      <selection activeCell="A3" sqref="A3"/>
      <selection pane="bottomLeft" activeCell="K11" sqref="K11:K199"/>
    </sheetView>
  </sheetViews>
  <sheetFormatPr baseColWidth="10" defaultColWidth="11.42578125" defaultRowHeight="13.5"/>
  <cols>
    <col min="1" max="1" width="9.7109375" style="81" customWidth="1"/>
    <col min="2" max="2" width="21.42578125" style="81" customWidth="1"/>
    <col min="3" max="3" width="13.5703125" style="53" customWidth="1"/>
    <col min="4" max="4" width="14.140625" style="65" customWidth="1"/>
    <col min="5" max="5" width="29.7109375" style="138" bestFit="1" customWidth="1"/>
    <col min="6" max="6" width="20.5703125" style="138" customWidth="1"/>
    <col min="7" max="7" width="5.140625" style="65" bestFit="1" customWidth="1"/>
    <col min="8" max="8" width="10.42578125" style="76" bestFit="1" customWidth="1"/>
    <col min="9" max="9" width="10" style="76" customWidth="1"/>
    <col min="10" max="10" width="10" style="77" customWidth="1"/>
    <col min="11" max="11" width="11.5703125" style="77" customWidth="1"/>
    <col min="12" max="14" width="12.7109375" style="138" customWidth="1"/>
    <col min="15" max="15" width="14.42578125" style="140" customWidth="1"/>
    <col min="16" max="16384" width="11.42578125" style="5"/>
  </cols>
  <sheetData>
    <row r="1" spans="1:15" ht="18.75" customHeight="1">
      <c r="A1" s="44"/>
      <c r="B1" s="45"/>
      <c r="C1" s="46"/>
      <c r="D1" s="47"/>
      <c r="E1" s="48"/>
      <c r="F1" s="153"/>
      <c r="G1" s="49"/>
      <c r="H1" s="152"/>
      <c r="I1" s="50"/>
      <c r="J1" s="50"/>
      <c r="K1" s="51"/>
      <c r="L1" s="250" t="str">
        <f>IF(OR(COUNT(K11:K199)&lt;&gt;COUNTIF(N11:N199,"&gt;0"),$K$7=""),"Das Preisblatt ist nicht vollständig ausgefüllt!","")</f>
        <v>Das Preisblatt ist nicht vollständig ausgefüllt!</v>
      </c>
      <c r="M1" s="250"/>
      <c r="N1" s="250"/>
      <c r="O1" s="250"/>
    </row>
    <row r="2" spans="1:15" ht="13.5" customHeight="1">
      <c r="A2" s="52" t="s">
        <v>16</v>
      </c>
      <c r="B2" s="251" t="s">
        <v>240</v>
      </c>
      <c r="C2" s="251"/>
      <c r="D2" s="252"/>
      <c r="E2" s="55" t="s">
        <v>15</v>
      </c>
      <c r="F2" s="56" t="s">
        <v>6</v>
      </c>
      <c r="G2" s="12"/>
      <c r="H2" s="57"/>
      <c r="I2" s="58"/>
      <c r="J2" s="59"/>
      <c r="K2" s="60"/>
      <c r="L2" s="61" t="s">
        <v>12</v>
      </c>
      <c r="M2" s="62"/>
      <c r="N2" s="63"/>
      <c r="O2" s="64">
        <f>O200</f>
        <v>0</v>
      </c>
    </row>
    <row r="3" spans="1:15">
      <c r="A3" s="52"/>
      <c r="B3" s="251"/>
      <c r="C3" s="251"/>
      <c r="D3" s="252"/>
      <c r="E3" s="66" t="s">
        <v>17</v>
      </c>
      <c r="F3" s="67">
        <v>46288</v>
      </c>
      <c r="G3" s="12" t="s">
        <v>66</v>
      </c>
      <c r="H3" s="57"/>
      <c r="I3" s="58"/>
      <c r="J3" s="59"/>
      <c r="K3" s="60"/>
      <c r="L3" s="68" t="s">
        <v>10</v>
      </c>
      <c r="M3" s="69"/>
      <c r="N3" s="63"/>
      <c r="O3" s="70">
        <f>M200</f>
        <v>0</v>
      </c>
    </row>
    <row r="4" spans="1:15">
      <c r="A4" s="52"/>
      <c r="B4" s="71" t="s">
        <v>238</v>
      </c>
      <c r="D4" s="54"/>
      <c r="E4" s="72" t="s">
        <v>78</v>
      </c>
      <c r="F4" s="73" t="str" cm="1">
        <f t="array" aca="1" ref="F4" ca="1">LEFT(MID(CELL( "dateiname",A1), FIND("]", CELL("dateiname", A1))+1, 255),1)</f>
        <v>1</v>
      </c>
      <c r="G4" s="74"/>
      <c r="H4" s="75"/>
      <c r="K4" s="78"/>
      <c r="L4" s="68" t="s">
        <v>11</v>
      </c>
      <c r="M4" s="69"/>
      <c r="N4" s="79"/>
      <c r="O4" s="80">
        <f>K200</f>
        <v>0</v>
      </c>
    </row>
    <row r="5" spans="1:15">
      <c r="A5" s="52"/>
      <c r="B5" s="81" t="s">
        <v>239</v>
      </c>
      <c r="D5" s="54"/>
      <c r="E5" s="72" t="s">
        <v>65</v>
      </c>
      <c r="F5" s="82" t="str" cm="1">
        <f t="array" aca="1" ref="F5" ca="1">MID(CELL("dateiname",A1),FIND("]",CELL("dateiname",A1))+3,2)</f>
        <v>UR</v>
      </c>
      <c r="G5" s="83"/>
      <c r="H5" s="83"/>
      <c r="I5" s="83"/>
      <c r="J5" s="83"/>
      <c r="K5" s="84"/>
      <c r="L5" s="85" t="s">
        <v>7</v>
      </c>
      <c r="M5" s="85"/>
      <c r="N5" s="85"/>
      <c r="O5" s="86">
        <f>H200</f>
        <v>3649.6806262879027</v>
      </c>
    </row>
    <row r="6" spans="1:15">
      <c r="A6" s="87"/>
      <c r="D6" s="54"/>
      <c r="E6" s="88" t="s">
        <v>55</v>
      </c>
      <c r="F6" s="89" t="s">
        <v>53</v>
      </c>
      <c r="G6" s="90"/>
      <c r="H6" s="90"/>
      <c r="I6" s="90"/>
      <c r="J6" s="90"/>
      <c r="K6" s="91"/>
      <c r="L6" s="85" t="s">
        <v>8</v>
      </c>
      <c r="M6" s="85"/>
      <c r="N6" s="92"/>
      <c r="O6" s="86">
        <f>L200</f>
        <v>387125.37513804494</v>
      </c>
    </row>
    <row r="7" spans="1:15" ht="18" customHeight="1">
      <c r="A7" s="243" t="str">
        <f>IF(AND(ROUND(SUM(H11:H200)/2,2)=ROUND(H200,2),ROUND(SUM(L11:L200)/2,2)=ROUND(L200,2),ROUND(SUM(M11:M200)/2,2)=ROUND(M200,2),ROUND(SUM(O11:O200)/2,2)=ROUND(O200,2)),"","SUMMENFEHLER")</f>
        <v/>
      </c>
      <c r="B7" s="244"/>
      <c r="C7" s="244"/>
      <c r="D7" s="245"/>
      <c r="E7" s="249" t="str">
        <f>IF(L1="",IF(O4&gt;K8,"Die angebotene Durchschnittsleistung überschreitet die zulässige Obergrenze der Reinigungsleistung",""),"")</f>
        <v/>
      </c>
      <c r="F7" s="93"/>
      <c r="G7" s="94"/>
      <c r="H7" s="95"/>
      <c r="I7" s="96"/>
      <c r="J7" s="97" t="s">
        <v>39</v>
      </c>
      <c r="K7" s="98"/>
      <c r="L7" s="85" t="s">
        <v>9</v>
      </c>
      <c r="M7" s="85"/>
      <c r="N7" s="85"/>
      <c r="O7" s="99">
        <f>IFERROR(O2/O6,0)</f>
        <v>0</v>
      </c>
    </row>
    <row r="8" spans="1:15" ht="18" customHeight="1">
      <c r="A8" s="246"/>
      <c r="B8" s="247"/>
      <c r="C8" s="247"/>
      <c r="D8" s="248"/>
      <c r="E8" s="249"/>
      <c r="F8" s="93"/>
      <c r="G8" s="94"/>
      <c r="H8" s="96"/>
      <c r="I8" s="96"/>
      <c r="J8" s="97" t="s">
        <v>48</v>
      </c>
      <c r="K8" s="100">
        <v>195</v>
      </c>
      <c r="L8" s="85" t="s">
        <v>38</v>
      </c>
      <c r="M8" s="85"/>
      <c r="N8" s="85"/>
      <c r="O8" s="101">
        <f>COUNTA(L11:L200)-1</f>
        <v>143</v>
      </c>
    </row>
    <row r="9" spans="1:15" ht="25.5">
      <c r="A9" s="102" t="s">
        <v>1</v>
      </c>
      <c r="B9" s="103" t="s">
        <v>54</v>
      </c>
      <c r="C9" s="104" t="s">
        <v>3</v>
      </c>
      <c r="D9" s="105" t="s">
        <v>13</v>
      </c>
      <c r="E9" s="106" t="s">
        <v>2</v>
      </c>
      <c r="F9" s="106" t="s">
        <v>18</v>
      </c>
      <c r="G9" s="107" t="s">
        <v>4</v>
      </c>
      <c r="H9" s="103" t="s">
        <v>19</v>
      </c>
      <c r="I9" s="103" t="s">
        <v>86</v>
      </c>
      <c r="J9" s="108" t="s">
        <v>20</v>
      </c>
      <c r="K9" s="108" t="s">
        <v>88</v>
      </c>
      <c r="L9" s="109" t="s">
        <v>89</v>
      </c>
      <c r="M9" s="110" t="s">
        <v>14</v>
      </c>
      <c r="N9" s="109" t="s">
        <v>21</v>
      </c>
      <c r="O9" s="111" t="s">
        <v>22</v>
      </c>
    </row>
    <row r="10" spans="1:15">
      <c r="A10" s="154">
        <v>0</v>
      </c>
      <c r="B10" s="112"/>
      <c r="C10" s="113"/>
      <c r="D10" s="114"/>
      <c r="E10" s="115"/>
      <c r="F10" s="115"/>
      <c r="G10" s="116"/>
      <c r="H10" s="117"/>
      <c r="I10" s="117"/>
      <c r="J10" s="118"/>
      <c r="K10" s="118"/>
      <c r="L10" s="119"/>
      <c r="M10" s="115"/>
      <c r="N10" s="119"/>
      <c r="O10" s="120"/>
    </row>
    <row r="11" spans="1:15" s="126" customFormat="1">
      <c r="A11" s="121">
        <v>1</v>
      </c>
      <c r="B11" s="239"/>
      <c r="C11" s="240" t="s">
        <v>90</v>
      </c>
      <c r="D11" s="240">
        <v>1</v>
      </c>
      <c r="E11" s="239" t="s">
        <v>117</v>
      </c>
      <c r="F11" s="239" t="s">
        <v>226</v>
      </c>
      <c r="G11" s="241" t="s">
        <v>72</v>
      </c>
      <c r="H11" s="242">
        <v>32.546357768404661</v>
      </c>
      <c r="I11" s="155">
        <v>5</v>
      </c>
      <c r="J11" s="122">
        <v>251</v>
      </c>
      <c r="K11" s="123"/>
      <c r="L11" s="124">
        <f t="shared" ref="L11" si="0">H11*J11</f>
        <v>8169.1357998695703</v>
      </c>
      <c r="M11" s="124">
        <f t="shared" ref="M11" si="1">IFERROR(L11/K11,0)</f>
        <v>0</v>
      </c>
      <c r="N11" s="125">
        <f t="shared" ref="N11" si="2">IF(O11&gt;0,O11/J11,0)</f>
        <v>0</v>
      </c>
      <c r="O11" s="124">
        <f t="shared" ref="O11" si="3">ROUND(M11*SVS_UR_1_1,2)</f>
        <v>0</v>
      </c>
    </row>
    <row r="12" spans="1:15" s="126" customFormat="1">
      <c r="A12" s="121">
        <v>2</v>
      </c>
      <c r="B12" s="239"/>
      <c r="C12" s="240" t="s">
        <v>90</v>
      </c>
      <c r="D12" s="240">
        <v>11</v>
      </c>
      <c r="E12" s="239" t="s">
        <v>118</v>
      </c>
      <c r="F12" s="239" t="s">
        <v>226</v>
      </c>
      <c r="G12" s="241" t="s">
        <v>69</v>
      </c>
      <c r="H12" s="242">
        <v>11.136213053280585</v>
      </c>
      <c r="I12" s="156"/>
      <c r="J12" s="156"/>
      <c r="K12" s="156"/>
      <c r="L12" s="156"/>
      <c r="M12" s="156"/>
      <c r="N12" s="156"/>
      <c r="O12" s="156"/>
    </row>
    <row r="13" spans="1:15" s="126" customFormat="1" ht="24">
      <c r="A13" s="121">
        <v>3</v>
      </c>
      <c r="B13" s="239"/>
      <c r="C13" s="240" t="s">
        <v>90</v>
      </c>
      <c r="D13" s="240">
        <v>20</v>
      </c>
      <c r="E13" s="239" t="s">
        <v>119</v>
      </c>
      <c r="F13" s="239" t="s">
        <v>227</v>
      </c>
      <c r="G13" s="241" t="s">
        <v>69</v>
      </c>
      <c r="H13" s="242">
        <v>22.400149027201302</v>
      </c>
      <c r="I13" s="156"/>
      <c r="J13" s="156"/>
      <c r="K13" s="156"/>
      <c r="L13" s="156"/>
      <c r="M13" s="156"/>
      <c r="N13" s="156"/>
      <c r="O13" s="156"/>
    </row>
    <row r="14" spans="1:15" s="126" customFormat="1" ht="24">
      <c r="A14" s="121">
        <v>4</v>
      </c>
      <c r="B14" s="239"/>
      <c r="C14" s="240" t="s">
        <v>90</v>
      </c>
      <c r="D14" s="240">
        <v>21</v>
      </c>
      <c r="E14" s="239" t="s">
        <v>120</v>
      </c>
      <c r="F14" s="239" t="s">
        <v>227</v>
      </c>
      <c r="G14" s="241" t="s">
        <v>69</v>
      </c>
      <c r="H14" s="242">
        <v>25.29291111688735</v>
      </c>
      <c r="I14" s="156"/>
      <c r="J14" s="156"/>
      <c r="K14" s="156"/>
      <c r="L14" s="156"/>
      <c r="M14" s="156"/>
      <c r="N14" s="156"/>
      <c r="O14" s="156"/>
    </row>
    <row r="15" spans="1:15" s="126" customFormat="1">
      <c r="A15" s="121">
        <v>5</v>
      </c>
      <c r="B15" s="239"/>
      <c r="C15" s="240" t="s">
        <v>90</v>
      </c>
      <c r="D15" s="240">
        <v>12</v>
      </c>
      <c r="E15" s="239" t="s">
        <v>121</v>
      </c>
      <c r="F15" s="239" t="s">
        <v>226</v>
      </c>
      <c r="G15" s="241" t="s">
        <v>69</v>
      </c>
      <c r="H15" s="242">
        <v>11.79673379308289</v>
      </c>
      <c r="I15" s="156"/>
      <c r="J15" s="156"/>
      <c r="K15" s="156"/>
      <c r="L15" s="156"/>
      <c r="M15" s="156"/>
      <c r="N15" s="156"/>
      <c r="O15" s="156"/>
    </row>
    <row r="16" spans="1:15" s="126" customFormat="1">
      <c r="A16" s="121">
        <v>6</v>
      </c>
      <c r="B16" s="239"/>
      <c r="C16" s="240" t="s">
        <v>90</v>
      </c>
      <c r="D16" s="240">
        <v>10</v>
      </c>
      <c r="E16" s="239" t="s">
        <v>122</v>
      </c>
      <c r="F16" s="239" t="s">
        <v>226</v>
      </c>
      <c r="G16" s="241" t="s">
        <v>80</v>
      </c>
      <c r="H16" s="242">
        <v>19.816081813843251</v>
      </c>
      <c r="I16" s="155">
        <v>3</v>
      </c>
      <c r="J16" s="122">
        <v>150.6</v>
      </c>
      <c r="K16" s="123"/>
      <c r="L16" s="124">
        <f t="shared" ref="L16:L76" si="4">H16*J16</f>
        <v>2984.3019211647934</v>
      </c>
      <c r="M16" s="124">
        <f t="shared" ref="M16:M76" si="5">IFERROR(L16/K16,0)</f>
        <v>0</v>
      </c>
      <c r="N16" s="125">
        <f t="shared" ref="N16:N76" si="6">IF(O16&gt;0,O16/J16,0)</f>
        <v>0</v>
      </c>
      <c r="O16" s="124">
        <f t="shared" ref="O16:O76" si="7">ROUND(M16*SVS_UR_1_1,2)</f>
        <v>0</v>
      </c>
    </row>
    <row r="17" spans="1:15" s="126" customFormat="1">
      <c r="A17" s="121">
        <v>7</v>
      </c>
      <c r="B17" s="239"/>
      <c r="C17" s="240" t="s">
        <v>90</v>
      </c>
      <c r="D17" s="240">
        <v>13</v>
      </c>
      <c r="E17" s="239" t="s">
        <v>123</v>
      </c>
      <c r="F17" s="239" t="s">
        <v>226</v>
      </c>
      <c r="G17" s="241" t="s">
        <v>69</v>
      </c>
      <c r="H17" s="242">
        <v>16.504774062406344</v>
      </c>
      <c r="I17" s="156"/>
      <c r="J17" s="156"/>
      <c r="K17" s="156"/>
      <c r="L17" s="156"/>
      <c r="M17" s="156"/>
      <c r="N17" s="156"/>
      <c r="O17" s="156"/>
    </row>
    <row r="18" spans="1:15" s="126" customFormat="1">
      <c r="A18" s="121">
        <v>8</v>
      </c>
      <c r="B18" s="239"/>
      <c r="C18" s="240" t="s">
        <v>90</v>
      </c>
      <c r="D18" s="240">
        <v>22</v>
      </c>
      <c r="E18" s="239" t="s">
        <v>124</v>
      </c>
      <c r="F18" s="239" t="s">
        <v>228</v>
      </c>
      <c r="G18" s="241" t="s">
        <v>69</v>
      </c>
      <c r="H18" s="242">
        <v>4.7075329743311611</v>
      </c>
      <c r="I18" s="156"/>
      <c r="J18" s="156"/>
      <c r="K18" s="156"/>
      <c r="L18" s="156"/>
      <c r="M18" s="156"/>
      <c r="N18" s="156"/>
      <c r="O18" s="156"/>
    </row>
    <row r="19" spans="1:15" s="126" customFormat="1">
      <c r="A19" s="121">
        <v>9</v>
      </c>
      <c r="B19" s="239"/>
      <c r="C19" s="240" t="s">
        <v>90</v>
      </c>
      <c r="D19" s="240">
        <v>70</v>
      </c>
      <c r="E19" s="239" t="s">
        <v>125</v>
      </c>
      <c r="F19" s="239" t="s">
        <v>229</v>
      </c>
      <c r="G19" s="241" t="s">
        <v>69</v>
      </c>
      <c r="H19" s="242">
        <v>2.5505667362767346</v>
      </c>
      <c r="I19" s="156"/>
      <c r="J19" s="156"/>
      <c r="K19" s="156"/>
      <c r="L19" s="156"/>
      <c r="M19" s="156"/>
      <c r="N19" s="156"/>
      <c r="O19" s="156"/>
    </row>
    <row r="20" spans="1:15" s="126" customFormat="1">
      <c r="A20" s="121">
        <v>10</v>
      </c>
      <c r="B20" s="239"/>
      <c r="C20" s="240" t="s">
        <v>91</v>
      </c>
      <c r="D20" s="240">
        <v>101</v>
      </c>
      <c r="E20" s="239" t="s">
        <v>126</v>
      </c>
      <c r="F20" s="239" t="s">
        <v>68</v>
      </c>
      <c r="G20" s="241" t="s">
        <v>72</v>
      </c>
      <c r="H20" s="242">
        <v>35.089967715962125</v>
      </c>
      <c r="I20" s="155">
        <v>5</v>
      </c>
      <c r="J20" s="122">
        <v>251</v>
      </c>
      <c r="K20" s="123"/>
      <c r="L20" s="124">
        <f t="shared" si="4"/>
        <v>8807.5818967064934</v>
      </c>
      <c r="M20" s="124">
        <f t="shared" si="5"/>
        <v>0</v>
      </c>
      <c r="N20" s="125">
        <f t="shared" si="6"/>
        <v>0</v>
      </c>
      <c r="O20" s="124">
        <f t="shared" si="7"/>
        <v>0</v>
      </c>
    </row>
    <row r="21" spans="1:15" s="126" customFormat="1">
      <c r="A21" s="121">
        <v>11</v>
      </c>
      <c r="B21" s="239"/>
      <c r="C21" s="240" t="s">
        <v>91</v>
      </c>
      <c r="D21" s="240">
        <v>105</v>
      </c>
      <c r="E21" s="239" t="s">
        <v>127</v>
      </c>
      <c r="F21" s="239" t="s">
        <v>230</v>
      </c>
      <c r="G21" s="241" t="s">
        <v>72</v>
      </c>
      <c r="H21" s="242">
        <v>15.874344410254634</v>
      </c>
      <c r="I21" s="155">
        <v>5</v>
      </c>
      <c r="J21" s="122">
        <v>251</v>
      </c>
      <c r="K21" s="123"/>
      <c r="L21" s="124">
        <f t="shared" si="4"/>
        <v>3984.4604469739133</v>
      </c>
      <c r="M21" s="124">
        <f t="shared" si="5"/>
        <v>0</v>
      </c>
      <c r="N21" s="125">
        <f t="shared" si="6"/>
        <v>0</v>
      </c>
      <c r="O21" s="124">
        <f t="shared" si="7"/>
        <v>0</v>
      </c>
    </row>
    <row r="22" spans="1:15" s="126" customFormat="1">
      <c r="A22" s="121">
        <v>12</v>
      </c>
      <c r="B22" s="239"/>
      <c r="C22" s="240" t="s">
        <v>91</v>
      </c>
      <c r="D22" s="240">
        <v>730</v>
      </c>
      <c r="E22" s="239" t="s">
        <v>128</v>
      </c>
      <c r="F22" s="239" t="s">
        <v>230</v>
      </c>
      <c r="G22" s="241" t="s">
        <v>72</v>
      </c>
      <c r="H22" s="242">
        <v>17.456328043729894</v>
      </c>
      <c r="I22" s="155">
        <v>5</v>
      </c>
      <c r="J22" s="122">
        <v>251</v>
      </c>
      <c r="K22" s="123"/>
      <c r="L22" s="124">
        <f t="shared" si="4"/>
        <v>4381.5383389762037</v>
      </c>
      <c r="M22" s="124">
        <f t="shared" si="5"/>
        <v>0</v>
      </c>
      <c r="N22" s="125">
        <f t="shared" si="6"/>
        <v>0</v>
      </c>
      <c r="O22" s="124">
        <f t="shared" si="7"/>
        <v>0</v>
      </c>
    </row>
    <row r="23" spans="1:15" s="126" customFormat="1">
      <c r="A23" s="121">
        <v>13</v>
      </c>
      <c r="B23" s="239"/>
      <c r="C23" s="240" t="s">
        <v>91</v>
      </c>
      <c r="D23" s="240">
        <v>110</v>
      </c>
      <c r="E23" s="239" t="s">
        <v>129</v>
      </c>
      <c r="F23" s="239" t="s">
        <v>68</v>
      </c>
      <c r="G23" s="241" t="s">
        <v>80</v>
      </c>
      <c r="H23" s="242">
        <v>30.277126063250137</v>
      </c>
      <c r="I23" s="155">
        <v>3</v>
      </c>
      <c r="J23" s="122">
        <v>150.6</v>
      </c>
      <c r="K23" s="123"/>
      <c r="L23" s="124">
        <f t="shared" si="4"/>
        <v>4559.7351851254707</v>
      </c>
      <c r="M23" s="124">
        <f t="shared" si="5"/>
        <v>0</v>
      </c>
      <c r="N23" s="125">
        <f t="shared" si="6"/>
        <v>0</v>
      </c>
      <c r="O23" s="124">
        <f t="shared" si="7"/>
        <v>0</v>
      </c>
    </row>
    <row r="24" spans="1:15" s="126" customFormat="1" ht="24">
      <c r="A24" s="121">
        <v>14</v>
      </c>
      <c r="B24" s="239"/>
      <c r="C24" s="240" t="s">
        <v>84</v>
      </c>
      <c r="D24" s="240">
        <v>111</v>
      </c>
      <c r="E24" s="239" t="s">
        <v>73</v>
      </c>
      <c r="F24" s="239" t="s">
        <v>231</v>
      </c>
      <c r="G24" s="241" t="s">
        <v>81</v>
      </c>
      <c r="H24" s="242">
        <v>4.1613668505663579</v>
      </c>
      <c r="I24" s="155">
        <v>5</v>
      </c>
      <c r="J24" s="122">
        <v>251</v>
      </c>
      <c r="K24" s="123"/>
      <c r="L24" s="124">
        <f t="shared" si="4"/>
        <v>1044.5030794921558</v>
      </c>
      <c r="M24" s="124">
        <f t="shared" si="5"/>
        <v>0</v>
      </c>
      <c r="N24" s="125">
        <f t="shared" si="6"/>
        <v>0</v>
      </c>
      <c r="O24" s="124">
        <f t="shared" si="7"/>
        <v>0</v>
      </c>
    </row>
    <row r="25" spans="1:15" s="126" customFormat="1" ht="36">
      <c r="A25" s="121">
        <v>15</v>
      </c>
      <c r="B25" s="239" t="s">
        <v>96</v>
      </c>
      <c r="C25" s="240" t="s">
        <v>84</v>
      </c>
      <c r="D25" s="240">
        <v>112</v>
      </c>
      <c r="E25" s="239" t="s">
        <v>130</v>
      </c>
      <c r="F25" s="239" t="s">
        <v>230</v>
      </c>
      <c r="G25" s="241" t="s">
        <v>37</v>
      </c>
      <c r="H25" s="242">
        <v>10.560682133261016</v>
      </c>
      <c r="I25" s="155">
        <v>1</v>
      </c>
      <c r="J25" s="122">
        <v>52.18</v>
      </c>
      <c r="K25" s="123"/>
      <c r="L25" s="124">
        <f t="shared" si="4"/>
        <v>551.05639371355983</v>
      </c>
      <c r="M25" s="124">
        <f t="shared" si="5"/>
        <v>0</v>
      </c>
      <c r="N25" s="125">
        <f t="shared" si="6"/>
        <v>0</v>
      </c>
      <c r="O25" s="124">
        <f t="shared" si="7"/>
        <v>0</v>
      </c>
    </row>
    <row r="26" spans="1:15" s="126" customFormat="1" ht="36">
      <c r="A26" s="121">
        <v>16</v>
      </c>
      <c r="B26" s="239" t="s">
        <v>96</v>
      </c>
      <c r="C26" s="240" t="s">
        <v>84</v>
      </c>
      <c r="D26" s="240">
        <v>113</v>
      </c>
      <c r="E26" s="239" t="s">
        <v>131</v>
      </c>
      <c r="F26" s="239" t="s">
        <v>230</v>
      </c>
      <c r="G26" s="241" t="s">
        <v>69</v>
      </c>
      <c r="H26" s="242">
        <v>20.951871799042632</v>
      </c>
      <c r="I26" s="156"/>
      <c r="J26" s="156"/>
      <c r="K26" s="156"/>
      <c r="L26" s="156"/>
      <c r="M26" s="156"/>
      <c r="N26" s="156"/>
      <c r="O26" s="156"/>
    </row>
    <row r="27" spans="1:15" s="126" customFormat="1" ht="36">
      <c r="A27" s="121">
        <v>17</v>
      </c>
      <c r="B27" s="239" t="s">
        <v>96</v>
      </c>
      <c r="C27" s="240" t="s">
        <v>84</v>
      </c>
      <c r="D27" s="240">
        <v>114</v>
      </c>
      <c r="E27" s="239" t="s">
        <v>132</v>
      </c>
      <c r="F27" s="239" t="s">
        <v>230</v>
      </c>
      <c r="G27" s="241" t="s">
        <v>69</v>
      </c>
      <c r="H27" s="242">
        <v>12.762417399445345</v>
      </c>
      <c r="I27" s="156"/>
      <c r="J27" s="156"/>
      <c r="K27" s="156"/>
      <c r="L27" s="156"/>
      <c r="M27" s="156"/>
      <c r="N27" s="156"/>
      <c r="O27" s="156"/>
    </row>
    <row r="28" spans="1:15" s="126" customFormat="1" ht="24">
      <c r="A28" s="121">
        <v>18</v>
      </c>
      <c r="B28" s="239" t="s">
        <v>97</v>
      </c>
      <c r="C28" s="240" t="s">
        <v>84</v>
      </c>
      <c r="D28" s="240">
        <v>731</v>
      </c>
      <c r="E28" s="239" t="s">
        <v>133</v>
      </c>
      <c r="F28" s="239" t="s">
        <v>230</v>
      </c>
      <c r="G28" s="241" t="s">
        <v>40</v>
      </c>
      <c r="H28" s="242">
        <v>34.554518141019301</v>
      </c>
      <c r="I28" s="155">
        <v>0.23</v>
      </c>
      <c r="J28" s="122">
        <v>12</v>
      </c>
      <c r="K28" s="123"/>
      <c r="L28" s="124">
        <f t="shared" si="4"/>
        <v>414.65421769223161</v>
      </c>
      <c r="M28" s="124">
        <f t="shared" si="5"/>
        <v>0</v>
      </c>
      <c r="N28" s="125">
        <f t="shared" si="6"/>
        <v>0</v>
      </c>
      <c r="O28" s="124">
        <f t="shared" si="7"/>
        <v>0</v>
      </c>
    </row>
    <row r="29" spans="1:15" s="126" customFormat="1" ht="36">
      <c r="A29" s="121">
        <v>19</v>
      </c>
      <c r="B29" s="239" t="s">
        <v>96</v>
      </c>
      <c r="C29" s="240" t="s">
        <v>84</v>
      </c>
      <c r="D29" s="240">
        <v>117</v>
      </c>
      <c r="E29" s="239" t="s">
        <v>134</v>
      </c>
      <c r="F29" s="239" t="s">
        <v>63</v>
      </c>
      <c r="G29" s="241" t="s">
        <v>83</v>
      </c>
      <c r="H29" s="242">
        <v>7.5000353143974703</v>
      </c>
      <c r="I29" s="155">
        <v>5</v>
      </c>
      <c r="J29" s="122">
        <v>251</v>
      </c>
      <c r="K29" s="123"/>
      <c r="L29" s="124">
        <f t="shared" si="4"/>
        <v>1882.508863913765</v>
      </c>
      <c r="M29" s="124">
        <f t="shared" si="5"/>
        <v>0</v>
      </c>
      <c r="N29" s="125">
        <f t="shared" si="6"/>
        <v>0</v>
      </c>
      <c r="O29" s="124">
        <f t="shared" si="7"/>
        <v>0</v>
      </c>
    </row>
    <row r="30" spans="1:15" s="126" customFormat="1" ht="36">
      <c r="A30" s="121">
        <v>20</v>
      </c>
      <c r="B30" s="239" t="s">
        <v>96</v>
      </c>
      <c r="C30" s="240" t="s">
        <v>84</v>
      </c>
      <c r="D30" s="240">
        <v>115</v>
      </c>
      <c r="E30" s="239" t="s">
        <v>135</v>
      </c>
      <c r="F30" s="239" t="s">
        <v>63</v>
      </c>
      <c r="G30" s="241" t="s">
        <v>79</v>
      </c>
      <c r="H30" s="242">
        <v>4.0460459707525116</v>
      </c>
      <c r="I30" s="155">
        <v>5</v>
      </c>
      <c r="J30" s="122">
        <v>251</v>
      </c>
      <c r="K30" s="123"/>
      <c r="L30" s="124">
        <f t="shared" si="4"/>
        <v>1015.5575386588804</v>
      </c>
      <c r="M30" s="124">
        <f t="shared" si="5"/>
        <v>0</v>
      </c>
      <c r="N30" s="125">
        <f t="shared" si="6"/>
        <v>0</v>
      </c>
      <c r="O30" s="124">
        <f t="shared" si="7"/>
        <v>0</v>
      </c>
    </row>
    <row r="31" spans="1:15" s="126" customFormat="1" ht="36">
      <c r="A31" s="121">
        <v>21</v>
      </c>
      <c r="B31" s="239" t="s">
        <v>96</v>
      </c>
      <c r="C31" s="240" t="s">
        <v>84</v>
      </c>
      <c r="D31" s="240">
        <v>119</v>
      </c>
      <c r="E31" s="239" t="s">
        <v>136</v>
      </c>
      <c r="F31" s="239" t="s">
        <v>63</v>
      </c>
      <c r="G31" s="241" t="s">
        <v>79</v>
      </c>
      <c r="H31" s="242">
        <v>5.7361046716352959</v>
      </c>
      <c r="I31" s="155">
        <v>5</v>
      </c>
      <c r="J31" s="122">
        <v>251</v>
      </c>
      <c r="K31" s="123"/>
      <c r="L31" s="124">
        <f t="shared" si="4"/>
        <v>1439.7622725804592</v>
      </c>
      <c r="M31" s="124">
        <f t="shared" si="5"/>
        <v>0</v>
      </c>
      <c r="N31" s="125">
        <f t="shared" si="6"/>
        <v>0</v>
      </c>
      <c r="O31" s="124">
        <f t="shared" si="7"/>
        <v>0</v>
      </c>
    </row>
    <row r="32" spans="1:15" s="126" customFormat="1" ht="36">
      <c r="A32" s="121">
        <v>22</v>
      </c>
      <c r="B32" s="239" t="s">
        <v>96</v>
      </c>
      <c r="C32" s="240" t="s">
        <v>84</v>
      </c>
      <c r="D32" s="240">
        <v>120</v>
      </c>
      <c r="E32" s="239" t="s">
        <v>137</v>
      </c>
      <c r="F32" s="239" t="s">
        <v>63</v>
      </c>
      <c r="G32" s="241" t="s">
        <v>79</v>
      </c>
      <c r="H32" s="242">
        <v>4.8165807765064805</v>
      </c>
      <c r="I32" s="155">
        <v>5</v>
      </c>
      <c r="J32" s="122">
        <v>251</v>
      </c>
      <c r="K32" s="123"/>
      <c r="L32" s="124">
        <f t="shared" si="4"/>
        <v>1208.9617749031265</v>
      </c>
      <c r="M32" s="124">
        <f t="shared" si="5"/>
        <v>0</v>
      </c>
      <c r="N32" s="125">
        <f t="shared" si="6"/>
        <v>0</v>
      </c>
      <c r="O32" s="124">
        <f t="shared" si="7"/>
        <v>0</v>
      </c>
    </row>
    <row r="33" spans="1:15" s="126" customFormat="1" ht="36">
      <c r="A33" s="121">
        <v>23</v>
      </c>
      <c r="B33" s="239" t="s">
        <v>96</v>
      </c>
      <c r="C33" s="240" t="s">
        <v>84</v>
      </c>
      <c r="D33" s="240">
        <v>122</v>
      </c>
      <c r="E33" s="239" t="s">
        <v>138</v>
      </c>
      <c r="F33" s="239" t="s">
        <v>63</v>
      </c>
      <c r="G33" s="241" t="s">
        <v>83</v>
      </c>
      <c r="H33" s="242">
        <v>7.8806761087418549</v>
      </c>
      <c r="I33" s="155">
        <v>5</v>
      </c>
      <c r="J33" s="122">
        <v>251</v>
      </c>
      <c r="K33" s="123"/>
      <c r="L33" s="124">
        <f t="shared" si="4"/>
        <v>1978.0497032942055</v>
      </c>
      <c r="M33" s="124">
        <f t="shared" si="5"/>
        <v>0</v>
      </c>
      <c r="N33" s="125">
        <f t="shared" si="6"/>
        <v>0</v>
      </c>
      <c r="O33" s="124">
        <f t="shared" si="7"/>
        <v>0</v>
      </c>
    </row>
    <row r="34" spans="1:15" s="126" customFormat="1" ht="36">
      <c r="A34" s="121">
        <v>24</v>
      </c>
      <c r="B34" s="239" t="s">
        <v>96</v>
      </c>
      <c r="C34" s="240" t="s">
        <v>84</v>
      </c>
      <c r="D34" s="240">
        <v>123</v>
      </c>
      <c r="E34" s="239" t="s">
        <v>139</v>
      </c>
      <c r="F34" s="239" t="s">
        <v>63</v>
      </c>
      <c r="G34" s="241" t="s">
        <v>79</v>
      </c>
      <c r="H34" s="242">
        <v>6.8489692574289833</v>
      </c>
      <c r="I34" s="155">
        <v>5</v>
      </c>
      <c r="J34" s="122">
        <v>251</v>
      </c>
      <c r="K34" s="123"/>
      <c r="L34" s="124">
        <f t="shared" si="4"/>
        <v>1719.0912836146749</v>
      </c>
      <c r="M34" s="124">
        <f t="shared" si="5"/>
        <v>0</v>
      </c>
      <c r="N34" s="125">
        <f t="shared" si="6"/>
        <v>0</v>
      </c>
      <c r="O34" s="124">
        <f t="shared" si="7"/>
        <v>0</v>
      </c>
    </row>
    <row r="35" spans="1:15" s="126" customFormat="1" ht="36">
      <c r="A35" s="121">
        <v>25</v>
      </c>
      <c r="B35" s="239" t="s">
        <v>96</v>
      </c>
      <c r="C35" s="240" t="s">
        <v>84</v>
      </c>
      <c r="D35" s="240">
        <v>121</v>
      </c>
      <c r="E35" s="239" t="s">
        <v>140</v>
      </c>
      <c r="F35" s="239" t="s">
        <v>63</v>
      </c>
      <c r="G35" s="241" t="s">
        <v>79</v>
      </c>
      <c r="H35" s="242">
        <v>8.3764538057420648</v>
      </c>
      <c r="I35" s="155">
        <v>5</v>
      </c>
      <c r="J35" s="122">
        <v>251</v>
      </c>
      <c r="K35" s="123"/>
      <c r="L35" s="124">
        <f t="shared" si="4"/>
        <v>2102.4899052412584</v>
      </c>
      <c r="M35" s="124">
        <f t="shared" si="5"/>
        <v>0</v>
      </c>
      <c r="N35" s="125">
        <f t="shared" si="6"/>
        <v>0</v>
      </c>
      <c r="O35" s="124">
        <f t="shared" si="7"/>
        <v>0</v>
      </c>
    </row>
    <row r="36" spans="1:15" s="126" customFormat="1" ht="36">
      <c r="A36" s="121">
        <v>26</v>
      </c>
      <c r="B36" s="239" t="s">
        <v>96</v>
      </c>
      <c r="C36" s="240" t="s">
        <v>84</v>
      </c>
      <c r="D36" s="240">
        <v>116</v>
      </c>
      <c r="E36" s="239" t="s">
        <v>141</v>
      </c>
      <c r="F36" s="239" t="s">
        <v>63</v>
      </c>
      <c r="G36" s="241" t="s">
        <v>79</v>
      </c>
      <c r="H36" s="242">
        <v>7.3757491036946981</v>
      </c>
      <c r="I36" s="155">
        <v>5</v>
      </c>
      <c r="J36" s="122">
        <v>251</v>
      </c>
      <c r="K36" s="123"/>
      <c r="L36" s="124">
        <f t="shared" si="4"/>
        <v>1851.3130250273691</v>
      </c>
      <c r="M36" s="124">
        <f t="shared" si="5"/>
        <v>0</v>
      </c>
      <c r="N36" s="125">
        <f t="shared" si="6"/>
        <v>0</v>
      </c>
      <c r="O36" s="124">
        <f t="shared" si="7"/>
        <v>0</v>
      </c>
    </row>
    <row r="37" spans="1:15" s="126" customFormat="1" ht="36">
      <c r="A37" s="121">
        <v>27</v>
      </c>
      <c r="B37" s="239" t="s">
        <v>96</v>
      </c>
      <c r="C37" s="240" t="s">
        <v>84</v>
      </c>
      <c r="D37" s="240">
        <v>118</v>
      </c>
      <c r="E37" s="239" t="s">
        <v>142</v>
      </c>
      <c r="F37" s="239" t="s">
        <v>63</v>
      </c>
      <c r="G37" s="241" t="s">
        <v>79</v>
      </c>
      <c r="H37" s="242">
        <v>6.638945030325301</v>
      </c>
      <c r="I37" s="155">
        <v>5</v>
      </c>
      <c r="J37" s="122">
        <v>251</v>
      </c>
      <c r="K37" s="123"/>
      <c r="L37" s="124">
        <f t="shared" si="4"/>
        <v>1666.3752026116506</v>
      </c>
      <c r="M37" s="124">
        <f t="shared" si="5"/>
        <v>0</v>
      </c>
      <c r="N37" s="125">
        <f t="shared" si="6"/>
        <v>0</v>
      </c>
      <c r="O37" s="124">
        <f t="shared" si="7"/>
        <v>0</v>
      </c>
    </row>
    <row r="38" spans="1:15" s="126" customFormat="1">
      <c r="A38" s="121">
        <v>28</v>
      </c>
      <c r="B38" s="239"/>
      <c r="C38" s="240" t="s">
        <v>92</v>
      </c>
      <c r="D38" s="240">
        <v>201</v>
      </c>
      <c r="E38" s="239" t="s">
        <v>143</v>
      </c>
      <c r="F38" s="239" t="s">
        <v>230</v>
      </c>
      <c r="G38" s="241" t="s">
        <v>72</v>
      </c>
      <c r="H38" s="242">
        <v>24.0800235244017</v>
      </c>
      <c r="I38" s="155">
        <v>3</v>
      </c>
      <c r="J38" s="122">
        <v>150.6</v>
      </c>
      <c r="K38" s="123"/>
      <c r="L38" s="124">
        <f t="shared" si="4"/>
        <v>3626.4515427748956</v>
      </c>
      <c r="M38" s="124">
        <f t="shared" si="5"/>
        <v>0</v>
      </c>
      <c r="N38" s="125">
        <f t="shared" si="6"/>
        <v>0</v>
      </c>
      <c r="O38" s="124">
        <f t="shared" si="7"/>
        <v>0</v>
      </c>
    </row>
    <row r="39" spans="1:15" s="126" customFormat="1">
      <c r="A39" s="121">
        <v>29</v>
      </c>
      <c r="B39" s="239" t="s">
        <v>98</v>
      </c>
      <c r="C39" s="240" t="s">
        <v>84</v>
      </c>
      <c r="D39" s="240">
        <v>210</v>
      </c>
      <c r="E39" s="239" t="s">
        <v>144</v>
      </c>
      <c r="F39" s="239" t="s">
        <v>230</v>
      </c>
      <c r="G39" s="241" t="s">
        <v>69</v>
      </c>
      <c r="H39" s="242">
        <v>17.40485377850435</v>
      </c>
      <c r="I39" s="156"/>
      <c r="J39" s="156"/>
      <c r="K39" s="156"/>
      <c r="L39" s="156"/>
      <c r="M39" s="156"/>
      <c r="N39" s="156"/>
      <c r="O39" s="156"/>
    </row>
    <row r="40" spans="1:15" s="126" customFormat="1" ht="24">
      <c r="A40" s="121">
        <v>30</v>
      </c>
      <c r="B40" s="239" t="s">
        <v>99</v>
      </c>
      <c r="C40" s="240" t="s">
        <v>84</v>
      </c>
      <c r="D40" s="240">
        <v>212</v>
      </c>
      <c r="E40" s="239" t="s">
        <v>145</v>
      </c>
      <c r="F40" s="239" t="s">
        <v>226</v>
      </c>
      <c r="G40" s="241" t="s">
        <v>69</v>
      </c>
      <c r="H40" s="242">
        <v>11.702504103886797</v>
      </c>
      <c r="I40" s="156"/>
      <c r="J40" s="156"/>
      <c r="K40" s="156"/>
      <c r="L40" s="156"/>
      <c r="M40" s="156"/>
      <c r="N40" s="156"/>
      <c r="O40" s="156"/>
    </row>
    <row r="41" spans="1:15" s="126" customFormat="1" ht="36">
      <c r="A41" s="121">
        <v>31</v>
      </c>
      <c r="B41" s="239" t="s">
        <v>96</v>
      </c>
      <c r="C41" s="240" t="s">
        <v>84</v>
      </c>
      <c r="D41" s="240">
        <v>311</v>
      </c>
      <c r="E41" s="239" t="s">
        <v>74</v>
      </c>
      <c r="F41" s="239" t="s">
        <v>232</v>
      </c>
      <c r="G41" s="241" t="s">
        <v>69</v>
      </c>
      <c r="H41" s="242">
        <v>24.536535027566128</v>
      </c>
      <c r="I41" s="156"/>
      <c r="J41" s="156"/>
      <c r="K41" s="156"/>
      <c r="L41" s="156"/>
      <c r="M41" s="156"/>
      <c r="N41" s="156"/>
      <c r="O41" s="156"/>
    </row>
    <row r="42" spans="1:15" s="126" customFormat="1">
      <c r="A42" s="121">
        <v>32</v>
      </c>
      <c r="B42" s="239"/>
      <c r="C42" s="240" t="s">
        <v>84</v>
      </c>
      <c r="D42" s="240">
        <v>310</v>
      </c>
      <c r="E42" s="239" t="s">
        <v>122</v>
      </c>
      <c r="F42" s="239" t="s">
        <v>229</v>
      </c>
      <c r="G42" s="241" t="s">
        <v>80</v>
      </c>
      <c r="H42" s="242">
        <v>19.818808274580515</v>
      </c>
      <c r="I42" s="155">
        <v>3</v>
      </c>
      <c r="J42" s="122">
        <v>150.6</v>
      </c>
      <c r="K42" s="123"/>
      <c r="L42" s="124">
        <f t="shared" si="4"/>
        <v>2984.7125261518254</v>
      </c>
      <c r="M42" s="124">
        <f t="shared" si="5"/>
        <v>0</v>
      </c>
      <c r="N42" s="125">
        <f t="shared" si="6"/>
        <v>0</v>
      </c>
      <c r="O42" s="124">
        <f t="shared" si="7"/>
        <v>0</v>
      </c>
    </row>
    <row r="43" spans="1:15" s="126" customFormat="1">
      <c r="A43" s="121">
        <v>33</v>
      </c>
      <c r="B43" s="239"/>
      <c r="C43" s="240" t="s">
        <v>84</v>
      </c>
      <c r="D43" s="240">
        <v>213</v>
      </c>
      <c r="E43" s="239" t="s">
        <v>75</v>
      </c>
      <c r="F43" s="239" t="s">
        <v>230</v>
      </c>
      <c r="G43" s="241" t="s">
        <v>69</v>
      </c>
      <c r="H43" s="242">
        <v>13.656193685066061</v>
      </c>
      <c r="I43" s="156"/>
      <c r="J43" s="156"/>
      <c r="K43" s="156"/>
      <c r="L43" s="156"/>
      <c r="M43" s="156"/>
      <c r="N43" s="156"/>
      <c r="O43" s="156"/>
    </row>
    <row r="44" spans="1:15" s="126" customFormat="1" ht="36">
      <c r="A44" s="121">
        <v>34</v>
      </c>
      <c r="B44" s="239" t="s">
        <v>96</v>
      </c>
      <c r="C44" s="240" t="s">
        <v>84</v>
      </c>
      <c r="D44" s="240">
        <v>312</v>
      </c>
      <c r="E44" s="239" t="s">
        <v>146</v>
      </c>
      <c r="F44" s="239" t="s">
        <v>230</v>
      </c>
      <c r="G44" s="241" t="s">
        <v>60</v>
      </c>
      <c r="H44" s="242">
        <v>11.423273819300208</v>
      </c>
      <c r="I44" s="155">
        <v>3</v>
      </c>
      <c r="J44" s="122">
        <v>150.6</v>
      </c>
      <c r="K44" s="123"/>
      <c r="L44" s="124">
        <f t="shared" si="4"/>
        <v>1720.3450371866113</v>
      </c>
      <c r="M44" s="124">
        <f t="shared" si="5"/>
        <v>0</v>
      </c>
      <c r="N44" s="125">
        <f t="shared" si="6"/>
        <v>0</v>
      </c>
      <c r="O44" s="124">
        <f t="shared" si="7"/>
        <v>0</v>
      </c>
    </row>
    <row r="45" spans="1:15" s="126" customFormat="1">
      <c r="A45" s="121">
        <v>35</v>
      </c>
      <c r="B45" s="239" t="s">
        <v>100</v>
      </c>
      <c r="C45" s="240" t="s">
        <v>84</v>
      </c>
      <c r="D45" s="240">
        <v>501</v>
      </c>
      <c r="E45" s="239" t="s">
        <v>147</v>
      </c>
      <c r="F45" s="239" t="s">
        <v>230</v>
      </c>
      <c r="G45" s="241" t="s">
        <v>236</v>
      </c>
      <c r="H45" s="242">
        <v>10.634214833887256</v>
      </c>
      <c r="I45" s="155">
        <v>1</v>
      </c>
      <c r="J45" s="122">
        <v>52.18</v>
      </c>
      <c r="K45" s="123"/>
      <c r="L45" s="124">
        <f t="shared" si="4"/>
        <v>554.89333003223703</v>
      </c>
      <c r="M45" s="124">
        <f t="shared" si="5"/>
        <v>0</v>
      </c>
      <c r="N45" s="125">
        <f t="shared" si="6"/>
        <v>0</v>
      </c>
      <c r="O45" s="124">
        <f t="shared" si="7"/>
        <v>0</v>
      </c>
    </row>
    <row r="46" spans="1:15" s="126" customFormat="1">
      <c r="A46" s="121">
        <v>36</v>
      </c>
      <c r="B46" s="239" t="s">
        <v>100</v>
      </c>
      <c r="C46" s="240" t="s">
        <v>84</v>
      </c>
      <c r="D46" s="240">
        <v>502</v>
      </c>
      <c r="E46" s="239" t="s">
        <v>148</v>
      </c>
      <c r="F46" s="239" t="s">
        <v>230</v>
      </c>
      <c r="G46" s="241" t="s">
        <v>236</v>
      </c>
      <c r="H46" s="242">
        <v>41.801373802835613</v>
      </c>
      <c r="I46" s="155">
        <v>1</v>
      </c>
      <c r="J46" s="122">
        <v>52.18</v>
      </c>
      <c r="K46" s="123"/>
      <c r="L46" s="124">
        <f t="shared" si="4"/>
        <v>2181.1956850319621</v>
      </c>
      <c r="M46" s="124">
        <f t="shared" si="5"/>
        <v>0</v>
      </c>
      <c r="N46" s="125">
        <f t="shared" si="6"/>
        <v>0</v>
      </c>
      <c r="O46" s="124">
        <f t="shared" si="7"/>
        <v>0</v>
      </c>
    </row>
    <row r="47" spans="1:15" s="126" customFormat="1">
      <c r="A47" s="121">
        <v>37</v>
      </c>
      <c r="B47" s="239" t="s">
        <v>100</v>
      </c>
      <c r="C47" s="240" t="s">
        <v>84</v>
      </c>
      <c r="D47" s="240">
        <v>503</v>
      </c>
      <c r="E47" s="239" t="s">
        <v>148</v>
      </c>
      <c r="F47" s="239" t="s">
        <v>230</v>
      </c>
      <c r="G47" s="241" t="s">
        <v>236</v>
      </c>
      <c r="H47" s="242">
        <v>43.387479844198808</v>
      </c>
      <c r="I47" s="155">
        <v>1</v>
      </c>
      <c r="J47" s="122">
        <v>52.18</v>
      </c>
      <c r="K47" s="123"/>
      <c r="L47" s="124">
        <f t="shared" si="4"/>
        <v>2263.9586982702936</v>
      </c>
      <c r="M47" s="124">
        <f t="shared" si="5"/>
        <v>0</v>
      </c>
      <c r="N47" s="125">
        <f t="shared" si="6"/>
        <v>0</v>
      </c>
      <c r="O47" s="124">
        <f t="shared" si="7"/>
        <v>0</v>
      </c>
    </row>
    <row r="48" spans="1:15" s="126" customFormat="1" ht="24">
      <c r="A48" s="121">
        <v>38</v>
      </c>
      <c r="B48" s="239" t="s">
        <v>99</v>
      </c>
      <c r="C48" s="240" t="s">
        <v>84</v>
      </c>
      <c r="D48" s="240">
        <v>214</v>
      </c>
      <c r="E48" s="239" t="s">
        <v>149</v>
      </c>
      <c r="F48" s="239" t="s">
        <v>230</v>
      </c>
      <c r="G48" s="241" t="s">
        <v>236</v>
      </c>
      <c r="H48" s="242">
        <v>23.318469570807672</v>
      </c>
      <c r="I48" s="155">
        <v>1</v>
      </c>
      <c r="J48" s="122">
        <v>52.18</v>
      </c>
      <c r="K48" s="123"/>
      <c r="L48" s="124">
        <f t="shared" si="4"/>
        <v>1216.7577422047443</v>
      </c>
      <c r="M48" s="124">
        <f t="shared" si="5"/>
        <v>0</v>
      </c>
      <c r="N48" s="125">
        <f t="shared" si="6"/>
        <v>0</v>
      </c>
      <c r="O48" s="124">
        <f t="shared" si="7"/>
        <v>0</v>
      </c>
    </row>
    <row r="49" spans="1:15" s="126" customFormat="1">
      <c r="A49" s="121">
        <v>39</v>
      </c>
      <c r="B49" s="239"/>
      <c r="C49" s="240" t="s">
        <v>84</v>
      </c>
      <c r="D49" s="240">
        <v>217</v>
      </c>
      <c r="E49" s="239" t="s">
        <v>150</v>
      </c>
      <c r="F49" s="239" t="s">
        <v>230</v>
      </c>
      <c r="G49" s="241" t="s">
        <v>69</v>
      </c>
      <c r="H49" s="242">
        <v>10.188513779386403</v>
      </c>
      <c r="I49" s="156"/>
      <c r="J49" s="156"/>
      <c r="K49" s="156"/>
      <c r="L49" s="156"/>
      <c r="M49" s="156"/>
      <c r="N49" s="156"/>
      <c r="O49" s="156"/>
    </row>
    <row r="50" spans="1:15" s="126" customFormat="1">
      <c r="A50" s="121">
        <v>40</v>
      </c>
      <c r="B50" s="239"/>
      <c r="C50" s="240" t="s">
        <v>84</v>
      </c>
      <c r="D50" s="240">
        <v>215</v>
      </c>
      <c r="E50" s="239" t="s">
        <v>151</v>
      </c>
      <c r="F50" s="239" t="s">
        <v>230</v>
      </c>
      <c r="G50" s="241" t="s">
        <v>69</v>
      </c>
      <c r="H50" s="242">
        <v>8.181699504981875</v>
      </c>
      <c r="I50" s="156"/>
      <c r="J50" s="156"/>
      <c r="K50" s="156"/>
      <c r="L50" s="156"/>
      <c r="M50" s="156"/>
      <c r="N50" s="156"/>
      <c r="O50" s="156"/>
    </row>
    <row r="51" spans="1:15" s="126" customFormat="1" ht="24">
      <c r="A51" s="121">
        <v>41</v>
      </c>
      <c r="B51" s="239" t="s">
        <v>99</v>
      </c>
      <c r="C51" s="240" t="s">
        <v>84</v>
      </c>
      <c r="D51" s="240">
        <v>218</v>
      </c>
      <c r="E51" s="239" t="s">
        <v>152</v>
      </c>
      <c r="F51" s="239" t="s">
        <v>230</v>
      </c>
      <c r="G51" s="241" t="s">
        <v>69</v>
      </c>
      <c r="H51" s="242">
        <v>10.109271590530549</v>
      </c>
      <c r="I51" s="156"/>
      <c r="J51" s="156"/>
      <c r="K51" s="156"/>
      <c r="L51" s="156"/>
      <c r="M51" s="156"/>
      <c r="N51" s="156"/>
      <c r="O51" s="156"/>
    </row>
    <row r="52" spans="1:15" s="126" customFormat="1" ht="24">
      <c r="A52" s="121">
        <v>42</v>
      </c>
      <c r="B52" s="239" t="s">
        <v>97</v>
      </c>
      <c r="C52" s="240" t="s">
        <v>84</v>
      </c>
      <c r="D52" s="240">
        <v>216</v>
      </c>
      <c r="E52" s="239" t="s">
        <v>153</v>
      </c>
      <c r="F52" s="239" t="s">
        <v>230</v>
      </c>
      <c r="G52" s="241" t="s">
        <v>69</v>
      </c>
      <c r="H52" s="242">
        <v>24.178656308371757</v>
      </c>
      <c r="I52" s="156"/>
      <c r="J52" s="156"/>
      <c r="K52" s="156"/>
      <c r="L52" s="156"/>
      <c r="M52" s="156"/>
      <c r="N52" s="156"/>
      <c r="O52" s="156"/>
    </row>
    <row r="53" spans="1:15" s="126" customFormat="1" ht="24">
      <c r="A53" s="121">
        <v>43</v>
      </c>
      <c r="B53" s="239" t="s">
        <v>97</v>
      </c>
      <c r="C53" s="240" t="s">
        <v>84</v>
      </c>
      <c r="D53" s="240">
        <v>219</v>
      </c>
      <c r="E53" s="239" t="s">
        <v>154</v>
      </c>
      <c r="F53" s="239" t="s">
        <v>230</v>
      </c>
      <c r="G53" s="241" t="s">
        <v>69</v>
      </c>
      <c r="H53" s="242">
        <v>24.444744506425433</v>
      </c>
      <c r="I53" s="156"/>
      <c r="J53" s="156"/>
      <c r="K53" s="156"/>
      <c r="L53" s="156"/>
      <c r="M53" s="156"/>
      <c r="N53" s="156"/>
      <c r="O53" s="156"/>
    </row>
    <row r="54" spans="1:15" s="126" customFormat="1">
      <c r="A54" s="121">
        <v>44</v>
      </c>
      <c r="B54" s="239" t="s">
        <v>101</v>
      </c>
      <c r="C54" s="240" t="s">
        <v>84</v>
      </c>
      <c r="D54" s="240">
        <v>203</v>
      </c>
      <c r="E54" s="239" t="s">
        <v>155</v>
      </c>
      <c r="F54" s="239" t="s">
        <v>230</v>
      </c>
      <c r="G54" s="241" t="s">
        <v>72</v>
      </c>
      <c r="H54" s="242">
        <v>12.313364552933269</v>
      </c>
      <c r="I54" s="155">
        <v>3</v>
      </c>
      <c r="J54" s="122">
        <v>150.6</v>
      </c>
      <c r="K54" s="123"/>
      <c r="L54" s="124">
        <f t="shared" si="4"/>
        <v>1854.3927016717503</v>
      </c>
      <c r="M54" s="124">
        <f t="shared" si="5"/>
        <v>0</v>
      </c>
      <c r="N54" s="125">
        <f t="shared" si="6"/>
        <v>0</v>
      </c>
      <c r="O54" s="124">
        <f t="shared" si="7"/>
        <v>0</v>
      </c>
    </row>
    <row r="55" spans="1:15" s="126" customFormat="1" ht="24">
      <c r="A55" s="121">
        <v>45</v>
      </c>
      <c r="B55" s="239" t="s">
        <v>102</v>
      </c>
      <c r="C55" s="240" t="s">
        <v>84</v>
      </c>
      <c r="D55" s="240">
        <v>621</v>
      </c>
      <c r="E55" s="239" t="s">
        <v>156</v>
      </c>
      <c r="F55" s="239" t="s">
        <v>230</v>
      </c>
      <c r="G55" s="241" t="s">
        <v>236</v>
      </c>
      <c r="H55" s="242">
        <v>13.325614129553255</v>
      </c>
      <c r="I55" s="155">
        <v>1</v>
      </c>
      <c r="J55" s="122">
        <v>52.18</v>
      </c>
      <c r="K55" s="123"/>
      <c r="L55" s="124">
        <f t="shared" si="4"/>
        <v>695.33054528008881</v>
      </c>
      <c r="M55" s="124">
        <f t="shared" si="5"/>
        <v>0</v>
      </c>
      <c r="N55" s="125">
        <f t="shared" si="6"/>
        <v>0</v>
      </c>
      <c r="O55" s="124">
        <f t="shared" si="7"/>
        <v>0</v>
      </c>
    </row>
    <row r="56" spans="1:15" s="126" customFormat="1">
      <c r="A56" s="121">
        <v>46</v>
      </c>
      <c r="B56" s="239" t="s">
        <v>103</v>
      </c>
      <c r="C56" s="240" t="s">
        <v>84</v>
      </c>
      <c r="D56" s="240">
        <v>620</v>
      </c>
      <c r="E56" s="239" t="s">
        <v>157</v>
      </c>
      <c r="F56" s="239" t="s">
        <v>230</v>
      </c>
      <c r="G56" s="241" t="s">
        <v>236</v>
      </c>
      <c r="H56" s="242">
        <v>11.839586142169974</v>
      </c>
      <c r="I56" s="155">
        <v>1</v>
      </c>
      <c r="J56" s="122">
        <v>52.18</v>
      </c>
      <c r="K56" s="123"/>
      <c r="L56" s="124">
        <f t="shared" si="4"/>
        <v>617.78960489842927</v>
      </c>
      <c r="M56" s="124">
        <f t="shared" si="5"/>
        <v>0</v>
      </c>
      <c r="N56" s="125">
        <f t="shared" si="6"/>
        <v>0</v>
      </c>
      <c r="O56" s="124">
        <f t="shared" si="7"/>
        <v>0</v>
      </c>
    </row>
    <row r="57" spans="1:15" s="126" customFormat="1">
      <c r="A57" s="121">
        <v>47</v>
      </c>
      <c r="B57" s="239" t="s">
        <v>100</v>
      </c>
      <c r="C57" s="240" t="s">
        <v>84</v>
      </c>
      <c r="D57" s="240">
        <v>611</v>
      </c>
      <c r="E57" s="239" t="s">
        <v>158</v>
      </c>
      <c r="F57" s="239" t="s">
        <v>230</v>
      </c>
      <c r="G57" s="241" t="s">
        <v>236</v>
      </c>
      <c r="H57" s="242">
        <v>13.71136866366226</v>
      </c>
      <c r="I57" s="155">
        <v>1</v>
      </c>
      <c r="J57" s="122">
        <v>52.18</v>
      </c>
      <c r="K57" s="123"/>
      <c r="L57" s="124">
        <f t="shared" si="4"/>
        <v>715.45921686989675</v>
      </c>
      <c r="M57" s="124">
        <f t="shared" si="5"/>
        <v>0</v>
      </c>
      <c r="N57" s="125">
        <f t="shared" si="6"/>
        <v>0</v>
      </c>
      <c r="O57" s="124">
        <f t="shared" si="7"/>
        <v>0</v>
      </c>
    </row>
    <row r="58" spans="1:15" s="126" customFormat="1" ht="24">
      <c r="A58" s="121">
        <v>48</v>
      </c>
      <c r="B58" s="239" t="s">
        <v>99</v>
      </c>
      <c r="C58" s="240" t="s">
        <v>84</v>
      </c>
      <c r="D58" s="240">
        <v>610</v>
      </c>
      <c r="E58" s="239" t="s">
        <v>159</v>
      </c>
      <c r="F58" s="239" t="s">
        <v>230</v>
      </c>
      <c r="G58" s="241" t="s">
        <v>236</v>
      </c>
      <c r="H58" s="242">
        <v>17.420772215652466</v>
      </c>
      <c r="I58" s="155">
        <v>1</v>
      </c>
      <c r="J58" s="122">
        <v>52.18</v>
      </c>
      <c r="K58" s="123"/>
      <c r="L58" s="124">
        <f t="shared" si="4"/>
        <v>909.01589421274571</v>
      </c>
      <c r="M58" s="124">
        <f t="shared" si="5"/>
        <v>0</v>
      </c>
      <c r="N58" s="125">
        <f t="shared" si="6"/>
        <v>0</v>
      </c>
      <c r="O58" s="124">
        <f t="shared" si="7"/>
        <v>0</v>
      </c>
    </row>
    <row r="59" spans="1:15" s="126" customFormat="1">
      <c r="A59" s="121">
        <v>49</v>
      </c>
      <c r="B59" s="239" t="s">
        <v>103</v>
      </c>
      <c r="C59" s="240" t="s">
        <v>84</v>
      </c>
      <c r="D59" s="240">
        <v>601</v>
      </c>
      <c r="E59" s="239" t="s">
        <v>148</v>
      </c>
      <c r="F59" s="239" t="s">
        <v>230</v>
      </c>
      <c r="G59" s="241" t="s">
        <v>236</v>
      </c>
      <c r="H59" s="242">
        <v>35.971343573650046</v>
      </c>
      <c r="I59" s="155">
        <v>1</v>
      </c>
      <c r="J59" s="122">
        <v>52.18</v>
      </c>
      <c r="K59" s="123"/>
      <c r="L59" s="124">
        <f t="shared" si="4"/>
        <v>1876.9847076730593</v>
      </c>
      <c r="M59" s="124">
        <f t="shared" si="5"/>
        <v>0</v>
      </c>
      <c r="N59" s="125">
        <f t="shared" si="6"/>
        <v>0</v>
      </c>
      <c r="O59" s="124">
        <f t="shared" si="7"/>
        <v>0</v>
      </c>
    </row>
    <row r="60" spans="1:15" s="126" customFormat="1">
      <c r="A60" s="121">
        <v>50</v>
      </c>
      <c r="B60" s="239" t="s">
        <v>103</v>
      </c>
      <c r="C60" s="240" t="s">
        <v>84</v>
      </c>
      <c r="D60" s="240">
        <v>602</v>
      </c>
      <c r="E60" s="239" t="s">
        <v>148</v>
      </c>
      <c r="F60" s="239" t="s">
        <v>230</v>
      </c>
      <c r="G60" s="241" t="s">
        <v>236</v>
      </c>
      <c r="H60" s="242">
        <v>35.97056576660151</v>
      </c>
      <c r="I60" s="155">
        <v>1</v>
      </c>
      <c r="J60" s="122">
        <v>52.18</v>
      </c>
      <c r="K60" s="123"/>
      <c r="L60" s="124">
        <f t="shared" si="4"/>
        <v>1876.9441217012668</v>
      </c>
      <c r="M60" s="124">
        <f t="shared" si="5"/>
        <v>0</v>
      </c>
      <c r="N60" s="125">
        <f t="shared" si="6"/>
        <v>0</v>
      </c>
      <c r="O60" s="124">
        <f t="shared" si="7"/>
        <v>0</v>
      </c>
    </row>
    <row r="61" spans="1:15" s="126" customFormat="1" ht="36">
      <c r="A61" s="121">
        <v>51</v>
      </c>
      <c r="B61" s="239" t="s">
        <v>96</v>
      </c>
      <c r="C61" s="240" t="s">
        <v>84</v>
      </c>
      <c r="D61" s="240">
        <v>204</v>
      </c>
      <c r="E61" s="239" t="s">
        <v>160</v>
      </c>
      <c r="F61" s="239" t="s">
        <v>230</v>
      </c>
      <c r="G61" s="241" t="s">
        <v>37</v>
      </c>
      <c r="H61" s="242">
        <v>16.827221037114995</v>
      </c>
      <c r="I61" s="155">
        <v>1</v>
      </c>
      <c r="J61" s="122">
        <v>52.18</v>
      </c>
      <c r="K61" s="123"/>
      <c r="L61" s="124">
        <f t="shared" si="4"/>
        <v>878.04439371666047</v>
      </c>
      <c r="M61" s="124">
        <f t="shared" si="5"/>
        <v>0</v>
      </c>
      <c r="N61" s="125">
        <f t="shared" si="6"/>
        <v>0</v>
      </c>
      <c r="O61" s="124">
        <f t="shared" si="7"/>
        <v>0</v>
      </c>
    </row>
    <row r="62" spans="1:15" s="126" customFormat="1">
      <c r="A62" s="121">
        <v>52</v>
      </c>
      <c r="B62" s="239" t="s">
        <v>104</v>
      </c>
      <c r="C62" s="240" t="s">
        <v>84</v>
      </c>
      <c r="D62" s="240">
        <v>701</v>
      </c>
      <c r="E62" s="239" t="s">
        <v>161</v>
      </c>
      <c r="F62" s="239" t="s">
        <v>230</v>
      </c>
      <c r="G62" s="241" t="s">
        <v>236</v>
      </c>
      <c r="H62" s="242">
        <v>35.527400879620714</v>
      </c>
      <c r="I62" s="155">
        <v>1</v>
      </c>
      <c r="J62" s="122">
        <v>52.18</v>
      </c>
      <c r="K62" s="123"/>
      <c r="L62" s="124">
        <f t="shared" si="4"/>
        <v>1853.8197778986089</v>
      </c>
      <c r="M62" s="124">
        <f t="shared" si="5"/>
        <v>0</v>
      </c>
      <c r="N62" s="125">
        <f t="shared" si="6"/>
        <v>0</v>
      </c>
      <c r="O62" s="124">
        <f t="shared" si="7"/>
        <v>0</v>
      </c>
    </row>
    <row r="63" spans="1:15" s="126" customFormat="1">
      <c r="A63" s="121">
        <v>53</v>
      </c>
      <c r="B63" s="239" t="s">
        <v>104</v>
      </c>
      <c r="C63" s="240" t="s">
        <v>84</v>
      </c>
      <c r="D63" s="240">
        <v>702</v>
      </c>
      <c r="E63" s="239" t="s">
        <v>162</v>
      </c>
      <c r="F63" s="239" t="s">
        <v>230</v>
      </c>
      <c r="G63" s="241" t="s">
        <v>236</v>
      </c>
      <c r="H63" s="242">
        <v>36.126610060338699</v>
      </c>
      <c r="I63" s="155">
        <v>1</v>
      </c>
      <c r="J63" s="122">
        <v>52.18</v>
      </c>
      <c r="K63" s="123"/>
      <c r="L63" s="124">
        <f t="shared" si="4"/>
        <v>1885.0865129484732</v>
      </c>
      <c r="M63" s="124">
        <f t="shared" si="5"/>
        <v>0</v>
      </c>
      <c r="N63" s="125">
        <f t="shared" si="6"/>
        <v>0</v>
      </c>
      <c r="O63" s="124">
        <f t="shared" si="7"/>
        <v>0</v>
      </c>
    </row>
    <row r="64" spans="1:15" s="126" customFormat="1">
      <c r="A64" s="121">
        <v>54</v>
      </c>
      <c r="B64" s="239" t="s">
        <v>104</v>
      </c>
      <c r="C64" s="240" t="s">
        <v>84</v>
      </c>
      <c r="D64" s="240">
        <v>710</v>
      </c>
      <c r="E64" s="239" t="s">
        <v>163</v>
      </c>
      <c r="F64" s="239" t="s">
        <v>230</v>
      </c>
      <c r="G64" s="241" t="s">
        <v>236</v>
      </c>
      <c r="H64" s="242">
        <v>24.977977746108031</v>
      </c>
      <c r="I64" s="155">
        <v>1</v>
      </c>
      <c r="J64" s="122">
        <v>52.18</v>
      </c>
      <c r="K64" s="123"/>
      <c r="L64" s="124">
        <f t="shared" si="4"/>
        <v>1303.350878791917</v>
      </c>
      <c r="M64" s="124">
        <f t="shared" si="5"/>
        <v>0</v>
      </c>
      <c r="N64" s="125">
        <f t="shared" si="6"/>
        <v>0</v>
      </c>
      <c r="O64" s="124">
        <f t="shared" si="7"/>
        <v>0</v>
      </c>
    </row>
    <row r="65" spans="1:15" s="126" customFormat="1" ht="24">
      <c r="A65" s="121">
        <v>55</v>
      </c>
      <c r="B65" s="239" t="s">
        <v>99</v>
      </c>
      <c r="C65" s="240" t="s">
        <v>84</v>
      </c>
      <c r="D65" s="240">
        <v>720</v>
      </c>
      <c r="E65" s="239" t="s">
        <v>148</v>
      </c>
      <c r="F65" s="239" t="s">
        <v>230</v>
      </c>
      <c r="G65" s="241" t="s">
        <v>236</v>
      </c>
      <c r="H65" s="242">
        <v>13.601908946478378</v>
      </c>
      <c r="I65" s="155">
        <v>1</v>
      </c>
      <c r="J65" s="122">
        <v>52.18</v>
      </c>
      <c r="K65" s="123"/>
      <c r="L65" s="124">
        <f t="shared" si="4"/>
        <v>709.74760882724172</v>
      </c>
      <c r="M65" s="124">
        <f t="shared" si="5"/>
        <v>0</v>
      </c>
      <c r="N65" s="125">
        <f t="shared" si="6"/>
        <v>0</v>
      </c>
      <c r="O65" s="124">
        <f t="shared" si="7"/>
        <v>0</v>
      </c>
    </row>
    <row r="66" spans="1:15" s="126" customFormat="1" ht="24">
      <c r="A66" s="121">
        <v>56</v>
      </c>
      <c r="B66" s="239" t="s">
        <v>99</v>
      </c>
      <c r="C66" s="240" t="s">
        <v>84</v>
      </c>
      <c r="D66" s="240">
        <v>711</v>
      </c>
      <c r="E66" s="239" t="s">
        <v>164</v>
      </c>
      <c r="F66" s="239" t="s">
        <v>230</v>
      </c>
      <c r="G66" s="241" t="s">
        <v>236</v>
      </c>
      <c r="H66" s="242">
        <v>13.601217665042782</v>
      </c>
      <c r="I66" s="155">
        <v>1</v>
      </c>
      <c r="J66" s="122">
        <v>52.18</v>
      </c>
      <c r="K66" s="123"/>
      <c r="L66" s="124">
        <f t="shared" si="4"/>
        <v>709.71153776193239</v>
      </c>
      <c r="M66" s="124">
        <f t="shared" si="5"/>
        <v>0</v>
      </c>
      <c r="N66" s="125">
        <f t="shared" si="6"/>
        <v>0</v>
      </c>
      <c r="O66" s="124">
        <f t="shared" si="7"/>
        <v>0</v>
      </c>
    </row>
    <row r="67" spans="1:15" s="126" customFormat="1">
      <c r="A67" s="121">
        <v>57</v>
      </c>
      <c r="B67" s="239" t="s">
        <v>105</v>
      </c>
      <c r="C67" s="240" t="s">
        <v>84</v>
      </c>
      <c r="D67" s="240">
        <v>410</v>
      </c>
      <c r="E67" s="239" t="s">
        <v>165</v>
      </c>
      <c r="F67" s="239" t="s">
        <v>232</v>
      </c>
      <c r="G67" s="241" t="s">
        <v>236</v>
      </c>
      <c r="H67" s="242">
        <v>13.984666757734102</v>
      </c>
      <c r="I67" s="155">
        <v>1</v>
      </c>
      <c r="J67" s="122">
        <v>52.18</v>
      </c>
      <c r="K67" s="123"/>
      <c r="L67" s="124">
        <f t="shared" si="4"/>
        <v>729.7199114185654</v>
      </c>
      <c r="M67" s="124">
        <f t="shared" si="5"/>
        <v>0</v>
      </c>
      <c r="N67" s="125">
        <f t="shared" si="6"/>
        <v>0</v>
      </c>
      <c r="O67" s="124">
        <f t="shared" si="7"/>
        <v>0</v>
      </c>
    </row>
    <row r="68" spans="1:15" s="126" customFormat="1">
      <c r="A68" s="121">
        <v>58</v>
      </c>
      <c r="B68" s="239" t="s">
        <v>104</v>
      </c>
      <c r="C68" s="240" t="s">
        <v>84</v>
      </c>
      <c r="D68" s="240">
        <v>414</v>
      </c>
      <c r="E68" s="239" t="s">
        <v>166</v>
      </c>
      <c r="F68" s="239"/>
      <c r="G68" s="241" t="s">
        <v>236</v>
      </c>
      <c r="H68" s="242">
        <v>15.287460044696024</v>
      </c>
      <c r="I68" s="155">
        <v>1</v>
      </c>
      <c r="J68" s="122">
        <v>52.18</v>
      </c>
      <c r="K68" s="123"/>
      <c r="L68" s="124">
        <f t="shared" si="4"/>
        <v>797.69966513223858</v>
      </c>
      <c r="M68" s="124">
        <f t="shared" si="5"/>
        <v>0</v>
      </c>
      <c r="N68" s="125">
        <f t="shared" si="6"/>
        <v>0</v>
      </c>
      <c r="O68" s="124">
        <f t="shared" si="7"/>
        <v>0</v>
      </c>
    </row>
    <row r="69" spans="1:15" s="126" customFormat="1">
      <c r="A69" s="121">
        <v>59</v>
      </c>
      <c r="B69" s="239" t="s">
        <v>100</v>
      </c>
      <c r="C69" s="240" t="s">
        <v>84</v>
      </c>
      <c r="D69" s="240">
        <v>411</v>
      </c>
      <c r="E69" s="239" t="s">
        <v>167</v>
      </c>
      <c r="F69" s="239"/>
      <c r="G69" s="241" t="s">
        <v>236</v>
      </c>
      <c r="H69" s="242">
        <v>15.286399316436537</v>
      </c>
      <c r="I69" s="155">
        <v>1</v>
      </c>
      <c r="J69" s="122">
        <v>52.18</v>
      </c>
      <c r="K69" s="123"/>
      <c r="L69" s="124">
        <f t="shared" si="4"/>
        <v>797.6443163316585</v>
      </c>
      <c r="M69" s="124">
        <f t="shared" si="5"/>
        <v>0</v>
      </c>
      <c r="N69" s="125">
        <f t="shared" si="6"/>
        <v>0</v>
      </c>
      <c r="O69" s="124">
        <f t="shared" si="7"/>
        <v>0</v>
      </c>
    </row>
    <row r="70" spans="1:15" s="126" customFormat="1">
      <c r="A70" s="121">
        <v>60</v>
      </c>
      <c r="B70" s="239" t="s">
        <v>100</v>
      </c>
      <c r="C70" s="240" t="s">
        <v>84</v>
      </c>
      <c r="D70" s="240">
        <v>412</v>
      </c>
      <c r="E70" s="239" t="s">
        <v>168</v>
      </c>
      <c r="F70" s="239"/>
      <c r="G70" s="241" t="s">
        <v>236</v>
      </c>
      <c r="H70" s="242">
        <v>15.28639931643559</v>
      </c>
      <c r="I70" s="155">
        <v>1</v>
      </c>
      <c r="J70" s="122">
        <v>52.18</v>
      </c>
      <c r="K70" s="123"/>
      <c r="L70" s="124">
        <f t="shared" si="4"/>
        <v>797.64431633160905</v>
      </c>
      <c r="M70" s="124">
        <f t="shared" si="5"/>
        <v>0</v>
      </c>
      <c r="N70" s="125">
        <f t="shared" si="6"/>
        <v>0</v>
      </c>
      <c r="O70" s="124">
        <f t="shared" si="7"/>
        <v>0</v>
      </c>
    </row>
    <row r="71" spans="1:15" s="126" customFormat="1">
      <c r="A71" s="121">
        <v>61</v>
      </c>
      <c r="B71" s="239" t="s">
        <v>103</v>
      </c>
      <c r="C71" s="240" t="s">
        <v>84</v>
      </c>
      <c r="D71" s="240">
        <v>413</v>
      </c>
      <c r="E71" s="239" t="s">
        <v>169</v>
      </c>
      <c r="F71" s="239"/>
      <c r="G71" s="241" t="s">
        <v>236</v>
      </c>
      <c r="H71" s="242">
        <v>15.287460044696312</v>
      </c>
      <c r="I71" s="155">
        <v>1</v>
      </c>
      <c r="J71" s="122">
        <v>52.18</v>
      </c>
      <c r="K71" s="123"/>
      <c r="L71" s="124">
        <f t="shared" si="4"/>
        <v>797.69966513225359</v>
      </c>
      <c r="M71" s="124">
        <f t="shared" si="5"/>
        <v>0</v>
      </c>
      <c r="N71" s="125">
        <f t="shared" si="6"/>
        <v>0</v>
      </c>
      <c r="O71" s="124">
        <f t="shared" si="7"/>
        <v>0</v>
      </c>
    </row>
    <row r="72" spans="1:15" s="126" customFormat="1">
      <c r="A72" s="121">
        <v>62</v>
      </c>
      <c r="B72" s="239"/>
      <c r="C72" s="240" t="s">
        <v>84</v>
      </c>
      <c r="D72" s="240">
        <v>211</v>
      </c>
      <c r="E72" s="239" t="s">
        <v>170</v>
      </c>
      <c r="F72" s="239" t="s">
        <v>230</v>
      </c>
      <c r="G72" s="241" t="s">
        <v>69</v>
      </c>
      <c r="H72" s="242">
        <v>7.9275028352371635</v>
      </c>
      <c r="I72" s="156"/>
      <c r="J72" s="156"/>
      <c r="K72" s="156"/>
      <c r="L72" s="156"/>
      <c r="M72" s="156"/>
      <c r="N72" s="156"/>
      <c r="O72" s="156"/>
    </row>
    <row r="73" spans="1:15" s="126" customFormat="1">
      <c r="A73" s="121">
        <v>63</v>
      </c>
      <c r="B73" s="239"/>
      <c r="C73" s="240" t="s">
        <v>84</v>
      </c>
      <c r="D73" s="240">
        <v>102</v>
      </c>
      <c r="E73" s="239" t="s">
        <v>171</v>
      </c>
      <c r="F73" s="239" t="s">
        <v>64</v>
      </c>
      <c r="G73" s="241" t="s">
        <v>80</v>
      </c>
      <c r="H73" s="242">
        <v>9.7930977152682033</v>
      </c>
      <c r="I73" s="155">
        <v>5</v>
      </c>
      <c r="J73" s="122">
        <v>251</v>
      </c>
      <c r="K73" s="123"/>
      <c r="L73" s="124">
        <f t="shared" si="4"/>
        <v>2458.0675265323189</v>
      </c>
      <c r="M73" s="124">
        <f t="shared" si="5"/>
        <v>0</v>
      </c>
      <c r="N73" s="125">
        <f t="shared" si="6"/>
        <v>0</v>
      </c>
      <c r="O73" s="124">
        <f t="shared" si="7"/>
        <v>0</v>
      </c>
    </row>
    <row r="74" spans="1:15" s="126" customFormat="1">
      <c r="A74" s="121">
        <v>64</v>
      </c>
      <c r="B74" s="239"/>
      <c r="C74" s="240" t="s">
        <v>84</v>
      </c>
      <c r="D74" s="240">
        <v>103</v>
      </c>
      <c r="E74" s="239" t="s">
        <v>172</v>
      </c>
      <c r="F74" s="239" t="s">
        <v>68</v>
      </c>
      <c r="G74" s="241" t="s">
        <v>72</v>
      </c>
      <c r="H74" s="242">
        <v>41.934113055158406</v>
      </c>
      <c r="I74" s="155">
        <v>5</v>
      </c>
      <c r="J74" s="122">
        <v>251</v>
      </c>
      <c r="K74" s="123"/>
      <c r="L74" s="124">
        <f t="shared" si="4"/>
        <v>10525.46237684476</v>
      </c>
      <c r="M74" s="124">
        <f t="shared" si="5"/>
        <v>0</v>
      </c>
      <c r="N74" s="125">
        <f t="shared" si="6"/>
        <v>0</v>
      </c>
      <c r="O74" s="124">
        <f t="shared" si="7"/>
        <v>0</v>
      </c>
    </row>
    <row r="75" spans="1:15" s="126" customFormat="1">
      <c r="A75" s="121">
        <v>65</v>
      </c>
      <c r="B75" s="239"/>
      <c r="C75" s="240" t="s">
        <v>84</v>
      </c>
      <c r="D75" s="240">
        <v>104</v>
      </c>
      <c r="E75" s="239" t="s">
        <v>173</v>
      </c>
      <c r="F75" s="239" t="s">
        <v>68</v>
      </c>
      <c r="G75" s="241" t="s">
        <v>72</v>
      </c>
      <c r="H75" s="242">
        <v>26.670172855186799</v>
      </c>
      <c r="I75" s="155">
        <v>5</v>
      </c>
      <c r="J75" s="122">
        <v>251</v>
      </c>
      <c r="K75" s="123"/>
      <c r="L75" s="124">
        <f t="shared" si="4"/>
        <v>6694.2133866518861</v>
      </c>
      <c r="M75" s="124">
        <f t="shared" si="5"/>
        <v>0</v>
      </c>
      <c r="N75" s="125">
        <f t="shared" si="6"/>
        <v>0</v>
      </c>
      <c r="O75" s="124">
        <f t="shared" si="7"/>
        <v>0</v>
      </c>
    </row>
    <row r="76" spans="1:15" s="126" customFormat="1">
      <c r="A76" s="121">
        <v>66</v>
      </c>
      <c r="B76" s="239"/>
      <c r="C76" s="240" t="s">
        <v>84</v>
      </c>
      <c r="D76" s="240">
        <v>202</v>
      </c>
      <c r="E76" s="239" t="s">
        <v>174</v>
      </c>
      <c r="F76" s="239" t="s">
        <v>230</v>
      </c>
      <c r="G76" s="241" t="s">
        <v>72</v>
      </c>
      <c r="H76" s="242">
        <v>10.873474274870761</v>
      </c>
      <c r="I76" s="155">
        <v>5</v>
      </c>
      <c r="J76" s="122">
        <v>251</v>
      </c>
      <c r="K76" s="123"/>
      <c r="L76" s="124">
        <f t="shared" si="4"/>
        <v>2729.242042992561</v>
      </c>
      <c r="M76" s="124">
        <f t="shared" si="5"/>
        <v>0</v>
      </c>
      <c r="N76" s="125">
        <f t="shared" si="6"/>
        <v>0</v>
      </c>
      <c r="O76" s="124">
        <f t="shared" si="7"/>
        <v>0</v>
      </c>
    </row>
    <row r="77" spans="1:15" s="126" customFormat="1">
      <c r="A77" s="121">
        <v>67</v>
      </c>
      <c r="B77" s="239"/>
      <c r="C77" s="240" t="s">
        <v>84</v>
      </c>
      <c r="D77" s="240">
        <v>301</v>
      </c>
      <c r="E77" s="239" t="s">
        <v>175</v>
      </c>
      <c r="F77" s="239" t="s">
        <v>230</v>
      </c>
      <c r="G77" s="241" t="s">
        <v>72</v>
      </c>
      <c r="H77" s="242">
        <v>48.549399023933212</v>
      </c>
      <c r="I77" s="155">
        <v>5</v>
      </c>
      <c r="J77" s="122">
        <v>251</v>
      </c>
      <c r="K77" s="123"/>
      <c r="L77" s="124">
        <f t="shared" ref="L77:L139" si="8">H77*J77</f>
        <v>12185.899155007237</v>
      </c>
      <c r="M77" s="124">
        <f t="shared" ref="M77:M139" si="9">IFERROR(L77/K77,0)</f>
        <v>0</v>
      </c>
      <c r="N77" s="125">
        <f t="shared" ref="N77:N139" si="10">IF(O77&gt;0,O77/J77,0)</f>
        <v>0</v>
      </c>
      <c r="O77" s="124">
        <f t="shared" ref="O77:O139" si="11">ROUND(M77*SVS_UR_1_1,2)</f>
        <v>0</v>
      </c>
    </row>
    <row r="78" spans="1:15" s="126" customFormat="1">
      <c r="A78" s="121">
        <v>68</v>
      </c>
      <c r="B78" s="239"/>
      <c r="C78" s="240" t="s">
        <v>84</v>
      </c>
      <c r="D78" s="240">
        <v>370</v>
      </c>
      <c r="E78" s="239" t="s">
        <v>125</v>
      </c>
      <c r="F78" s="239" t="s">
        <v>229</v>
      </c>
      <c r="G78" s="241" t="s">
        <v>69</v>
      </c>
      <c r="H78" s="242">
        <v>3.5727511040627835</v>
      </c>
      <c r="I78" s="156"/>
      <c r="J78" s="156"/>
      <c r="K78" s="156"/>
      <c r="L78" s="156"/>
      <c r="M78" s="156"/>
      <c r="N78" s="156"/>
      <c r="O78" s="156"/>
    </row>
    <row r="79" spans="1:15" s="126" customFormat="1">
      <c r="A79" s="121">
        <v>69</v>
      </c>
      <c r="B79" s="239"/>
      <c r="C79" s="240" t="s">
        <v>93</v>
      </c>
      <c r="D79" s="240">
        <v>1101</v>
      </c>
      <c r="E79" s="239" t="s">
        <v>127</v>
      </c>
      <c r="F79" s="239" t="s">
        <v>64</v>
      </c>
      <c r="G79" s="241" t="s">
        <v>72</v>
      </c>
      <c r="H79" s="242">
        <v>109.7954467322802</v>
      </c>
      <c r="I79" s="155">
        <v>5</v>
      </c>
      <c r="J79" s="122">
        <v>251</v>
      </c>
      <c r="K79" s="123"/>
      <c r="L79" s="124">
        <f t="shared" si="8"/>
        <v>27558.65712980233</v>
      </c>
      <c r="M79" s="124">
        <f t="shared" si="9"/>
        <v>0</v>
      </c>
      <c r="N79" s="125">
        <f t="shared" si="10"/>
        <v>0</v>
      </c>
      <c r="O79" s="124">
        <f t="shared" si="11"/>
        <v>0</v>
      </c>
    </row>
    <row r="80" spans="1:15" s="126" customFormat="1">
      <c r="A80" s="121">
        <v>70</v>
      </c>
      <c r="B80" s="239" t="s">
        <v>106</v>
      </c>
      <c r="C80" s="240" t="s">
        <v>93</v>
      </c>
      <c r="D80" s="240">
        <v>1103</v>
      </c>
      <c r="E80" s="239" t="s">
        <v>176</v>
      </c>
      <c r="F80" s="239" t="s">
        <v>64</v>
      </c>
      <c r="G80" s="241" t="s">
        <v>82</v>
      </c>
      <c r="H80" s="242">
        <v>25.049983138100952</v>
      </c>
      <c r="I80" s="155">
        <v>3</v>
      </c>
      <c r="J80" s="122">
        <v>150.6</v>
      </c>
      <c r="K80" s="123"/>
      <c r="L80" s="124">
        <f t="shared" si="8"/>
        <v>3772.5274605980035</v>
      </c>
      <c r="M80" s="124">
        <f t="shared" si="9"/>
        <v>0</v>
      </c>
      <c r="N80" s="125">
        <f t="shared" si="10"/>
        <v>0</v>
      </c>
      <c r="O80" s="124">
        <f t="shared" si="11"/>
        <v>0</v>
      </c>
    </row>
    <row r="81" spans="1:15" s="126" customFormat="1">
      <c r="A81" s="121">
        <v>71</v>
      </c>
      <c r="B81" s="239" t="s">
        <v>106</v>
      </c>
      <c r="C81" s="240" t="s">
        <v>93</v>
      </c>
      <c r="D81" s="240">
        <v>1104</v>
      </c>
      <c r="E81" s="239" t="s">
        <v>177</v>
      </c>
      <c r="F81" s="239" t="s">
        <v>64</v>
      </c>
      <c r="G81" s="241" t="s">
        <v>60</v>
      </c>
      <c r="H81" s="242">
        <v>28.667031572856995</v>
      </c>
      <c r="I81" s="155">
        <v>5</v>
      </c>
      <c r="J81" s="122">
        <v>251</v>
      </c>
      <c r="K81" s="123"/>
      <c r="L81" s="124">
        <f t="shared" si="8"/>
        <v>7195.4249247871057</v>
      </c>
      <c r="M81" s="124">
        <f t="shared" si="9"/>
        <v>0</v>
      </c>
      <c r="N81" s="125">
        <f t="shared" si="10"/>
        <v>0</v>
      </c>
      <c r="O81" s="124">
        <f t="shared" si="11"/>
        <v>0</v>
      </c>
    </row>
    <row r="82" spans="1:15" s="126" customFormat="1">
      <c r="A82" s="121">
        <v>72</v>
      </c>
      <c r="B82" s="239"/>
      <c r="C82" s="240" t="s">
        <v>93</v>
      </c>
      <c r="D82" s="240">
        <v>1110</v>
      </c>
      <c r="E82" s="239" t="s">
        <v>129</v>
      </c>
      <c r="F82" s="239" t="s">
        <v>229</v>
      </c>
      <c r="G82" s="241" t="s">
        <v>80</v>
      </c>
      <c r="H82" s="242">
        <v>23.069242281711713</v>
      </c>
      <c r="I82" s="155">
        <v>3</v>
      </c>
      <c r="J82" s="122">
        <v>150.6</v>
      </c>
      <c r="K82" s="123"/>
      <c r="L82" s="124">
        <f t="shared" si="8"/>
        <v>3474.2278876257838</v>
      </c>
      <c r="M82" s="124">
        <f t="shared" si="9"/>
        <v>0</v>
      </c>
      <c r="N82" s="125">
        <f t="shared" si="10"/>
        <v>0</v>
      </c>
      <c r="O82" s="124">
        <f t="shared" si="11"/>
        <v>0</v>
      </c>
    </row>
    <row r="83" spans="1:15" s="126" customFormat="1">
      <c r="A83" s="121">
        <v>73</v>
      </c>
      <c r="B83" s="239"/>
      <c r="C83" s="240" t="s">
        <v>93</v>
      </c>
      <c r="D83" s="240">
        <v>1111</v>
      </c>
      <c r="E83" s="239" t="s">
        <v>73</v>
      </c>
      <c r="F83" s="239" t="s">
        <v>229</v>
      </c>
      <c r="G83" s="241" t="s">
        <v>69</v>
      </c>
      <c r="H83" s="242">
        <v>4.1612005629619153</v>
      </c>
      <c r="I83" s="156"/>
      <c r="J83" s="156"/>
      <c r="K83" s="156"/>
      <c r="L83" s="156"/>
      <c r="M83" s="156"/>
      <c r="N83" s="156"/>
      <c r="O83" s="156"/>
    </row>
    <row r="84" spans="1:15" s="126" customFormat="1">
      <c r="A84" s="121">
        <v>74</v>
      </c>
      <c r="B84" s="239" t="s">
        <v>106</v>
      </c>
      <c r="C84" s="240" t="s">
        <v>93</v>
      </c>
      <c r="D84" s="240">
        <v>1112</v>
      </c>
      <c r="E84" s="239" t="s">
        <v>178</v>
      </c>
      <c r="F84" s="239" t="s">
        <v>64</v>
      </c>
      <c r="G84" s="241" t="s">
        <v>82</v>
      </c>
      <c r="H84" s="242">
        <v>21.891790520404797</v>
      </c>
      <c r="I84" s="155">
        <v>3</v>
      </c>
      <c r="J84" s="122">
        <v>150.6</v>
      </c>
      <c r="K84" s="123"/>
      <c r="L84" s="124">
        <f t="shared" si="8"/>
        <v>3296.9036523729624</v>
      </c>
      <c r="M84" s="124">
        <f t="shared" si="9"/>
        <v>0</v>
      </c>
      <c r="N84" s="125">
        <f t="shared" si="10"/>
        <v>0</v>
      </c>
      <c r="O84" s="124">
        <f t="shared" si="11"/>
        <v>0</v>
      </c>
    </row>
    <row r="85" spans="1:15" s="126" customFormat="1">
      <c r="A85" s="121">
        <v>75</v>
      </c>
      <c r="B85" s="239"/>
      <c r="C85" s="240" t="s">
        <v>93</v>
      </c>
      <c r="D85" s="240">
        <v>1113</v>
      </c>
      <c r="E85" s="239" t="s">
        <v>179</v>
      </c>
      <c r="F85" s="239" t="s">
        <v>64</v>
      </c>
      <c r="G85" s="241" t="s">
        <v>71</v>
      </c>
      <c r="H85" s="242">
        <v>14.729618750021423</v>
      </c>
      <c r="I85" s="155">
        <v>1</v>
      </c>
      <c r="J85" s="122">
        <v>52.18</v>
      </c>
      <c r="K85" s="123"/>
      <c r="L85" s="124">
        <f t="shared" si="8"/>
        <v>768.59150637611788</v>
      </c>
      <c r="M85" s="124">
        <f t="shared" si="9"/>
        <v>0</v>
      </c>
      <c r="N85" s="125">
        <f t="shared" si="10"/>
        <v>0</v>
      </c>
      <c r="O85" s="124">
        <f t="shared" si="11"/>
        <v>0</v>
      </c>
    </row>
    <row r="86" spans="1:15" s="126" customFormat="1">
      <c r="A86" s="121">
        <v>76</v>
      </c>
      <c r="B86" s="239" t="s">
        <v>107</v>
      </c>
      <c r="C86" s="240" t="s">
        <v>93</v>
      </c>
      <c r="D86" s="240">
        <v>1210</v>
      </c>
      <c r="E86" s="239" t="s">
        <v>180</v>
      </c>
      <c r="F86" s="239" t="s">
        <v>64</v>
      </c>
      <c r="G86" s="241" t="s">
        <v>71</v>
      </c>
      <c r="H86" s="242">
        <v>23.125534357822822</v>
      </c>
      <c r="I86" s="155">
        <v>1</v>
      </c>
      <c r="J86" s="122">
        <v>52.18</v>
      </c>
      <c r="K86" s="123"/>
      <c r="L86" s="124">
        <f t="shared" si="8"/>
        <v>1206.6903827911949</v>
      </c>
      <c r="M86" s="124">
        <f t="shared" si="9"/>
        <v>0</v>
      </c>
      <c r="N86" s="125">
        <f t="shared" si="10"/>
        <v>0</v>
      </c>
      <c r="O86" s="124">
        <f t="shared" si="11"/>
        <v>0</v>
      </c>
    </row>
    <row r="87" spans="1:15" s="126" customFormat="1">
      <c r="A87" s="121">
        <v>77</v>
      </c>
      <c r="B87" s="239" t="s">
        <v>108</v>
      </c>
      <c r="C87" s="240" t="s">
        <v>93</v>
      </c>
      <c r="D87" s="240">
        <v>1212</v>
      </c>
      <c r="E87" s="239" t="s">
        <v>181</v>
      </c>
      <c r="F87" s="239" t="s">
        <v>64</v>
      </c>
      <c r="G87" s="241" t="s">
        <v>71</v>
      </c>
      <c r="H87" s="242">
        <v>19.400500000026909</v>
      </c>
      <c r="I87" s="155">
        <v>1</v>
      </c>
      <c r="J87" s="122">
        <v>52.18</v>
      </c>
      <c r="K87" s="123"/>
      <c r="L87" s="124">
        <f t="shared" si="8"/>
        <v>1012.3180900014041</v>
      </c>
      <c r="M87" s="124">
        <f t="shared" si="9"/>
        <v>0</v>
      </c>
      <c r="N87" s="125">
        <f t="shared" si="10"/>
        <v>0</v>
      </c>
      <c r="O87" s="124">
        <f t="shared" si="11"/>
        <v>0</v>
      </c>
    </row>
    <row r="88" spans="1:15" s="126" customFormat="1">
      <c r="A88" s="121">
        <v>78</v>
      </c>
      <c r="B88" s="239" t="s">
        <v>108</v>
      </c>
      <c r="C88" s="240" t="s">
        <v>93</v>
      </c>
      <c r="D88" s="240">
        <v>1213</v>
      </c>
      <c r="E88" s="239" t="s">
        <v>181</v>
      </c>
      <c r="F88" s="239" t="s">
        <v>64</v>
      </c>
      <c r="G88" s="241" t="s">
        <v>71</v>
      </c>
      <c r="H88" s="242">
        <v>17.622413719600544</v>
      </c>
      <c r="I88" s="155">
        <v>1</v>
      </c>
      <c r="J88" s="122">
        <v>52.18</v>
      </c>
      <c r="K88" s="123"/>
      <c r="L88" s="124">
        <f t="shared" si="8"/>
        <v>919.53754788875642</v>
      </c>
      <c r="M88" s="124">
        <f t="shared" si="9"/>
        <v>0</v>
      </c>
      <c r="N88" s="125">
        <f t="shared" si="10"/>
        <v>0</v>
      </c>
      <c r="O88" s="124">
        <f t="shared" si="11"/>
        <v>0</v>
      </c>
    </row>
    <row r="89" spans="1:15" s="126" customFormat="1">
      <c r="A89" s="121">
        <v>79</v>
      </c>
      <c r="B89" s="239" t="s">
        <v>101</v>
      </c>
      <c r="C89" s="240" t="s">
        <v>93</v>
      </c>
      <c r="D89" s="240">
        <v>1310</v>
      </c>
      <c r="E89" s="239" t="s">
        <v>122</v>
      </c>
      <c r="F89" s="239" t="s">
        <v>229</v>
      </c>
      <c r="G89" s="241" t="s">
        <v>80</v>
      </c>
      <c r="H89" s="242">
        <v>23.214801827657986</v>
      </c>
      <c r="I89" s="155">
        <v>3</v>
      </c>
      <c r="J89" s="122">
        <v>150.6</v>
      </c>
      <c r="K89" s="123"/>
      <c r="L89" s="124">
        <f t="shared" si="8"/>
        <v>3496.1491552452926</v>
      </c>
      <c r="M89" s="124">
        <f t="shared" si="9"/>
        <v>0</v>
      </c>
      <c r="N89" s="125">
        <f t="shared" si="10"/>
        <v>0</v>
      </c>
      <c r="O89" s="124">
        <f t="shared" si="11"/>
        <v>0</v>
      </c>
    </row>
    <row r="90" spans="1:15" s="126" customFormat="1">
      <c r="A90" s="121">
        <v>80</v>
      </c>
      <c r="B90" s="239" t="s">
        <v>108</v>
      </c>
      <c r="C90" s="240" t="s">
        <v>93</v>
      </c>
      <c r="D90" s="240">
        <v>1311</v>
      </c>
      <c r="E90" s="239" t="s">
        <v>182</v>
      </c>
      <c r="F90" s="239" t="s">
        <v>64</v>
      </c>
      <c r="G90" s="241" t="s">
        <v>71</v>
      </c>
      <c r="H90" s="242">
        <v>13.775762038537273</v>
      </c>
      <c r="I90" s="155">
        <v>1</v>
      </c>
      <c r="J90" s="122">
        <v>52.18</v>
      </c>
      <c r="K90" s="123"/>
      <c r="L90" s="124">
        <f t="shared" si="8"/>
        <v>718.81926317087493</v>
      </c>
      <c r="M90" s="124">
        <f t="shared" si="9"/>
        <v>0</v>
      </c>
      <c r="N90" s="125">
        <f t="shared" si="10"/>
        <v>0</v>
      </c>
      <c r="O90" s="124">
        <f t="shared" si="11"/>
        <v>0</v>
      </c>
    </row>
    <row r="91" spans="1:15" s="126" customFormat="1">
      <c r="A91" s="121">
        <v>81</v>
      </c>
      <c r="B91" s="239" t="s">
        <v>108</v>
      </c>
      <c r="C91" s="240" t="s">
        <v>93</v>
      </c>
      <c r="D91" s="240">
        <v>1312</v>
      </c>
      <c r="E91" s="239" t="s">
        <v>183</v>
      </c>
      <c r="F91" s="239" t="s">
        <v>64</v>
      </c>
      <c r="G91" s="241" t="s">
        <v>71</v>
      </c>
      <c r="H91" s="242">
        <v>22.059060813821372</v>
      </c>
      <c r="I91" s="155">
        <v>1</v>
      </c>
      <c r="J91" s="122">
        <v>52.18</v>
      </c>
      <c r="K91" s="123"/>
      <c r="L91" s="124">
        <f t="shared" si="8"/>
        <v>1151.0417932651992</v>
      </c>
      <c r="M91" s="124">
        <f t="shared" si="9"/>
        <v>0</v>
      </c>
      <c r="N91" s="125">
        <f t="shared" si="10"/>
        <v>0</v>
      </c>
      <c r="O91" s="124">
        <f t="shared" si="11"/>
        <v>0</v>
      </c>
    </row>
    <row r="92" spans="1:15" s="126" customFormat="1">
      <c r="A92" s="121">
        <v>82</v>
      </c>
      <c r="B92" s="239" t="s">
        <v>109</v>
      </c>
      <c r="C92" s="240" t="s">
        <v>93</v>
      </c>
      <c r="D92" s="240">
        <v>1313</v>
      </c>
      <c r="E92" s="239" t="s">
        <v>181</v>
      </c>
      <c r="F92" s="239" t="s">
        <v>64</v>
      </c>
      <c r="G92" s="241" t="s">
        <v>71</v>
      </c>
      <c r="H92" s="242">
        <v>15.271718211860263</v>
      </c>
      <c r="I92" s="155">
        <v>1</v>
      </c>
      <c r="J92" s="122">
        <v>52.18</v>
      </c>
      <c r="K92" s="123"/>
      <c r="L92" s="124">
        <f t="shared" si="8"/>
        <v>796.87825629486849</v>
      </c>
      <c r="M92" s="124">
        <f t="shared" si="9"/>
        <v>0</v>
      </c>
      <c r="N92" s="125">
        <f t="shared" si="10"/>
        <v>0</v>
      </c>
      <c r="O92" s="124">
        <f t="shared" si="11"/>
        <v>0</v>
      </c>
    </row>
    <row r="93" spans="1:15" s="126" customFormat="1">
      <c r="A93" s="121">
        <v>83</v>
      </c>
      <c r="B93" s="239" t="s">
        <v>109</v>
      </c>
      <c r="C93" s="240" t="s">
        <v>93</v>
      </c>
      <c r="D93" s="240">
        <v>1314</v>
      </c>
      <c r="E93" s="239" t="s">
        <v>181</v>
      </c>
      <c r="F93" s="239" t="s">
        <v>64</v>
      </c>
      <c r="G93" s="241" t="s">
        <v>71</v>
      </c>
      <c r="H93" s="242">
        <v>15.274417788044273</v>
      </c>
      <c r="I93" s="155">
        <v>1</v>
      </c>
      <c r="J93" s="122">
        <v>52.18</v>
      </c>
      <c r="K93" s="123"/>
      <c r="L93" s="124">
        <f t="shared" si="8"/>
        <v>797.01912018015014</v>
      </c>
      <c r="M93" s="124">
        <f t="shared" si="9"/>
        <v>0</v>
      </c>
      <c r="N93" s="125">
        <f t="shared" si="10"/>
        <v>0</v>
      </c>
      <c r="O93" s="124">
        <f t="shared" si="11"/>
        <v>0</v>
      </c>
    </row>
    <row r="94" spans="1:15" s="126" customFormat="1">
      <c r="A94" s="121">
        <v>84</v>
      </c>
      <c r="B94" s="239" t="s">
        <v>109</v>
      </c>
      <c r="C94" s="240" t="s">
        <v>93</v>
      </c>
      <c r="D94" s="240">
        <v>1315</v>
      </c>
      <c r="E94" s="239" t="s">
        <v>181</v>
      </c>
      <c r="F94" s="239" t="s">
        <v>64</v>
      </c>
      <c r="G94" s="241" t="s">
        <v>71</v>
      </c>
      <c r="H94" s="242">
        <v>15.269045660197017</v>
      </c>
      <c r="I94" s="155">
        <v>1</v>
      </c>
      <c r="J94" s="122">
        <v>52.18</v>
      </c>
      <c r="K94" s="123"/>
      <c r="L94" s="124">
        <f t="shared" si="8"/>
        <v>796.73880254908033</v>
      </c>
      <c r="M94" s="124">
        <f t="shared" si="9"/>
        <v>0</v>
      </c>
      <c r="N94" s="125">
        <f t="shared" si="10"/>
        <v>0</v>
      </c>
      <c r="O94" s="124">
        <f t="shared" si="11"/>
        <v>0</v>
      </c>
    </row>
    <row r="95" spans="1:15" s="126" customFormat="1">
      <c r="A95" s="121">
        <v>85</v>
      </c>
      <c r="B95" s="239" t="s">
        <v>109</v>
      </c>
      <c r="C95" s="240" t="s">
        <v>93</v>
      </c>
      <c r="D95" s="240">
        <v>1316</v>
      </c>
      <c r="E95" s="239" t="s">
        <v>181</v>
      </c>
      <c r="F95" s="239" t="s">
        <v>64</v>
      </c>
      <c r="G95" s="241" t="s">
        <v>71</v>
      </c>
      <c r="H95" s="242">
        <v>15.271697436176048</v>
      </c>
      <c r="I95" s="155">
        <v>1</v>
      </c>
      <c r="J95" s="122">
        <v>52.18</v>
      </c>
      <c r="K95" s="123"/>
      <c r="L95" s="124">
        <f t="shared" si="8"/>
        <v>796.87717221966614</v>
      </c>
      <c r="M95" s="124">
        <f t="shared" si="9"/>
        <v>0</v>
      </c>
      <c r="N95" s="125">
        <f t="shared" si="10"/>
        <v>0</v>
      </c>
      <c r="O95" s="124">
        <f t="shared" si="11"/>
        <v>0</v>
      </c>
    </row>
    <row r="96" spans="1:15" s="126" customFormat="1">
      <c r="A96" s="121">
        <v>86</v>
      </c>
      <c r="B96" s="239" t="s">
        <v>110</v>
      </c>
      <c r="C96" s="240" t="s">
        <v>93</v>
      </c>
      <c r="D96" s="240">
        <v>1317</v>
      </c>
      <c r="E96" s="239" t="s">
        <v>183</v>
      </c>
      <c r="F96" s="239" t="s">
        <v>64</v>
      </c>
      <c r="G96" s="241" t="s">
        <v>71</v>
      </c>
      <c r="H96" s="242">
        <v>25.296989399960026</v>
      </c>
      <c r="I96" s="155">
        <v>1</v>
      </c>
      <c r="J96" s="122">
        <v>52.18</v>
      </c>
      <c r="K96" s="123"/>
      <c r="L96" s="124">
        <f t="shared" si="8"/>
        <v>1319.996906889914</v>
      </c>
      <c r="M96" s="124">
        <f t="shared" si="9"/>
        <v>0</v>
      </c>
      <c r="N96" s="125">
        <f t="shared" si="10"/>
        <v>0</v>
      </c>
      <c r="O96" s="124">
        <f t="shared" si="11"/>
        <v>0</v>
      </c>
    </row>
    <row r="97" spans="1:15" s="126" customFormat="1">
      <c r="A97" s="121">
        <v>87</v>
      </c>
      <c r="B97" s="239" t="s">
        <v>110</v>
      </c>
      <c r="C97" s="240" t="s">
        <v>93</v>
      </c>
      <c r="D97" s="240">
        <v>1318</v>
      </c>
      <c r="E97" s="239" t="s">
        <v>181</v>
      </c>
      <c r="F97" s="239" t="s">
        <v>64</v>
      </c>
      <c r="G97" s="241" t="s">
        <v>71</v>
      </c>
      <c r="H97" s="242">
        <v>18.230166766857437</v>
      </c>
      <c r="I97" s="155">
        <v>1</v>
      </c>
      <c r="J97" s="122">
        <v>52.18</v>
      </c>
      <c r="K97" s="123"/>
      <c r="L97" s="124">
        <f t="shared" si="8"/>
        <v>951.25010189462103</v>
      </c>
      <c r="M97" s="124">
        <f t="shared" si="9"/>
        <v>0</v>
      </c>
      <c r="N97" s="125">
        <f t="shared" si="10"/>
        <v>0</v>
      </c>
      <c r="O97" s="124">
        <f t="shared" si="11"/>
        <v>0</v>
      </c>
    </row>
    <row r="98" spans="1:15" s="126" customFormat="1">
      <c r="A98" s="121">
        <v>88</v>
      </c>
      <c r="B98" s="239" t="s">
        <v>110</v>
      </c>
      <c r="C98" s="240" t="s">
        <v>93</v>
      </c>
      <c r="D98" s="240">
        <v>1321</v>
      </c>
      <c r="E98" s="239" t="s">
        <v>181</v>
      </c>
      <c r="F98" s="239" t="s">
        <v>64</v>
      </c>
      <c r="G98" s="241" t="s">
        <v>71</v>
      </c>
      <c r="H98" s="242">
        <v>17.966572684050774</v>
      </c>
      <c r="I98" s="155">
        <v>1</v>
      </c>
      <c r="J98" s="122">
        <v>52.18</v>
      </c>
      <c r="K98" s="123"/>
      <c r="L98" s="124">
        <f t="shared" si="8"/>
        <v>937.49576265376936</v>
      </c>
      <c r="M98" s="124">
        <f t="shared" si="9"/>
        <v>0</v>
      </c>
      <c r="N98" s="125">
        <f t="shared" si="10"/>
        <v>0</v>
      </c>
      <c r="O98" s="124">
        <f t="shared" si="11"/>
        <v>0</v>
      </c>
    </row>
    <row r="99" spans="1:15" s="126" customFormat="1">
      <c r="A99" s="121">
        <v>89</v>
      </c>
      <c r="B99" s="239" t="s">
        <v>110</v>
      </c>
      <c r="C99" s="240" t="s">
        <v>93</v>
      </c>
      <c r="D99" s="240">
        <v>1322</v>
      </c>
      <c r="E99" s="239" t="s">
        <v>181</v>
      </c>
      <c r="F99" s="239" t="s">
        <v>64</v>
      </c>
      <c r="G99" s="241" t="s">
        <v>71</v>
      </c>
      <c r="H99" s="242">
        <v>17.468023429537514</v>
      </c>
      <c r="I99" s="155">
        <v>1</v>
      </c>
      <c r="J99" s="122">
        <v>52.18</v>
      </c>
      <c r="K99" s="123"/>
      <c r="L99" s="124">
        <f t="shared" si="8"/>
        <v>911.48146255326742</v>
      </c>
      <c r="M99" s="124">
        <f t="shared" si="9"/>
        <v>0</v>
      </c>
      <c r="N99" s="125">
        <f t="shared" si="10"/>
        <v>0</v>
      </c>
      <c r="O99" s="124">
        <f t="shared" si="11"/>
        <v>0</v>
      </c>
    </row>
    <row r="100" spans="1:15" s="126" customFormat="1">
      <c r="A100" s="121">
        <v>90</v>
      </c>
      <c r="B100" s="239" t="s">
        <v>110</v>
      </c>
      <c r="C100" s="240" t="s">
        <v>93</v>
      </c>
      <c r="D100" s="240">
        <v>1319</v>
      </c>
      <c r="E100" s="239" t="s">
        <v>182</v>
      </c>
      <c r="F100" s="239" t="s">
        <v>64</v>
      </c>
      <c r="G100" s="241" t="s">
        <v>71</v>
      </c>
      <c r="H100" s="242">
        <v>11.651965628566494</v>
      </c>
      <c r="I100" s="155">
        <v>1</v>
      </c>
      <c r="J100" s="122">
        <v>52.18</v>
      </c>
      <c r="K100" s="123"/>
      <c r="L100" s="124">
        <f t="shared" si="8"/>
        <v>607.99956649859962</v>
      </c>
      <c r="M100" s="124">
        <f t="shared" si="9"/>
        <v>0</v>
      </c>
      <c r="N100" s="125">
        <f t="shared" si="10"/>
        <v>0</v>
      </c>
      <c r="O100" s="124">
        <f t="shared" si="11"/>
        <v>0</v>
      </c>
    </row>
    <row r="101" spans="1:15" s="126" customFormat="1" ht="36">
      <c r="A101" s="121">
        <v>91</v>
      </c>
      <c r="B101" s="239" t="s">
        <v>96</v>
      </c>
      <c r="C101" s="240" t="s">
        <v>93</v>
      </c>
      <c r="D101" s="240">
        <v>1320</v>
      </c>
      <c r="E101" s="239" t="s">
        <v>184</v>
      </c>
      <c r="F101" s="239" t="s">
        <v>64</v>
      </c>
      <c r="G101" s="241" t="s">
        <v>37</v>
      </c>
      <c r="H101" s="242">
        <v>11.651965628566474</v>
      </c>
      <c r="I101" s="155">
        <v>1</v>
      </c>
      <c r="J101" s="122">
        <v>52.18</v>
      </c>
      <c r="K101" s="123"/>
      <c r="L101" s="124">
        <f t="shared" si="8"/>
        <v>607.9995664985986</v>
      </c>
      <c r="M101" s="124">
        <f t="shared" si="9"/>
        <v>0</v>
      </c>
      <c r="N101" s="125">
        <f t="shared" si="10"/>
        <v>0</v>
      </c>
      <c r="O101" s="124">
        <f t="shared" si="11"/>
        <v>0</v>
      </c>
    </row>
    <row r="102" spans="1:15" s="126" customFormat="1" ht="36">
      <c r="A102" s="121">
        <v>92</v>
      </c>
      <c r="B102" s="239" t="s">
        <v>96</v>
      </c>
      <c r="C102" s="240" t="s">
        <v>93</v>
      </c>
      <c r="D102" s="240">
        <v>1203</v>
      </c>
      <c r="E102" s="239" t="s">
        <v>185</v>
      </c>
      <c r="F102" s="239" t="s">
        <v>64</v>
      </c>
      <c r="G102" s="241" t="s">
        <v>82</v>
      </c>
      <c r="H102" s="242">
        <v>119.68240342833168</v>
      </c>
      <c r="I102" s="155">
        <v>3</v>
      </c>
      <c r="J102" s="122">
        <v>150.6</v>
      </c>
      <c r="K102" s="123"/>
      <c r="L102" s="124">
        <f t="shared" si="8"/>
        <v>18024.169956306752</v>
      </c>
      <c r="M102" s="124">
        <f t="shared" si="9"/>
        <v>0</v>
      </c>
      <c r="N102" s="125">
        <f t="shared" si="10"/>
        <v>0</v>
      </c>
      <c r="O102" s="124">
        <f t="shared" si="11"/>
        <v>0</v>
      </c>
    </row>
    <row r="103" spans="1:15" s="126" customFormat="1" ht="36">
      <c r="A103" s="121">
        <v>93</v>
      </c>
      <c r="B103" s="239" t="s">
        <v>96</v>
      </c>
      <c r="C103" s="240" t="s">
        <v>93</v>
      </c>
      <c r="D103" s="240">
        <v>1204</v>
      </c>
      <c r="E103" s="239" t="s">
        <v>186</v>
      </c>
      <c r="F103" s="239" t="s">
        <v>67</v>
      </c>
      <c r="G103" s="241" t="s">
        <v>69</v>
      </c>
      <c r="H103" s="242">
        <v>36.714122191167888</v>
      </c>
      <c r="I103" s="156"/>
      <c r="J103" s="156"/>
      <c r="K103" s="156"/>
      <c r="L103" s="156"/>
      <c r="M103" s="156"/>
      <c r="N103" s="156"/>
      <c r="O103" s="156"/>
    </row>
    <row r="104" spans="1:15" s="126" customFormat="1">
      <c r="A104" s="121">
        <v>94</v>
      </c>
      <c r="B104" s="239" t="s">
        <v>107</v>
      </c>
      <c r="C104" s="240" t="s">
        <v>93</v>
      </c>
      <c r="D104" s="240">
        <v>1114</v>
      </c>
      <c r="E104" s="239" t="s">
        <v>187</v>
      </c>
      <c r="F104" s="239" t="s">
        <v>64</v>
      </c>
      <c r="G104" s="241" t="s">
        <v>71</v>
      </c>
      <c r="H104" s="242">
        <v>16.965023962016247</v>
      </c>
      <c r="I104" s="155">
        <v>1</v>
      </c>
      <c r="J104" s="122">
        <v>52.18</v>
      </c>
      <c r="K104" s="123"/>
      <c r="L104" s="124">
        <f t="shared" si="8"/>
        <v>885.23495033800771</v>
      </c>
      <c r="M104" s="124">
        <f t="shared" si="9"/>
        <v>0</v>
      </c>
      <c r="N104" s="125">
        <f t="shared" si="10"/>
        <v>0</v>
      </c>
      <c r="O104" s="124">
        <f t="shared" si="11"/>
        <v>0</v>
      </c>
    </row>
    <row r="105" spans="1:15" s="126" customFormat="1">
      <c r="A105" s="121">
        <v>95</v>
      </c>
      <c r="B105" s="239" t="s">
        <v>107</v>
      </c>
      <c r="C105" s="240" t="s">
        <v>93</v>
      </c>
      <c r="D105" s="240">
        <v>1115</v>
      </c>
      <c r="E105" s="239" t="s">
        <v>188</v>
      </c>
      <c r="F105" s="239" t="s">
        <v>64</v>
      </c>
      <c r="G105" s="241" t="s">
        <v>71</v>
      </c>
      <c r="H105" s="242">
        <v>16.269298509410273</v>
      </c>
      <c r="I105" s="155">
        <v>1</v>
      </c>
      <c r="J105" s="122">
        <v>52.18</v>
      </c>
      <c r="K105" s="123"/>
      <c r="L105" s="124">
        <f t="shared" si="8"/>
        <v>848.93199622102804</v>
      </c>
      <c r="M105" s="124">
        <f t="shared" si="9"/>
        <v>0</v>
      </c>
      <c r="N105" s="125">
        <f t="shared" si="10"/>
        <v>0</v>
      </c>
      <c r="O105" s="124">
        <f t="shared" si="11"/>
        <v>0</v>
      </c>
    </row>
    <row r="106" spans="1:15" s="126" customFormat="1">
      <c r="A106" s="121">
        <v>96</v>
      </c>
      <c r="B106" s="239" t="s">
        <v>107</v>
      </c>
      <c r="C106" s="240" t="s">
        <v>93</v>
      </c>
      <c r="D106" s="240">
        <v>1116</v>
      </c>
      <c r="E106" s="239" t="s">
        <v>188</v>
      </c>
      <c r="F106" s="239" t="s">
        <v>64</v>
      </c>
      <c r="G106" s="241" t="s">
        <v>71</v>
      </c>
      <c r="H106" s="242">
        <v>16.26929850940942</v>
      </c>
      <c r="I106" s="155">
        <v>1</v>
      </c>
      <c r="J106" s="122">
        <v>52.18</v>
      </c>
      <c r="K106" s="123"/>
      <c r="L106" s="124">
        <f t="shared" si="8"/>
        <v>848.93199622098359</v>
      </c>
      <c r="M106" s="124">
        <f t="shared" si="9"/>
        <v>0</v>
      </c>
      <c r="N106" s="125">
        <f t="shared" si="10"/>
        <v>0</v>
      </c>
      <c r="O106" s="124">
        <f t="shared" si="11"/>
        <v>0</v>
      </c>
    </row>
    <row r="107" spans="1:15" s="126" customFormat="1">
      <c r="A107" s="121">
        <v>97</v>
      </c>
      <c r="B107" s="239" t="s">
        <v>111</v>
      </c>
      <c r="C107" s="240" t="s">
        <v>93</v>
      </c>
      <c r="D107" s="240">
        <v>1117</v>
      </c>
      <c r="E107" s="239" t="s">
        <v>183</v>
      </c>
      <c r="F107" s="239" t="s">
        <v>64</v>
      </c>
      <c r="G107" s="241" t="s">
        <v>71</v>
      </c>
      <c r="H107" s="242">
        <v>20.162797987213452</v>
      </c>
      <c r="I107" s="155">
        <v>1</v>
      </c>
      <c r="J107" s="122">
        <v>52.18</v>
      </c>
      <c r="K107" s="123"/>
      <c r="L107" s="124">
        <f t="shared" si="8"/>
        <v>1052.0947989727979</v>
      </c>
      <c r="M107" s="124">
        <f t="shared" si="9"/>
        <v>0</v>
      </c>
      <c r="N107" s="125">
        <f t="shared" si="10"/>
        <v>0</v>
      </c>
      <c r="O107" s="124">
        <f t="shared" si="11"/>
        <v>0</v>
      </c>
    </row>
    <row r="108" spans="1:15" s="126" customFormat="1">
      <c r="A108" s="121">
        <v>98</v>
      </c>
      <c r="B108" s="239" t="s">
        <v>111</v>
      </c>
      <c r="C108" s="240" t="s">
        <v>93</v>
      </c>
      <c r="D108" s="240">
        <v>1118</v>
      </c>
      <c r="E108" s="239" t="s">
        <v>181</v>
      </c>
      <c r="F108" s="239" t="s">
        <v>64</v>
      </c>
      <c r="G108" s="241" t="s">
        <v>71</v>
      </c>
      <c r="H108" s="242">
        <v>18.248942132172193</v>
      </c>
      <c r="I108" s="155">
        <v>1</v>
      </c>
      <c r="J108" s="122">
        <v>52.18</v>
      </c>
      <c r="K108" s="123"/>
      <c r="L108" s="124">
        <f t="shared" si="8"/>
        <v>952.22980045674501</v>
      </c>
      <c r="M108" s="124">
        <f t="shared" si="9"/>
        <v>0</v>
      </c>
      <c r="N108" s="125">
        <f t="shared" si="10"/>
        <v>0</v>
      </c>
      <c r="O108" s="124">
        <f t="shared" si="11"/>
        <v>0</v>
      </c>
    </row>
    <row r="109" spans="1:15" s="126" customFormat="1">
      <c r="A109" s="121">
        <v>99</v>
      </c>
      <c r="B109" s="239" t="s">
        <v>111</v>
      </c>
      <c r="C109" s="240" t="s">
        <v>93</v>
      </c>
      <c r="D109" s="240">
        <v>1119</v>
      </c>
      <c r="E109" s="239" t="s">
        <v>181</v>
      </c>
      <c r="F109" s="239" t="s">
        <v>64</v>
      </c>
      <c r="G109" s="241" t="s">
        <v>71</v>
      </c>
      <c r="H109" s="242">
        <v>17.307107425844457</v>
      </c>
      <c r="I109" s="155">
        <v>1</v>
      </c>
      <c r="J109" s="122">
        <v>52.18</v>
      </c>
      <c r="K109" s="123"/>
      <c r="L109" s="124">
        <f t="shared" si="8"/>
        <v>903.08486548056374</v>
      </c>
      <c r="M109" s="124">
        <f t="shared" si="9"/>
        <v>0</v>
      </c>
      <c r="N109" s="125">
        <f t="shared" si="10"/>
        <v>0</v>
      </c>
      <c r="O109" s="124">
        <f t="shared" si="11"/>
        <v>0</v>
      </c>
    </row>
    <row r="110" spans="1:15" s="126" customFormat="1">
      <c r="A110" s="121">
        <v>100</v>
      </c>
      <c r="B110" s="239" t="s">
        <v>111</v>
      </c>
      <c r="C110" s="240" t="s">
        <v>93</v>
      </c>
      <c r="D110" s="240">
        <v>1120</v>
      </c>
      <c r="E110" s="239" t="s">
        <v>181</v>
      </c>
      <c r="F110" s="239" t="s">
        <v>64</v>
      </c>
      <c r="G110" s="241" t="s">
        <v>71</v>
      </c>
      <c r="H110" s="242">
        <v>18.247623192103834</v>
      </c>
      <c r="I110" s="155">
        <v>1</v>
      </c>
      <c r="J110" s="122">
        <v>52.18</v>
      </c>
      <c r="K110" s="123"/>
      <c r="L110" s="124">
        <f t="shared" si="8"/>
        <v>952.16097816397803</v>
      </c>
      <c r="M110" s="124">
        <f t="shared" si="9"/>
        <v>0</v>
      </c>
      <c r="N110" s="125">
        <f t="shared" si="10"/>
        <v>0</v>
      </c>
      <c r="O110" s="124">
        <f t="shared" si="11"/>
        <v>0</v>
      </c>
    </row>
    <row r="111" spans="1:15" s="126" customFormat="1">
      <c r="A111" s="121">
        <v>101</v>
      </c>
      <c r="B111" s="239" t="s">
        <v>112</v>
      </c>
      <c r="C111" s="240" t="s">
        <v>93</v>
      </c>
      <c r="D111" s="240">
        <v>1121</v>
      </c>
      <c r="E111" s="239" t="s">
        <v>189</v>
      </c>
      <c r="F111" s="239" t="s">
        <v>64</v>
      </c>
      <c r="G111" s="241" t="s">
        <v>71</v>
      </c>
      <c r="H111" s="242">
        <v>15.460343592854533</v>
      </c>
      <c r="I111" s="155">
        <v>1</v>
      </c>
      <c r="J111" s="122">
        <v>52.18</v>
      </c>
      <c r="K111" s="123"/>
      <c r="L111" s="124">
        <f t="shared" si="8"/>
        <v>806.72072867514953</v>
      </c>
      <c r="M111" s="124">
        <f t="shared" si="9"/>
        <v>0</v>
      </c>
      <c r="N111" s="125">
        <f t="shared" si="10"/>
        <v>0</v>
      </c>
      <c r="O111" s="124">
        <f t="shared" si="11"/>
        <v>0</v>
      </c>
    </row>
    <row r="112" spans="1:15" s="126" customFormat="1">
      <c r="A112" s="121">
        <v>102</v>
      </c>
      <c r="B112" s="239"/>
      <c r="C112" s="240" t="s">
        <v>93</v>
      </c>
      <c r="D112" s="240">
        <v>1214</v>
      </c>
      <c r="E112" s="239" t="s">
        <v>190</v>
      </c>
      <c r="F112" s="239" t="s">
        <v>230</v>
      </c>
      <c r="G112" s="241" t="s">
        <v>60</v>
      </c>
      <c r="H112" s="242">
        <v>20.289697846591391</v>
      </c>
      <c r="I112" s="155">
        <v>5</v>
      </c>
      <c r="J112" s="122">
        <v>251</v>
      </c>
      <c r="K112" s="123"/>
      <c r="L112" s="124">
        <f t="shared" si="8"/>
        <v>5092.7141594944387</v>
      </c>
      <c r="M112" s="124">
        <f t="shared" si="9"/>
        <v>0</v>
      </c>
      <c r="N112" s="125">
        <f t="shared" si="10"/>
        <v>0</v>
      </c>
      <c r="O112" s="124">
        <f t="shared" si="11"/>
        <v>0</v>
      </c>
    </row>
    <row r="113" spans="1:15" s="126" customFormat="1">
      <c r="A113" s="121">
        <v>103</v>
      </c>
      <c r="B113" s="239"/>
      <c r="C113" s="240" t="s">
        <v>93</v>
      </c>
      <c r="D113" s="240">
        <v>1420</v>
      </c>
      <c r="E113" s="239" t="s">
        <v>137</v>
      </c>
      <c r="F113" s="239" t="s">
        <v>67</v>
      </c>
      <c r="G113" s="241" t="s">
        <v>79</v>
      </c>
      <c r="H113" s="242">
        <v>2.7363985235888486</v>
      </c>
      <c r="I113" s="155">
        <v>5</v>
      </c>
      <c r="J113" s="122">
        <v>251</v>
      </c>
      <c r="K113" s="123"/>
      <c r="L113" s="124">
        <f t="shared" si="8"/>
        <v>686.83602942080097</v>
      </c>
      <c r="M113" s="124">
        <f t="shared" si="9"/>
        <v>0</v>
      </c>
      <c r="N113" s="125">
        <f t="shared" si="10"/>
        <v>0</v>
      </c>
      <c r="O113" s="124">
        <f t="shared" si="11"/>
        <v>0</v>
      </c>
    </row>
    <row r="114" spans="1:15" s="126" customFormat="1">
      <c r="A114" s="121">
        <v>104</v>
      </c>
      <c r="B114" s="239"/>
      <c r="C114" s="240" t="s">
        <v>93</v>
      </c>
      <c r="D114" s="240">
        <v>1421</v>
      </c>
      <c r="E114" s="239" t="s">
        <v>140</v>
      </c>
      <c r="F114" s="239" t="s">
        <v>67</v>
      </c>
      <c r="G114" s="241" t="s">
        <v>79</v>
      </c>
      <c r="H114" s="242">
        <v>5.1927681279937312</v>
      </c>
      <c r="I114" s="155">
        <v>5</v>
      </c>
      <c r="J114" s="122">
        <v>251</v>
      </c>
      <c r="K114" s="123"/>
      <c r="L114" s="124">
        <f t="shared" si="8"/>
        <v>1303.3848001264266</v>
      </c>
      <c r="M114" s="124">
        <f t="shared" si="9"/>
        <v>0</v>
      </c>
      <c r="N114" s="125">
        <f t="shared" si="10"/>
        <v>0</v>
      </c>
      <c r="O114" s="124">
        <f t="shared" si="11"/>
        <v>0</v>
      </c>
    </row>
    <row r="115" spans="1:15" s="126" customFormat="1">
      <c r="A115" s="121">
        <v>105</v>
      </c>
      <c r="B115" s="239"/>
      <c r="C115" s="240" t="s">
        <v>93</v>
      </c>
      <c r="D115" s="240">
        <v>1430</v>
      </c>
      <c r="E115" s="239" t="s">
        <v>135</v>
      </c>
      <c r="F115" s="239" t="s">
        <v>67</v>
      </c>
      <c r="G115" s="241" t="s">
        <v>79</v>
      </c>
      <c r="H115" s="242">
        <v>2.8166564785234747</v>
      </c>
      <c r="I115" s="155">
        <v>5</v>
      </c>
      <c r="J115" s="122">
        <v>251</v>
      </c>
      <c r="K115" s="123"/>
      <c r="L115" s="124">
        <f t="shared" si="8"/>
        <v>706.9807761093922</v>
      </c>
      <c r="M115" s="124">
        <f t="shared" si="9"/>
        <v>0</v>
      </c>
      <c r="N115" s="125">
        <f t="shared" si="10"/>
        <v>0</v>
      </c>
      <c r="O115" s="124">
        <f t="shared" si="11"/>
        <v>0</v>
      </c>
    </row>
    <row r="116" spans="1:15" s="126" customFormat="1">
      <c r="A116" s="121">
        <v>106</v>
      </c>
      <c r="B116" s="239"/>
      <c r="C116" s="240" t="s">
        <v>93</v>
      </c>
      <c r="D116" s="240">
        <v>1431</v>
      </c>
      <c r="E116" s="239" t="s">
        <v>141</v>
      </c>
      <c r="F116" s="239" t="s">
        <v>67</v>
      </c>
      <c r="G116" s="241" t="s">
        <v>79</v>
      </c>
      <c r="H116" s="242">
        <v>5.1926482990390106</v>
      </c>
      <c r="I116" s="155">
        <v>5</v>
      </c>
      <c r="J116" s="122">
        <v>251</v>
      </c>
      <c r="K116" s="123"/>
      <c r="L116" s="124">
        <f t="shared" si="8"/>
        <v>1303.3547230587917</v>
      </c>
      <c r="M116" s="124">
        <f t="shared" si="9"/>
        <v>0</v>
      </c>
      <c r="N116" s="125">
        <f t="shared" si="10"/>
        <v>0</v>
      </c>
      <c r="O116" s="124">
        <f t="shared" si="11"/>
        <v>0</v>
      </c>
    </row>
    <row r="117" spans="1:15" s="126" customFormat="1" ht="36">
      <c r="A117" s="121">
        <v>107</v>
      </c>
      <c r="B117" s="239" t="s">
        <v>96</v>
      </c>
      <c r="C117" s="240" t="s">
        <v>93</v>
      </c>
      <c r="D117" s="240">
        <v>1443</v>
      </c>
      <c r="E117" s="239" t="s">
        <v>191</v>
      </c>
      <c r="F117" s="239" t="s">
        <v>230</v>
      </c>
      <c r="G117" s="241" t="s">
        <v>69</v>
      </c>
      <c r="H117" s="242">
        <v>14.71546361468608</v>
      </c>
      <c r="I117" s="156"/>
      <c r="J117" s="156"/>
      <c r="K117" s="156"/>
      <c r="L117" s="156"/>
      <c r="M117" s="156"/>
      <c r="N117" s="156"/>
      <c r="O117" s="156"/>
    </row>
    <row r="118" spans="1:15" s="126" customFormat="1" ht="36">
      <c r="A118" s="121">
        <v>108</v>
      </c>
      <c r="B118" s="239" t="s">
        <v>96</v>
      </c>
      <c r="C118" s="240" t="s">
        <v>93</v>
      </c>
      <c r="D118" s="240">
        <v>1441</v>
      </c>
      <c r="E118" s="239" t="s">
        <v>192</v>
      </c>
      <c r="F118" s="239" t="s">
        <v>230</v>
      </c>
      <c r="G118" s="241" t="s">
        <v>60</v>
      </c>
      <c r="H118" s="242">
        <v>12.373539379744532</v>
      </c>
      <c r="I118" s="155">
        <v>3</v>
      </c>
      <c r="J118" s="122">
        <v>150.6</v>
      </c>
      <c r="K118" s="123"/>
      <c r="L118" s="124">
        <f t="shared" si="8"/>
        <v>1863.4550305895264</v>
      </c>
      <c r="M118" s="124">
        <f t="shared" si="9"/>
        <v>0</v>
      </c>
      <c r="N118" s="125">
        <f t="shared" si="10"/>
        <v>0</v>
      </c>
      <c r="O118" s="124">
        <f t="shared" si="11"/>
        <v>0</v>
      </c>
    </row>
    <row r="119" spans="1:15" s="126" customFormat="1">
      <c r="A119" s="121">
        <v>109</v>
      </c>
      <c r="B119" s="239"/>
      <c r="C119" s="240" t="s">
        <v>93</v>
      </c>
      <c r="D119" s="240">
        <v>1303</v>
      </c>
      <c r="E119" s="239" t="s">
        <v>193</v>
      </c>
      <c r="F119" s="239"/>
      <c r="G119" s="241" t="s">
        <v>69</v>
      </c>
      <c r="H119" s="156"/>
      <c r="I119" s="156"/>
      <c r="J119" s="156"/>
      <c r="K119" s="156"/>
      <c r="L119" s="156"/>
      <c r="M119" s="156"/>
      <c r="N119" s="156"/>
      <c r="O119" s="156"/>
    </row>
    <row r="120" spans="1:15" s="126" customFormat="1">
      <c r="A120" s="121">
        <v>110</v>
      </c>
      <c r="B120" s="239" t="s">
        <v>106</v>
      </c>
      <c r="C120" s="240" t="s">
        <v>93</v>
      </c>
      <c r="D120" s="240">
        <v>1304</v>
      </c>
      <c r="E120" s="239" t="s">
        <v>194</v>
      </c>
      <c r="F120" s="239" t="s">
        <v>64</v>
      </c>
      <c r="G120" s="241" t="s">
        <v>60</v>
      </c>
      <c r="H120" s="242">
        <v>30.329549591424087</v>
      </c>
      <c r="I120" s="155">
        <v>5</v>
      </c>
      <c r="J120" s="122">
        <v>251</v>
      </c>
      <c r="K120" s="123"/>
      <c r="L120" s="124">
        <f t="shared" si="8"/>
        <v>7612.7169474474458</v>
      </c>
      <c r="M120" s="124">
        <f t="shared" si="9"/>
        <v>0</v>
      </c>
      <c r="N120" s="125">
        <f t="shared" si="10"/>
        <v>0</v>
      </c>
      <c r="O120" s="124">
        <f t="shared" si="11"/>
        <v>0</v>
      </c>
    </row>
    <row r="121" spans="1:15" s="126" customFormat="1" ht="36">
      <c r="A121" s="121">
        <v>111</v>
      </c>
      <c r="B121" s="239" t="s">
        <v>96</v>
      </c>
      <c r="C121" s="240" t="s">
        <v>93</v>
      </c>
      <c r="D121" s="240">
        <v>1442</v>
      </c>
      <c r="E121" s="239" t="s">
        <v>195</v>
      </c>
      <c r="F121" s="239" t="s">
        <v>230</v>
      </c>
      <c r="G121" s="241" t="s">
        <v>40</v>
      </c>
      <c r="H121" s="242">
        <v>14.209659524802831</v>
      </c>
      <c r="I121" s="155">
        <v>0.23</v>
      </c>
      <c r="J121" s="122">
        <v>12</v>
      </c>
      <c r="K121" s="123"/>
      <c r="L121" s="124">
        <f t="shared" si="8"/>
        <v>170.51591429763397</v>
      </c>
      <c r="M121" s="124">
        <f t="shared" si="9"/>
        <v>0</v>
      </c>
      <c r="N121" s="125">
        <f t="shared" si="10"/>
        <v>0</v>
      </c>
      <c r="O121" s="124">
        <f t="shared" si="11"/>
        <v>0</v>
      </c>
    </row>
    <row r="122" spans="1:15" s="126" customFormat="1">
      <c r="A122" s="121">
        <v>112</v>
      </c>
      <c r="B122" s="239"/>
      <c r="C122" s="240" t="s">
        <v>93</v>
      </c>
      <c r="D122" s="240">
        <v>1440</v>
      </c>
      <c r="E122" s="239" t="s">
        <v>132</v>
      </c>
      <c r="F122" s="239" t="s">
        <v>230</v>
      </c>
      <c r="G122" s="241" t="s">
        <v>69</v>
      </c>
      <c r="H122" s="242">
        <v>3.2117919653987217</v>
      </c>
      <c r="I122" s="156"/>
      <c r="J122" s="156"/>
      <c r="K122" s="156"/>
      <c r="L122" s="156"/>
      <c r="M122" s="156"/>
      <c r="N122" s="156"/>
      <c r="O122" s="156"/>
    </row>
    <row r="123" spans="1:15" s="126" customFormat="1" ht="24">
      <c r="A123" s="121">
        <v>113</v>
      </c>
      <c r="B123" s="239" t="s">
        <v>97</v>
      </c>
      <c r="C123" s="240" t="s">
        <v>93</v>
      </c>
      <c r="D123" s="240">
        <v>1450</v>
      </c>
      <c r="E123" s="239" t="s">
        <v>151</v>
      </c>
      <c r="F123" s="239" t="s">
        <v>230</v>
      </c>
      <c r="G123" s="241" t="s">
        <v>69</v>
      </c>
      <c r="H123" s="242">
        <v>6.9402145989200958</v>
      </c>
      <c r="I123" s="156"/>
      <c r="J123" s="156"/>
      <c r="K123" s="156"/>
      <c r="L123" s="156"/>
      <c r="M123" s="156"/>
      <c r="N123" s="156"/>
      <c r="O123" s="156"/>
    </row>
    <row r="124" spans="1:15" s="126" customFormat="1" ht="24">
      <c r="A124" s="121">
        <v>114</v>
      </c>
      <c r="B124" s="239" t="s">
        <v>97</v>
      </c>
      <c r="C124" s="240" t="s">
        <v>93</v>
      </c>
      <c r="D124" s="240">
        <v>1460</v>
      </c>
      <c r="E124" s="239" t="s">
        <v>150</v>
      </c>
      <c r="F124" s="239" t="s">
        <v>230</v>
      </c>
      <c r="G124" s="241" t="s">
        <v>69</v>
      </c>
      <c r="H124" s="242">
        <v>6.9170215078065471</v>
      </c>
      <c r="I124" s="156"/>
      <c r="J124" s="156"/>
      <c r="K124" s="156"/>
      <c r="L124" s="156"/>
      <c r="M124" s="156"/>
      <c r="N124" s="156"/>
      <c r="O124" s="156"/>
    </row>
    <row r="125" spans="1:15" s="126" customFormat="1" ht="36">
      <c r="A125" s="121">
        <v>115</v>
      </c>
      <c r="B125" s="239" t="s">
        <v>96</v>
      </c>
      <c r="C125" s="240" t="s">
        <v>93</v>
      </c>
      <c r="D125" s="240">
        <v>1215</v>
      </c>
      <c r="E125" s="239" t="s">
        <v>196</v>
      </c>
      <c r="F125" s="239" t="s">
        <v>230</v>
      </c>
      <c r="G125" s="241" t="s">
        <v>69</v>
      </c>
      <c r="H125" s="242">
        <v>21.121879716011748</v>
      </c>
      <c r="I125" s="156"/>
      <c r="J125" s="156"/>
      <c r="K125" s="156"/>
      <c r="L125" s="156"/>
      <c r="M125" s="156"/>
      <c r="N125" s="156"/>
      <c r="O125" s="156"/>
    </row>
    <row r="126" spans="1:15" s="126" customFormat="1">
      <c r="A126" s="121">
        <v>116</v>
      </c>
      <c r="B126" s="239"/>
      <c r="C126" s="240" t="s">
        <v>93</v>
      </c>
      <c r="D126" s="240">
        <v>1301</v>
      </c>
      <c r="E126" s="239" t="s">
        <v>175</v>
      </c>
      <c r="F126" s="239" t="s">
        <v>64</v>
      </c>
      <c r="G126" s="241" t="s">
        <v>72</v>
      </c>
      <c r="H126" s="242">
        <v>15.9529325471009</v>
      </c>
      <c r="I126" s="155">
        <v>5</v>
      </c>
      <c r="J126" s="122">
        <v>251</v>
      </c>
      <c r="K126" s="123"/>
      <c r="L126" s="124">
        <f t="shared" si="8"/>
        <v>4004.1860693223261</v>
      </c>
      <c r="M126" s="124">
        <f t="shared" si="9"/>
        <v>0</v>
      </c>
      <c r="N126" s="125">
        <f t="shared" si="10"/>
        <v>0</v>
      </c>
      <c r="O126" s="124">
        <f t="shared" si="11"/>
        <v>0</v>
      </c>
    </row>
    <row r="127" spans="1:15" s="126" customFormat="1">
      <c r="A127" s="121">
        <v>117</v>
      </c>
      <c r="B127" s="239"/>
      <c r="C127" s="240" t="s">
        <v>93</v>
      </c>
      <c r="D127" s="240">
        <v>1270</v>
      </c>
      <c r="E127" s="239" t="s">
        <v>197</v>
      </c>
      <c r="F127" s="239" t="s">
        <v>229</v>
      </c>
      <c r="G127" s="241" t="s">
        <v>69</v>
      </c>
      <c r="H127" s="242">
        <v>4.5392125715944465</v>
      </c>
      <c r="I127" s="156"/>
      <c r="J127" s="156"/>
      <c r="K127" s="156"/>
      <c r="L127" s="156"/>
      <c r="M127" s="156"/>
      <c r="N127" s="156"/>
      <c r="O127" s="156"/>
    </row>
    <row r="128" spans="1:15" s="126" customFormat="1">
      <c r="A128" s="121">
        <v>118</v>
      </c>
      <c r="B128" s="239"/>
      <c r="C128" s="240" t="s">
        <v>93</v>
      </c>
      <c r="D128" s="240">
        <v>1102</v>
      </c>
      <c r="E128" s="239" t="s">
        <v>198</v>
      </c>
      <c r="F128" s="239" t="s">
        <v>64</v>
      </c>
      <c r="G128" s="241" t="s">
        <v>80</v>
      </c>
      <c r="H128" s="242">
        <v>31.650734795375499</v>
      </c>
      <c r="I128" s="155">
        <v>5</v>
      </c>
      <c r="J128" s="122">
        <v>251</v>
      </c>
      <c r="K128" s="123"/>
      <c r="L128" s="124">
        <f t="shared" si="8"/>
        <v>7944.3344336392502</v>
      </c>
      <c r="M128" s="124">
        <f t="shared" si="9"/>
        <v>0</v>
      </c>
      <c r="N128" s="125">
        <f t="shared" si="10"/>
        <v>0</v>
      </c>
      <c r="O128" s="124">
        <f t="shared" si="11"/>
        <v>0</v>
      </c>
    </row>
    <row r="129" spans="1:15" s="126" customFormat="1">
      <c r="A129" s="121">
        <v>119</v>
      </c>
      <c r="B129" s="239"/>
      <c r="C129" s="240" t="s">
        <v>93</v>
      </c>
      <c r="D129" s="240">
        <v>1201</v>
      </c>
      <c r="E129" s="239" t="s">
        <v>174</v>
      </c>
      <c r="F129" s="239" t="s">
        <v>64</v>
      </c>
      <c r="G129" s="241" t="s">
        <v>72</v>
      </c>
      <c r="H129" s="242">
        <v>29.618326250415279</v>
      </c>
      <c r="I129" s="155">
        <v>5</v>
      </c>
      <c r="J129" s="122">
        <v>251</v>
      </c>
      <c r="K129" s="123"/>
      <c r="L129" s="124">
        <f t="shared" si="8"/>
        <v>7434.1998888542348</v>
      </c>
      <c r="M129" s="124">
        <f t="shared" si="9"/>
        <v>0</v>
      </c>
      <c r="N129" s="125">
        <f t="shared" si="10"/>
        <v>0</v>
      </c>
      <c r="O129" s="124">
        <f t="shared" si="11"/>
        <v>0</v>
      </c>
    </row>
    <row r="130" spans="1:15" s="126" customFormat="1">
      <c r="A130" s="121">
        <v>120</v>
      </c>
      <c r="B130" s="239"/>
      <c r="C130" s="240" t="s">
        <v>93</v>
      </c>
      <c r="D130" s="240">
        <v>1202</v>
      </c>
      <c r="E130" s="239" t="s">
        <v>199</v>
      </c>
      <c r="F130" s="239" t="s">
        <v>64</v>
      </c>
      <c r="G130" s="241" t="s">
        <v>72</v>
      </c>
      <c r="H130" s="242">
        <v>52.381168612062332</v>
      </c>
      <c r="I130" s="155">
        <v>5</v>
      </c>
      <c r="J130" s="122">
        <v>251</v>
      </c>
      <c r="K130" s="123"/>
      <c r="L130" s="124">
        <f t="shared" si="8"/>
        <v>13147.673321627646</v>
      </c>
      <c r="M130" s="124">
        <f t="shared" si="9"/>
        <v>0</v>
      </c>
      <c r="N130" s="125">
        <f t="shared" si="10"/>
        <v>0</v>
      </c>
      <c r="O130" s="124">
        <f t="shared" si="11"/>
        <v>0</v>
      </c>
    </row>
    <row r="131" spans="1:15" s="126" customFormat="1">
      <c r="A131" s="121">
        <v>121</v>
      </c>
      <c r="B131" s="239"/>
      <c r="C131" s="240" t="s">
        <v>93</v>
      </c>
      <c r="D131" s="240">
        <v>1205</v>
      </c>
      <c r="E131" s="239" t="s">
        <v>155</v>
      </c>
      <c r="F131" s="239" t="s">
        <v>64</v>
      </c>
      <c r="G131" s="241" t="s">
        <v>72</v>
      </c>
      <c r="H131" s="242">
        <v>9.067068047949002</v>
      </c>
      <c r="I131" s="155">
        <v>5</v>
      </c>
      <c r="J131" s="122">
        <v>251</v>
      </c>
      <c r="K131" s="123"/>
      <c r="L131" s="124">
        <f t="shared" si="8"/>
        <v>2275.8340800351993</v>
      </c>
      <c r="M131" s="124">
        <f t="shared" si="9"/>
        <v>0</v>
      </c>
      <c r="N131" s="125">
        <f t="shared" si="10"/>
        <v>0</v>
      </c>
      <c r="O131" s="124">
        <f t="shared" si="11"/>
        <v>0</v>
      </c>
    </row>
    <row r="132" spans="1:15" s="126" customFormat="1">
      <c r="A132" s="121">
        <v>122</v>
      </c>
      <c r="B132" s="239"/>
      <c r="C132" s="240" t="s">
        <v>93</v>
      </c>
      <c r="D132" s="240">
        <v>1211</v>
      </c>
      <c r="E132" s="239" t="s">
        <v>200</v>
      </c>
      <c r="F132" s="239" t="s">
        <v>64</v>
      </c>
      <c r="G132" s="241" t="s">
        <v>71</v>
      </c>
      <c r="H132" s="242">
        <v>17.487701914905958</v>
      </c>
      <c r="I132" s="155">
        <v>1</v>
      </c>
      <c r="J132" s="122">
        <v>52.18</v>
      </c>
      <c r="K132" s="123"/>
      <c r="L132" s="124">
        <f t="shared" si="8"/>
        <v>912.50828591979291</v>
      </c>
      <c r="M132" s="124">
        <f t="shared" si="9"/>
        <v>0</v>
      </c>
      <c r="N132" s="125">
        <f t="shared" si="10"/>
        <v>0</v>
      </c>
      <c r="O132" s="124">
        <f t="shared" si="11"/>
        <v>0</v>
      </c>
    </row>
    <row r="133" spans="1:15" s="126" customFormat="1">
      <c r="A133" s="121">
        <v>124</v>
      </c>
      <c r="B133" s="239"/>
      <c r="C133" s="240" t="s">
        <v>93</v>
      </c>
      <c r="D133" s="240">
        <v>1302</v>
      </c>
      <c r="E133" s="239" t="s">
        <v>201</v>
      </c>
      <c r="F133" s="239" t="s">
        <v>64</v>
      </c>
      <c r="G133" s="241" t="s">
        <v>72</v>
      </c>
      <c r="H133" s="242">
        <v>33.505904065221785</v>
      </c>
      <c r="I133" s="155">
        <v>5</v>
      </c>
      <c r="J133" s="122">
        <v>251</v>
      </c>
      <c r="K133" s="123"/>
      <c r="L133" s="124">
        <f t="shared" si="8"/>
        <v>8409.9819203706684</v>
      </c>
      <c r="M133" s="124">
        <f t="shared" si="9"/>
        <v>0</v>
      </c>
      <c r="N133" s="125">
        <f t="shared" si="10"/>
        <v>0</v>
      </c>
      <c r="O133" s="124">
        <f t="shared" si="11"/>
        <v>0</v>
      </c>
    </row>
    <row r="134" spans="1:15" s="126" customFormat="1">
      <c r="A134" s="121">
        <v>125</v>
      </c>
      <c r="B134" s="239"/>
      <c r="C134" s="240" t="s">
        <v>93</v>
      </c>
      <c r="D134" s="240">
        <v>1305</v>
      </c>
      <c r="E134" s="239" t="s">
        <v>202</v>
      </c>
      <c r="F134" s="239" t="s">
        <v>64</v>
      </c>
      <c r="G134" s="241" t="s">
        <v>72</v>
      </c>
      <c r="H134" s="242">
        <v>30.647137655711443</v>
      </c>
      <c r="I134" s="155">
        <v>5</v>
      </c>
      <c r="J134" s="122">
        <v>251</v>
      </c>
      <c r="K134" s="123"/>
      <c r="L134" s="124">
        <f t="shared" si="8"/>
        <v>7692.4315515835724</v>
      </c>
      <c r="M134" s="124">
        <f t="shared" si="9"/>
        <v>0</v>
      </c>
      <c r="N134" s="125">
        <f t="shared" si="10"/>
        <v>0</v>
      </c>
      <c r="O134" s="124">
        <f t="shared" si="11"/>
        <v>0</v>
      </c>
    </row>
    <row r="135" spans="1:15" s="126" customFormat="1">
      <c r="A135" s="121">
        <v>126</v>
      </c>
      <c r="B135" s="239"/>
      <c r="C135" s="240" t="s">
        <v>93</v>
      </c>
      <c r="D135" s="240">
        <v>1370</v>
      </c>
      <c r="E135" s="239" t="s">
        <v>125</v>
      </c>
      <c r="F135" s="239" t="s">
        <v>229</v>
      </c>
      <c r="G135" s="241" t="s">
        <v>69</v>
      </c>
      <c r="H135" s="242">
        <v>3.2514671988974846</v>
      </c>
      <c r="I135" s="156"/>
      <c r="J135" s="156"/>
      <c r="K135" s="156"/>
      <c r="L135" s="156"/>
      <c r="M135" s="156"/>
      <c r="N135" s="156"/>
      <c r="O135" s="156"/>
    </row>
    <row r="136" spans="1:15" s="126" customFormat="1">
      <c r="A136" s="121">
        <v>127</v>
      </c>
      <c r="B136" s="239"/>
      <c r="C136" s="240" t="s">
        <v>94</v>
      </c>
      <c r="D136" s="240">
        <v>2101</v>
      </c>
      <c r="E136" s="239" t="s">
        <v>127</v>
      </c>
      <c r="F136" s="239" t="s">
        <v>64</v>
      </c>
      <c r="G136" s="241" t="s">
        <v>72</v>
      </c>
      <c r="H136" s="242">
        <v>104.83721103208659</v>
      </c>
      <c r="I136" s="155">
        <v>5</v>
      </c>
      <c r="J136" s="122">
        <v>251</v>
      </c>
      <c r="K136" s="123"/>
      <c r="L136" s="124">
        <f t="shared" si="8"/>
        <v>26314.139969053733</v>
      </c>
      <c r="M136" s="124">
        <f t="shared" si="9"/>
        <v>0</v>
      </c>
      <c r="N136" s="125">
        <f t="shared" si="10"/>
        <v>0</v>
      </c>
      <c r="O136" s="124">
        <f t="shared" si="11"/>
        <v>0</v>
      </c>
    </row>
    <row r="137" spans="1:15" s="126" customFormat="1">
      <c r="A137" s="121">
        <v>128</v>
      </c>
      <c r="B137" s="239"/>
      <c r="C137" s="240" t="s">
        <v>94</v>
      </c>
      <c r="D137" s="240">
        <v>2110</v>
      </c>
      <c r="E137" s="239" t="s">
        <v>129</v>
      </c>
      <c r="F137" s="239" t="s">
        <v>229</v>
      </c>
      <c r="G137" s="241" t="s">
        <v>80</v>
      </c>
      <c r="H137" s="242">
        <v>23.069523588128888</v>
      </c>
      <c r="I137" s="155">
        <v>3</v>
      </c>
      <c r="J137" s="122">
        <v>150.6</v>
      </c>
      <c r="K137" s="123"/>
      <c r="L137" s="124">
        <f t="shared" si="8"/>
        <v>3474.2702523722105</v>
      </c>
      <c r="M137" s="124">
        <f t="shared" si="9"/>
        <v>0</v>
      </c>
      <c r="N137" s="125">
        <f t="shared" si="10"/>
        <v>0</v>
      </c>
      <c r="O137" s="124">
        <f t="shared" si="11"/>
        <v>0</v>
      </c>
    </row>
    <row r="138" spans="1:15" s="126" customFormat="1">
      <c r="A138" s="121">
        <v>129</v>
      </c>
      <c r="B138" s="239"/>
      <c r="C138" s="240" t="s">
        <v>94</v>
      </c>
      <c r="D138" s="240">
        <v>2111</v>
      </c>
      <c r="E138" s="239" t="s">
        <v>73</v>
      </c>
      <c r="F138" s="239" t="s">
        <v>229</v>
      </c>
      <c r="G138" s="241" t="s">
        <v>69</v>
      </c>
      <c r="H138" s="242">
        <v>4.161200534478219</v>
      </c>
      <c r="I138" s="156"/>
      <c r="J138" s="156"/>
      <c r="K138" s="156"/>
      <c r="L138" s="156"/>
      <c r="M138" s="156"/>
      <c r="N138" s="156"/>
      <c r="O138" s="156"/>
    </row>
    <row r="139" spans="1:15" s="126" customFormat="1" ht="36">
      <c r="A139" s="121">
        <v>130</v>
      </c>
      <c r="B139" s="239" t="s">
        <v>96</v>
      </c>
      <c r="C139" s="240" t="s">
        <v>94</v>
      </c>
      <c r="D139" s="240">
        <v>2112</v>
      </c>
      <c r="E139" s="239" t="s">
        <v>178</v>
      </c>
      <c r="F139" s="239" t="s">
        <v>64</v>
      </c>
      <c r="G139" s="241" t="s">
        <v>82</v>
      </c>
      <c r="H139" s="242">
        <v>21.891454303588894</v>
      </c>
      <c r="I139" s="155">
        <v>3</v>
      </c>
      <c r="J139" s="122">
        <v>150.6</v>
      </c>
      <c r="K139" s="123"/>
      <c r="L139" s="124">
        <f t="shared" si="8"/>
        <v>3296.8530181204874</v>
      </c>
      <c r="M139" s="124">
        <f t="shared" si="9"/>
        <v>0</v>
      </c>
      <c r="N139" s="125">
        <f t="shared" si="10"/>
        <v>0</v>
      </c>
      <c r="O139" s="124">
        <f t="shared" si="11"/>
        <v>0</v>
      </c>
    </row>
    <row r="140" spans="1:15" s="126" customFormat="1">
      <c r="A140" s="121">
        <v>131</v>
      </c>
      <c r="B140" s="239" t="s">
        <v>113</v>
      </c>
      <c r="C140" s="240" t="s">
        <v>94</v>
      </c>
      <c r="D140" s="240">
        <v>2213</v>
      </c>
      <c r="E140" s="239" t="s">
        <v>181</v>
      </c>
      <c r="F140" s="239" t="s">
        <v>64</v>
      </c>
      <c r="G140" s="241" t="s">
        <v>71</v>
      </c>
      <c r="H140" s="242">
        <v>19.102890105542336</v>
      </c>
      <c r="I140" s="155">
        <v>1</v>
      </c>
      <c r="J140" s="122">
        <v>52.18</v>
      </c>
      <c r="K140" s="123"/>
      <c r="L140" s="124">
        <f t="shared" ref="L140:L199" si="12">H140*J140</f>
        <v>996.78880570719912</v>
      </c>
      <c r="M140" s="124">
        <f t="shared" ref="M140:M199" si="13">IFERROR(L140/K140,0)</f>
        <v>0</v>
      </c>
      <c r="N140" s="125">
        <f t="shared" ref="N140:N199" si="14">IF(O140&gt;0,O140/J140,0)</f>
        <v>0</v>
      </c>
      <c r="O140" s="124">
        <f t="shared" ref="O140:O199" si="15">ROUND(M140*SVS_UR_1_1,2)</f>
        <v>0</v>
      </c>
    </row>
    <row r="141" spans="1:15" s="126" customFormat="1">
      <c r="A141" s="121">
        <v>132</v>
      </c>
      <c r="B141" s="239" t="s">
        <v>113</v>
      </c>
      <c r="C141" s="240" t="s">
        <v>94</v>
      </c>
      <c r="D141" s="240">
        <v>2210</v>
      </c>
      <c r="E141" s="239" t="s">
        <v>181</v>
      </c>
      <c r="F141" s="239" t="s">
        <v>64</v>
      </c>
      <c r="G141" s="241" t="s">
        <v>71</v>
      </c>
      <c r="H141" s="242">
        <v>22.450350059861648</v>
      </c>
      <c r="I141" s="155">
        <v>1</v>
      </c>
      <c r="J141" s="122">
        <v>52.18</v>
      </c>
      <c r="K141" s="123"/>
      <c r="L141" s="124">
        <f t="shared" si="12"/>
        <v>1171.4592661235808</v>
      </c>
      <c r="M141" s="124">
        <f t="shared" si="13"/>
        <v>0</v>
      </c>
      <c r="N141" s="125">
        <f t="shared" si="14"/>
        <v>0</v>
      </c>
      <c r="O141" s="124">
        <f t="shared" si="15"/>
        <v>0</v>
      </c>
    </row>
    <row r="142" spans="1:15" s="126" customFormat="1">
      <c r="A142" s="121">
        <v>133</v>
      </c>
      <c r="B142" s="239" t="s">
        <v>113</v>
      </c>
      <c r="C142" s="240" t="s">
        <v>94</v>
      </c>
      <c r="D142" s="240">
        <v>2211</v>
      </c>
      <c r="E142" s="239" t="s">
        <v>181</v>
      </c>
      <c r="F142" s="239" t="s">
        <v>64</v>
      </c>
      <c r="G142" s="241" t="s">
        <v>71</v>
      </c>
      <c r="H142" s="242">
        <v>17.76575004737327</v>
      </c>
      <c r="I142" s="155">
        <v>1</v>
      </c>
      <c r="J142" s="122">
        <v>52.18</v>
      </c>
      <c r="K142" s="123"/>
      <c r="L142" s="124">
        <f t="shared" si="12"/>
        <v>927.01683747193727</v>
      </c>
      <c r="M142" s="124">
        <f t="shared" si="13"/>
        <v>0</v>
      </c>
      <c r="N142" s="125">
        <f t="shared" si="14"/>
        <v>0</v>
      </c>
      <c r="O142" s="124">
        <f t="shared" si="15"/>
        <v>0</v>
      </c>
    </row>
    <row r="143" spans="1:15" s="126" customFormat="1">
      <c r="A143" s="121">
        <v>134</v>
      </c>
      <c r="B143" s="239" t="s">
        <v>113</v>
      </c>
      <c r="C143" s="240" t="s">
        <v>94</v>
      </c>
      <c r="D143" s="240">
        <v>2212</v>
      </c>
      <c r="E143" s="239" t="s">
        <v>181</v>
      </c>
      <c r="F143" s="239" t="s">
        <v>64</v>
      </c>
      <c r="G143" s="241" t="s">
        <v>71</v>
      </c>
      <c r="H143" s="242">
        <v>19.40050002424999</v>
      </c>
      <c r="I143" s="155">
        <v>1</v>
      </c>
      <c r="J143" s="122">
        <v>52.18</v>
      </c>
      <c r="K143" s="123"/>
      <c r="L143" s="124">
        <f t="shared" si="12"/>
        <v>1012.3180912653645</v>
      </c>
      <c r="M143" s="124">
        <f t="shared" si="13"/>
        <v>0</v>
      </c>
      <c r="N143" s="125">
        <f t="shared" si="14"/>
        <v>0</v>
      </c>
      <c r="O143" s="124">
        <f t="shared" si="15"/>
        <v>0</v>
      </c>
    </row>
    <row r="144" spans="1:15" s="126" customFormat="1">
      <c r="A144" s="121">
        <v>135</v>
      </c>
      <c r="B144" s="239" t="s">
        <v>112</v>
      </c>
      <c r="C144" s="240" t="s">
        <v>94</v>
      </c>
      <c r="D144" s="240">
        <v>2113</v>
      </c>
      <c r="E144" s="239" t="s">
        <v>203</v>
      </c>
      <c r="F144" s="239" t="s">
        <v>64</v>
      </c>
      <c r="G144" s="241" t="s">
        <v>71</v>
      </c>
      <c r="H144" s="242">
        <v>14.729618786969537</v>
      </c>
      <c r="I144" s="155">
        <v>1</v>
      </c>
      <c r="J144" s="122">
        <v>52.18</v>
      </c>
      <c r="K144" s="123"/>
      <c r="L144" s="124">
        <f t="shared" si="12"/>
        <v>768.59150830407043</v>
      </c>
      <c r="M144" s="124">
        <f t="shared" si="13"/>
        <v>0</v>
      </c>
      <c r="N144" s="125">
        <f t="shared" si="14"/>
        <v>0</v>
      </c>
      <c r="O144" s="124">
        <f t="shared" si="15"/>
        <v>0</v>
      </c>
    </row>
    <row r="145" spans="1:15" s="126" customFormat="1">
      <c r="A145" s="121">
        <v>136</v>
      </c>
      <c r="B145" s="239" t="s">
        <v>101</v>
      </c>
      <c r="C145" s="240" t="s">
        <v>94</v>
      </c>
      <c r="D145" s="240">
        <v>2310</v>
      </c>
      <c r="E145" s="239" t="s">
        <v>122</v>
      </c>
      <c r="F145" s="239" t="s">
        <v>229</v>
      </c>
      <c r="G145" s="241" t="s">
        <v>80</v>
      </c>
      <c r="H145" s="242">
        <v>23.214999757166101</v>
      </c>
      <c r="I145" s="155">
        <v>3</v>
      </c>
      <c r="J145" s="122">
        <v>150.6</v>
      </c>
      <c r="K145" s="123"/>
      <c r="L145" s="124">
        <f t="shared" si="12"/>
        <v>3496.1789634292145</v>
      </c>
      <c r="M145" s="124">
        <f t="shared" si="13"/>
        <v>0</v>
      </c>
      <c r="N145" s="125">
        <f t="shared" si="14"/>
        <v>0</v>
      </c>
      <c r="O145" s="124">
        <f t="shared" si="15"/>
        <v>0</v>
      </c>
    </row>
    <row r="146" spans="1:15" s="126" customFormat="1" ht="36">
      <c r="A146" s="121">
        <v>137</v>
      </c>
      <c r="B146" s="239" t="s">
        <v>96</v>
      </c>
      <c r="C146" s="240" t="s">
        <v>94</v>
      </c>
      <c r="D146" s="240">
        <v>2311</v>
      </c>
      <c r="E146" s="239" t="s">
        <v>204</v>
      </c>
      <c r="F146" s="239" t="s">
        <v>64</v>
      </c>
      <c r="G146" s="241" t="s">
        <v>71</v>
      </c>
      <c r="H146" s="242">
        <v>15.134229914566093</v>
      </c>
      <c r="I146" s="155">
        <v>1</v>
      </c>
      <c r="J146" s="122">
        <v>52.18</v>
      </c>
      <c r="K146" s="123"/>
      <c r="L146" s="124">
        <f t="shared" si="12"/>
        <v>789.7041169420587</v>
      </c>
      <c r="M146" s="124">
        <f t="shared" si="13"/>
        <v>0</v>
      </c>
      <c r="N146" s="125">
        <f t="shared" si="14"/>
        <v>0</v>
      </c>
      <c r="O146" s="124">
        <f t="shared" si="15"/>
        <v>0</v>
      </c>
    </row>
    <row r="147" spans="1:15" s="126" customFormat="1" ht="36">
      <c r="A147" s="121">
        <v>138</v>
      </c>
      <c r="B147" s="239" t="s">
        <v>96</v>
      </c>
      <c r="C147" s="240" t="s">
        <v>94</v>
      </c>
      <c r="D147" s="240">
        <v>2312</v>
      </c>
      <c r="E147" s="239" t="s">
        <v>205</v>
      </c>
      <c r="F147" s="239" t="s">
        <v>64</v>
      </c>
      <c r="G147" s="241" t="s">
        <v>71</v>
      </c>
      <c r="H147" s="242">
        <v>22.171792116827241</v>
      </c>
      <c r="I147" s="155">
        <v>1</v>
      </c>
      <c r="J147" s="122">
        <v>52.18</v>
      </c>
      <c r="K147" s="123"/>
      <c r="L147" s="124">
        <f t="shared" si="12"/>
        <v>1156.9241126560455</v>
      </c>
      <c r="M147" s="124">
        <f t="shared" si="13"/>
        <v>0</v>
      </c>
      <c r="N147" s="125">
        <f t="shared" si="14"/>
        <v>0</v>
      </c>
      <c r="O147" s="124">
        <f t="shared" si="15"/>
        <v>0</v>
      </c>
    </row>
    <row r="148" spans="1:15" s="126" customFormat="1">
      <c r="A148" s="121">
        <v>139</v>
      </c>
      <c r="B148" s="239" t="s">
        <v>114</v>
      </c>
      <c r="C148" s="240" t="s">
        <v>94</v>
      </c>
      <c r="D148" s="240">
        <v>2313</v>
      </c>
      <c r="E148" s="239" t="s">
        <v>181</v>
      </c>
      <c r="F148" s="239" t="s">
        <v>64</v>
      </c>
      <c r="G148" s="241" t="s">
        <v>71</v>
      </c>
      <c r="H148" s="242">
        <v>15.271718344580712</v>
      </c>
      <c r="I148" s="155">
        <v>1</v>
      </c>
      <c r="J148" s="122">
        <v>52.18</v>
      </c>
      <c r="K148" s="123"/>
      <c r="L148" s="124">
        <f t="shared" si="12"/>
        <v>796.87826322022158</v>
      </c>
      <c r="M148" s="124">
        <f t="shared" si="13"/>
        <v>0</v>
      </c>
      <c r="N148" s="125">
        <f t="shared" si="14"/>
        <v>0</v>
      </c>
      <c r="O148" s="124">
        <f t="shared" si="15"/>
        <v>0</v>
      </c>
    </row>
    <row r="149" spans="1:15" s="126" customFormat="1">
      <c r="A149" s="121">
        <v>140</v>
      </c>
      <c r="B149" s="239" t="s">
        <v>114</v>
      </c>
      <c r="C149" s="240" t="s">
        <v>94</v>
      </c>
      <c r="D149" s="240">
        <v>2314</v>
      </c>
      <c r="E149" s="239" t="s">
        <v>181</v>
      </c>
      <c r="F149" s="239" t="s">
        <v>64</v>
      </c>
      <c r="G149" s="241" t="s">
        <v>71</v>
      </c>
      <c r="H149" s="242">
        <v>15.271720108608175</v>
      </c>
      <c r="I149" s="155">
        <v>1</v>
      </c>
      <c r="J149" s="122">
        <v>52.18</v>
      </c>
      <c r="K149" s="123"/>
      <c r="L149" s="124">
        <f t="shared" si="12"/>
        <v>796.87835526717458</v>
      </c>
      <c r="M149" s="124">
        <f t="shared" si="13"/>
        <v>0</v>
      </c>
      <c r="N149" s="125">
        <f t="shared" si="14"/>
        <v>0</v>
      </c>
      <c r="O149" s="124">
        <f t="shared" si="15"/>
        <v>0</v>
      </c>
    </row>
    <row r="150" spans="1:15" s="126" customFormat="1">
      <c r="A150" s="121">
        <v>141</v>
      </c>
      <c r="B150" s="239" t="s">
        <v>114</v>
      </c>
      <c r="C150" s="240" t="s">
        <v>94</v>
      </c>
      <c r="D150" s="240">
        <v>2315</v>
      </c>
      <c r="E150" s="239" t="s">
        <v>181</v>
      </c>
      <c r="F150" s="239" t="s">
        <v>64</v>
      </c>
      <c r="G150" s="241" t="s">
        <v>71</v>
      </c>
      <c r="H150" s="242">
        <v>15.272178252442515</v>
      </c>
      <c r="I150" s="155">
        <v>1</v>
      </c>
      <c r="J150" s="122">
        <v>52.18</v>
      </c>
      <c r="K150" s="123"/>
      <c r="L150" s="124">
        <f t="shared" si="12"/>
        <v>796.90226121245041</v>
      </c>
      <c r="M150" s="124">
        <f t="shared" si="13"/>
        <v>0</v>
      </c>
      <c r="N150" s="125">
        <f t="shared" si="14"/>
        <v>0</v>
      </c>
      <c r="O150" s="124">
        <f t="shared" si="15"/>
        <v>0</v>
      </c>
    </row>
    <row r="151" spans="1:15" s="126" customFormat="1">
      <c r="A151" s="121">
        <v>142</v>
      </c>
      <c r="B151" s="239" t="s">
        <v>114</v>
      </c>
      <c r="C151" s="240" t="s">
        <v>94</v>
      </c>
      <c r="D151" s="240">
        <v>2316</v>
      </c>
      <c r="E151" s="239" t="s">
        <v>181</v>
      </c>
      <c r="F151" s="239" t="s">
        <v>64</v>
      </c>
      <c r="G151" s="241" t="s">
        <v>71</v>
      </c>
      <c r="H151" s="242">
        <v>15.271229967923425</v>
      </c>
      <c r="I151" s="155">
        <v>1</v>
      </c>
      <c r="J151" s="122">
        <v>52.18</v>
      </c>
      <c r="K151" s="123"/>
      <c r="L151" s="124">
        <f t="shared" si="12"/>
        <v>796.85277972624431</v>
      </c>
      <c r="M151" s="124">
        <f t="shared" si="13"/>
        <v>0</v>
      </c>
      <c r="N151" s="125">
        <f t="shared" si="14"/>
        <v>0</v>
      </c>
      <c r="O151" s="124">
        <f t="shared" si="15"/>
        <v>0</v>
      </c>
    </row>
    <row r="152" spans="1:15" s="126" customFormat="1" ht="36">
      <c r="A152" s="121">
        <v>143</v>
      </c>
      <c r="B152" s="239" t="s">
        <v>96</v>
      </c>
      <c r="C152" s="240" t="s">
        <v>94</v>
      </c>
      <c r="D152" s="240">
        <v>2317</v>
      </c>
      <c r="E152" s="239" t="s">
        <v>206</v>
      </c>
      <c r="F152" s="239" t="s">
        <v>64</v>
      </c>
      <c r="G152" s="241" t="s">
        <v>71</v>
      </c>
      <c r="H152" s="242">
        <v>25.296951972858121</v>
      </c>
      <c r="I152" s="155">
        <v>1</v>
      </c>
      <c r="J152" s="122">
        <v>52.18</v>
      </c>
      <c r="K152" s="123"/>
      <c r="L152" s="124">
        <f t="shared" si="12"/>
        <v>1319.9949539437368</v>
      </c>
      <c r="M152" s="124">
        <f t="shared" si="13"/>
        <v>0</v>
      </c>
      <c r="N152" s="125">
        <f t="shared" si="14"/>
        <v>0</v>
      </c>
      <c r="O152" s="124">
        <f t="shared" si="15"/>
        <v>0</v>
      </c>
    </row>
    <row r="153" spans="1:15" s="126" customFormat="1" ht="36">
      <c r="A153" s="121">
        <v>144</v>
      </c>
      <c r="B153" s="239" t="s">
        <v>96</v>
      </c>
      <c r="C153" s="240" t="s">
        <v>94</v>
      </c>
      <c r="D153" s="240">
        <v>2318</v>
      </c>
      <c r="E153" s="239" t="s">
        <v>207</v>
      </c>
      <c r="F153" s="239" t="s">
        <v>64</v>
      </c>
      <c r="G153" s="241" t="s">
        <v>71</v>
      </c>
      <c r="H153" s="242">
        <v>15.831396698946113</v>
      </c>
      <c r="I153" s="155">
        <v>1</v>
      </c>
      <c r="J153" s="122">
        <v>52.18</v>
      </c>
      <c r="K153" s="123"/>
      <c r="L153" s="124">
        <f t="shared" si="12"/>
        <v>826.08227975100817</v>
      </c>
      <c r="M153" s="124">
        <f t="shared" si="13"/>
        <v>0</v>
      </c>
      <c r="N153" s="125">
        <f t="shared" si="14"/>
        <v>0</v>
      </c>
      <c r="O153" s="124">
        <f t="shared" si="15"/>
        <v>0</v>
      </c>
    </row>
    <row r="154" spans="1:15" s="126" customFormat="1" ht="36">
      <c r="A154" s="121">
        <v>145</v>
      </c>
      <c r="B154" s="239" t="s">
        <v>96</v>
      </c>
      <c r="C154" s="240" t="s">
        <v>94</v>
      </c>
      <c r="D154" s="240">
        <v>2319</v>
      </c>
      <c r="E154" s="239" t="s">
        <v>208</v>
      </c>
      <c r="F154" s="239" t="s">
        <v>64</v>
      </c>
      <c r="G154" s="241" t="s">
        <v>71</v>
      </c>
      <c r="H154" s="242">
        <v>11.072265175950557</v>
      </c>
      <c r="I154" s="155">
        <v>1</v>
      </c>
      <c r="J154" s="122">
        <v>52.18</v>
      </c>
      <c r="K154" s="123"/>
      <c r="L154" s="124">
        <f t="shared" si="12"/>
        <v>577.75079688110009</v>
      </c>
      <c r="M154" s="124">
        <f t="shared" si="13"/>
        <v>0</v>
      </c>
      <c r="N154" s="125">
        <f t="shared" si="14"/>
        <v>0</v>
      </c>
      <c r="O154" s="124">
        <f t="shared" si="15"/>
        <v>0</v>
      </c>
    </row>
    <row r="155" spans="1:15" s="126" customFormat="1" ht="36">
      <c r="A155" s="121">
        <v>146</v>
      </c>
      <c r="B155" s="239" t="s">
        <v>96</v>
      </c>
      <c r="C155" s="240" t="s">
        <v>94</v>
      </c>
      <c r="D155" s="240">
        <v>2320</v>
      </c>
      <c r="E155" s="239" t="s">
        <v>209</v>
      </c>
      <c r="F155" s="239" t="s">
        <v>64</v>
      </c>
      <c r="G155" s="241" t="s">
        <v>71</v>
      </c>
      <c r="H155" s="242">
        <v>11.314515175949307</v>
      </c>
      <c r="I155" s="155">
        <v>1</v>
      </c>
      <c r="J155" s="122">
        <v>52.18</v>
      </c>
      <c r="K155" s="123"/>
      <c r="L155" s="124">
        <f t="shared" si="12"/>
        <v>590.39140188103488</v>
      </c>
      <c r="M155" s="124">
        <f t="shared" si="13"/>
        <v>0</v>
      </c>
      <c r="N155" s="125">
        <f t="shared" si="14"/>
        <v>0</v>
      </c>
      <c r="O155" s="124">
        <f t="shared" si="15"/>
        <v>0</v>
      </c>
    </row>
    <row r="156" spans="1:15" s="126" customFormat="1" ht="36">
      <c r="A156" s="121">
        <v>147</v>
      </c>
      <c r="B156" s="239" t="s">
        <v>96</v>
      </c>
      <c r="C156" s="240" t="s">
        <v>94</v>
      </c>
      <c r="D156" s="240">
        <v>2321</v>
      </c>
      <c r="E156" s="239" t="s">
        <v>210</v>
      </c>
      <c r="F156" s="239" t="s">
        <v>64</v>
      </c>
      <c r="G156" s="241" t="s">
        <v>71</v>
      </c>
      <c r="H156" s="242">
        <v>15.831338001974849</v>
      </c>
      <c r="I156" s="155">
        <v>1</v>
      </c>
      <c r="J156" s="122">
        <v>52.18</v>
      </c>
      <c r="K156" s="123"/>
      <c r="L156" s="124">
        <f t="shared" si="12"/>
        <v>826.07921694304764</v>
      </c>
      <c r="M156" s="124">
        <f t="shared" si="13"/>
        <v>0</v>
      </c>
      <c r="N156" s="125">
        <f t="shared" si="14"/>
        <v>0</v>
      </c>
      <c r="O156" s="124">
        <f t="shared" si="15"/>
        <v>0</v>
      </c>
    </row>
    <row r="157" spans="1:15" s="126" customFormat="1">
      <c r="A157" s="121">
        <v>148</v>
      </c>
      <c r="B157" s="239" t="s">
        <v>115</v>
      </c>
      <c r="C157" s="240" t="s">
        <v>94</v>
      </c>
      <c r="D157" s="240">
        <v>2322</v>
      </c>
      <c r="E157" s="239" t="s">
        <v>211</v>
      </c>
      <c r="F157" s="239" t="s">
        <v>64</v>
      </c>
      <c r="G157" s="241" t="s">
        <v>71</v>
      </c>
      <c r="H157" s="242">
        <v>17.467960051211648</v>
      </c>
      <c r="I157" s="155">
        <v>1</v>
      </c>
      <c r="J157" s="122">
        <v>52.18</v>
      </c>
      <c r="K157" s="123"/>
      <c r="L157" s="124">
        <f t="shared" si="12"/>
        <v>911.47815547222376</v>
      </c>
      <c r="M157" s="124">
        <f t="shared" si="13"/>
        <v>0</v>
      </c>
      <c r="N157" s="125">
        <f t="shared" si="14"/>
        <v>0</v>
      </c>
      <c r="O157" s="124">
        <f t="shared" si="15"/>
        <v>0</v>
      </c>
    </row>
    <row r="158" spans="1:15" s="126" customFormat="1">
      <c r="A158" s="121">
        <v>149</v>
      </c>
      <c r="B158" s="239" t="s">
        <v>115</v>
      </c>
      <c r="C158" s="240" t="s">
        <v>94</v>
      </c>
      <c r="D158" s="240">
        <v>2216</v>
      </c>
      <c r="E158" s="239" t="s">
        <v>181</v>
      </c>
      <c r="F158" s="239" t="s">
        <v>64</v>
      </c>
      <c r="G158" s="241" t="s">
        <v>71</v>
      </c>
      <c r="H158" s="242">
        <v>17.598808280754433</v>
      </c>
      <c r="I158" s="155">
        <v>1</v>
      </c>
      <c r="J158" s="122">
        <v>52.18</v>
      </c>
      <c r="K158" s="123"/>
      <c r="L158" s="124">
        <f t="shared" si="12"/>
        <v>918.30581608976627</v>
      </c>
      <c r="M158" s="124">
        <f t="shared" si="13"/>
        <v>0</v>
      </c>
      <c r="N158" s="125">
        <f t="shared" si="14"/>
        <v>0</v>
      </c>
      <c r="O158" s="124">
        <f t="shared" si="15"/>
        <v>0</v>
      </c>
    </row>
    <row r="159" spans="1:15" s="126" customFormat="1">
      <c r="A159" s="121">
        <v>150</v>
      </c>
      <c r="B159" s="239" t="s">
        <v>115</v>
      </c>
      <c r="C159" s="240" t="s">
        <v>94</v>
      </c>
      <c r="D159" s="240">
        <v>2217</v>
      </c>
      <c r="E159" s="239" t="s">
        <v>181</v>
      </c>
      <c r="F159" s="239" t="s">
        <v>64</v>
      </c>
      <c r="G159" s="241" t="s">
        <v>71</v>
      </c>
      <c r="H159" s="242">
        <v>17.234959143284641</v>
      </c>
      <c r="I159" s="155">
        <v>1</v>
      </c>
      <c r="J159" s="122">
        <v>52.18</v>
      </c>
      <c r="K159" s="123"/>
      <c r="L159" s="124">
        <f t="shared" si="12"/>
        <v>899.32016809659251</v>
      </c>
      <c r="M159" s="124">
        <f t="shared" si="13"/>
        <v>0</v>
      </c>
      <c r="N159" s="125">
        <f t="shared" si="14"/>
        <v>0</v>
      </c>
      <c r="O159" s="124">
        <f t="shared" si="15"/>
        <v>0</v>
      </c>
    </row>
    <row r="160" spans="1:15" s="126" customFormat="1">
      <c r="A160" s="121">
        <v>151</v>
      </c>
      <c r="B160" s="239" t="s">
        <v>115</v>
      </c>
      <c r="C160" s="240" t="s">
        <v>94</v>
      </c>
      <c r="D160" s="240">
        <v>2218</v>
      </c>
      <c r="E160" s="239" t="s">
        <v>181</v>
      </c>
      <c r="F160" s="239" t="s">
        <v>64</v>
      </c>
      <c r="G160" s="241" t="s">
        <v>71</v>
      </c>
      <c r="H160" s="242">
        <v>17.598808280733031</v>
      </c>
      <c r="I160" s="155">
        <v>1</v>
      </c>
      <c r="J160" s="122">
        <v>52.18</v>
      </c>
      <c r="K160" s="123"/>
      <c r="L160" s="124">
        <f t="shared" si="12"/>
        <v>918.30581608864952</v>
      </c>
      <c r="M160" s="124">
        <f t="shared" si="13"/>
        <v>0</v>
      </c>
      <c r="N160" s="125">
        <f t="shared" si="14"/>
        <v>0</v>
      </c>
      <c r="O160" s="124">
        <f t="shared" si="15"/>
        <v>0</v>
      </c>
    </row>
    <row r="161" spans="1:15" s="126" customFormat="1">
      <c r="A161" s="121">
        <v>152</v>
      </c>
      <c r="B161" s="239" t="s">
        <v>112</v>
      </c>
      <c r="C161" s="240" t="s">
        <v>94</v>
      </c>
      <c r="D161" s="240">
        <v>2114</v>
      </c>
      <c r="E161" s="239" t="s">
        <v>203</v>
      </c>
      <c r="F161" s="239" t="s">
        <v>64</v>
      </c>
      <c r="G161" s="241" t="s">
        <v>71</v>
      </c>
      <c r="H161" s="242">
        <v>19.022808053744335</v>
      </c>
      <c r="I161" s="155">
        <v>1</v>
      </c>
      <c r="J161" s="122">
        <v>52.18</v>
      </c>
      <c r="K161" s="123"/>
      <c r="L161" s="124">
        <f t="shared" si="12"/>
        <v>992.61012424437934</v>
      </c>
      <c r="M161" s="124">
        <f t="shared" si="13"/>
        <v>0</v>
      </c>
      <c r="N161" s="125">
        <f t="shared" si="14"/>
        <v>0</v>
      </c>
      <c r="O161" s="124">
        <f t="shared" si="15"/>
        <v>0</v>
      </c>
    </row>
    <row r="162" spans="1:15" s="126" customFormat="1">
      <c r="A162" s="121">
        <v>153</v>
      </c>
      <c r="B162" s="239" t="s">
        <v>112</v>
      </c>
      <c r="C162" s="240" t="s">
        <v>94</v>
      </c>
      <c r="D162" s="240">
        <v>2115</v>
      </c>
      <c r="E162" s="239" t="s">
        <v>203</v>
      </c>
      <c r="F162" s="239" t="s">
        <v>64</v>
      </c>
      <c r="G162" s="241" t="s">
        <v>71</v>
      </c>
      <c r="H162" s="242">
        <v>18.940458235329857</v>
      </c>
      <c r="I162" s="155">
        <v>1</v>
      </c>
      <c r="J162" s="122">
        <v>52.18</v>
      </c>
      <c r="K162" s="123"/>
      <c r="L162" s="124">
        <f t="shared" si="12"/>
        <v>988.31311071951188</v>
      </c>
      <c r="M162" s="124">
        <f t="shared" si="13"/>
        <v>0</v>
      </c>
      <c r="N162" s="125">
        <f t="shared" si="14"/>
        <v>0</v>
      </c>
      <c r="O162" s="124">
        <f t="shared" si="15"/>
        <v>0</v>
      </c>
    </row>
    <row r="163" spans="1:15" s="126" customFormat="1">
      <c r="A163" s="121">
        <v>154</v>
      </c>
      <c r="B163" s="239" t="s">
        <v>112</v>
      </c>
      <c r="C163" s="240" t="s">
        <v>94</v>
      </c>
      <c r="D163" s="240">
        <v>2116</v>
      </c>
      <c r="E163" s="239" t="s">
        <v>203</v>
      </c>
      <c r="F163" s="239" t="s">
        <v>64</v>
      </c>
      <c r="G163" s="241" t="s">
        <v>71</v>
      </c>
      <c r="H163" s="242">
        <v>16.964959143256994</v>
      </c>
      <c r="I163" s="155">
        <v>1</v>
      </c>
      <c r="J163" s="122">
        <v>52.18</v>
      </c>
      <c r="K163" s="123"/>
      <c r="L163" s="124">
        <f t="shared" si="12"/>
        <v>885.2315680951499</v>
      </c>
      <c r="M163" s="124">
        <f t="shared" si="13"/>
        <v>0</v>
      </c>
      <c r="N163" s="125">
        <f t="shared" si="14"/>
        <v>0</v>
      </c>
      <c r="O163" s="124">
        <f t="shared" si="15"/>
        <v>0</v>
      </c>
    </row>
    <row r="164" spans="1:15" s="126" customFormat="1">
      <c r="A164" s="121">
        <v>155</v>
      </c>
      <c r="B164" s="239" t="s">
        <v>116</v>
      </c>
      <c r="C164" s="240" t="s">
        <v>94</v>
      </c>
      <c r="D164" s="240">
        <v>2117</v>
      </c>
      <c r="E164" s="239" t="s">
        <v>183</v>
      </c>
      <c r="F164" s="239" t="s">
        <v>64</v>
      </c>
      <c r="G164" s="241" t="s">
        <v>71</v>
      </c>
      <c r="H164" s="242">
        <v>20.162797987389663</v>
      </c>
      <c r="I164" s="155">
        <v>1</v>
      </c>
      <c r="J164" s="122">
        <v>52.18</v>
      </c>
      <c r="K164" s="123"/>
      <c r="L164" s="124">
        <f t="shared" si="12"/>
        <v>1052.0947989819927</v>
      </c>
      <c r="M164" s="124">
        <f t="shared" si="13"/>
        <v>0</v>
      </c>
      <c r="N164" s="125">
        <f t="shared" si="14"/>
        <v>0</v>
      </c>
      <c r="O164" s="124">
        <f t="shared" si="15"/>
        <v>0</v>
      </c>
    </row>
    <row r="165" spans="1:15" s="126" customFormat="1">
      <c r="A165" s="121">
        <v>156</v>
      </c>
      <c r="B165" s="239" t="s">
        <v>116</v>
      </c>
      <c r="C165" s="240" t="s">
        <v>94</v>
      </c>
      <c r="D165" s="240">
        <v>2118</v>
      </c>
      <c r="E165" s="239" t="s">
        <v>181</v>
      </c>
      <c r="F165" s="239" t="s">
        <v>64</v>
      </c>
      <c r="G165" s="241" t="s">
        <v>71</v>
      </c>
      <c r="H165" s="242">
        <v>18.248971662756464</v>
      </c>
      <c r="I165" s="155">
        <v>1</v>
      </c>
      <c r="J165" s="122">
        <v>52.18</v>
      </c>
      <c r="K165" s="123"/>
      <c r="L165" s="124">
        <f t="shared" si="12"/>
        <v>952.23134136263229</v>
      </c>
      <c r="M165" s="124">
        <f t="shared" si="13"/>
        <v>0</v>
      </c>
      <c r="N165" s="125">
        <f t="shared" si="14"/>
        <v>0</v>
      </c>
      <c r="O165" s="124">
        <f t="shared" si="15"/>
        <v>0</v>
      </c>
    </row>
    <row r="166" spans="1:15" s="126" customFormat="1">
      <c r="A166" s="121">
        <v>157</v>
      </c>
      <c r="B166" s="239" t="s">
        <v>116</v>
      </c>
      <c r="C166" s="240" t="s">
        <v>94</v>
      </c>
      <c r="D166" s="240">
        <v>2119</v>
      </c>
      <c r="E166" s="239" t="s">
        <v>181</v>
      </c>
      <c r="F166" s="239" t="s">
        <v>64</v>
      </c>
      <c r="G166" s="241" t="s">
        <v>71</v>
      </c>
      <c r="H166" s="242">
        <v>17.305788487752839</v>
      </c>
      <c r="I166" s="155">
        <v>1</v>
      </c>
      <c r="J166" s="122">
        <v>52.18</v>
      </c>
      <c r="K166" s="123"/>
      <c r="L166" s="124">
        <f t="shared" si="12"/>
        <v>903.01604329094312</v>
      </c>
      <c r="M166" s="124">
        <f t="shared" si="13"/>
        <v>0</v>
      </c>
      <c r="N166" s="125">
        <f t="shared" si="14"/>
        <v>0</v>
      </c>
      <c r="O166" s="124">
        <f t="shared" si="15"/>
        <v>0</v>
      </c>
    </row>
    <row r="167" spans="1:15" s="126" customFormat="1">
      <c r="A167" s="121">
        <v>158</v>
      </c>
      <c r="B167" s="239" t="s">
        <v>116</v>
      </c>
      <c r="C167" s="240" t="s">
        <v>94</v>
      </c>
      <c r="D167" s="240">
        <v>2120</v>
      </c>
      <c r="E167" s="239" t="s">
        <v>181</v>
      </c>
      <c r="F167" s="239" t="s">
        <v>64</v>
      </c>
      <c r="G167" s="241" t="s">
        <v>71</v>
      </c>
      <c r="H167" s="242">
        <v>18.248942132559534</v>
      </c>
      <c r="I167" s="155">
        <v>1</v>
      </c>
      <c r="J167" s="122">
        <v>52.18</v>
      </c>
      <c r="K167" s="123"/>
      <c r="L167" s="124">
        <f t="shared" si="12"/>
        <v>952.22980047695648</v>
      </c>
      <c r="M167" s="124">
        <f t="shared" si="13"/>
        <v>0</v>
      </c>
      <c r="N167" s="125">
        <f t="shared" si="14"/>
        <v>0</v>
      </c>
      <c r="O167" s="124">
        <f t="shared" si="15"/>
        <v>0</v>
      </c>
    </row>
    <row r="168" spans="1:15" s="126" customFormat="1">
      <c r="A168" s="121">
        <v>159</v>
      </c>
      <c r="B168" s="239" t="s">
        <v>116</v>
      </c>
      <c r="C168" s="240" t="s">
        <v>94</v>
      </c>
      <c r="D168" s="240">
        <v>2121</v>
      </c>
      <c r="E168" s="239" t="s">
        <v>212</v>
      </c>
      <c r="F168" s="239" t="s">
        <v>64</v>
      </c>
      <c r="G168" s="241" t="s">
        <v>71</v>
      </c>
      <c r="H168" s="242">
        <v>15.460294079241187</v>
      </c>
      <c r="I168" s="155">
        <v>1</v>
      </c>
      <c r="J168" s="122">
        <v>52.18</v>
      </c>
      <c r="K168" s="123"/>
      <c r="L168" s="124">
        <f t="shared" si="12"/>
        <v>806.71814505480518</v>
      </c>
      <c r="M168" s="124">
        <f t="shared" si="13"/>
        <v>0</v>
      </c>
      <c r="N168" s="125">
        <f t="shared" si="14"/>
        <v>0</v>
      </c>
      <c r="O168" s="124">
        <f t="shared" si="15"/>
        <v>0</v>
      </c>
    </row>
    <row r="169" spans="1:15" s="126" customFormat="1">
      <c r="A169" s="121">
        <v>160</v>
      </c>
      <c r="B169" s="239"/>
      <c r="C169" s="240" t="s">
        <v>94</v>
      </c>
      <c r="D169" s="240">
        <v>2420</v>
      </c>
      <c r="E169" s="239" t="s">
        <v>137</v>
      </c>
      <c r="F169" s="239" t="s">
        <v>233</v>
      </c>
      <c r="G169" s="241" t="s">
        <v>79</v>
      </c>
      <c r="H169" s="242">
        <v>2.8812469507728671</v>
      </c>
      <c r="I169" s="155">
        <v>5</v>
      </c>
      <c r="J169" s="122">
        <v>251</v>
      </c>
      <c r="K169" s="123"/>
      <c r="L169" s="124">
        <f t="shared" si="12"/>
        <v>723.19298464398969</v>
      </c>
      <c r="M169" s="124">
        <f t="shared" si="13"/>
        <v>0</v>
      </c>
      <c r="N169" s="125">
        <f t="shared" si="14"/>
        <v>0</v>
      </c>
      <c r="O169" s="124">
        <f t="shared" si="15"/>
        <v>0</v>
      </c>
    </row>
    <row r="170" spans="1:15" s="126" customFormat="1">
      <c r="A170" s="121">
        <v>161</v>
      </c>
      <c r="B170" s="239"/>
      <c r="C170" s="240" t="s">
        <v>94</v>
      </c>
      <c r="D170" s="240">
        <v>2421</v>
      </c>
      <c r="E170" s="239" t="s">
        <v>140</v>
      </c>
      <c r="F170" s="239" t="s">
        <v>233</v>
      </c>
      <c r="G170" s="241" t="s">
        <v>79</v>
      </c>
      <c r="H170" s="242">
        <v>5.3084725521724012</v>
      </c>
      <c r="I170" s="155">
        <v>5</v>
      </c>
      <c r="J170" s="122">
        <v>251</v>
      </c>
      <c r="K170" s="123"/>
      <c r="L170" s="124">
        <f t="shared" si="12"/>
        <v>1332.4266105952727</v>
      </c>
      <c r="M170" s="124">
        <f t="shared" si="13"/>
        <v>0</v>
      </c>
      <c r="N170" s="125">
        <f t="shared" si="14"/>
        <v>0</v>
      </c>
      <c r="O170" s="124">
        <f t="shared" si="15"/>
        <v>0</v>
      </c>
    </row>
    <row r="171" spans="1:15" s="126" customFormat="1">
      <c r="A171" s="121">
        <v>162</v>
      </c>
      <c r="B171" s="239"/>
      <c r="C171" s="240" t="s">
        <v>94</v>
      </c>
      <c r="D171" s="240">
        <v>2430</v>
      </c>
      <c r="E171" s="239" t="s">
        <v>135</v>
      </c>
      <c r="F171" s="239" t="s">
        <v>233</v>
      </c>
      <c r="G171" s="241" t="s">
        <v>79</v>
      </c>
      <c r="H171" s="242">
        <v>2.9273932103439546</v>
      </c>
      <c r="I171" s="155">
        <v>5</v>
      </c>
      <c r="J171" s="122">
        <v>251</v>
      </c>
      <c r="K171" s="123"/>
      <c r="L171" s="124">
        <f t="shared" si="12"/>
        <v>734.77569579633257</v>
      </c>
      <c r="M171" s="124">
        <f t="shared" si="13"/>
        <v>0</v>
      </c>
      <c r="N171" s="125">
        <f t="shared" si="14"/>
        <v>0</v>
      </c>
      <c r="O171" s="124">
        <f t="shared" si="15"/>
        <v>0</v>
      </c>
    </row>
    <row r="172" spans="1:15" s="126" customFormat="1">
      <c r="A172" s="121">
        <v>163</v>
      </c>
      <c r="B172" s="239"/>
      <c r="C172" s="240" t="s">
        <v>94</v>
      </c>
      <c r="D172" s="240">
        <v>2431</v>
      </c>
      <c r="E172" s="239" t="s">
        <v>141</v>
      </c>
      <c r="F172" s="239" t="s">
        <v>233</v>
      </c>
      <c r="G172" s="241" t="s">
        <v>79</v>
      </c>
      <c r="H172" s="242">
        <v>5.3119544290605258</v>
      </c>
      <c r="I172" s="155">
        <v>5</v>
      </c>
      <c r="J172" s="122">
        <v>251</v>
      </c>
      <c r="K172" s="123"/>
      <c r="L172" s="124">
        <f t="shared" si="12"/>
        <v>1333.3005616941921</v>
      </c>
      <c r="M172" s="124">
        <f t="shared" si="13"/>
        <v>0</v>
      </c>
      <c r="N172" s="125">
        <f t="shared" si="14"/>
        <v>0</v>
      </c>
      <c r="O172" s="124">
        <f t="shared" si="15"/>
        <v>0</v>
      </c>
    </row>
    <row r="173" spans="1:15" s="126" customFormat="1" ht="36">
      <c r="A173" s="121">
        <v>164</v>
      </c>
      <c r="B173" s="239" t="s">
        <v>96</v>
      </c>
      <c r="C173" s="240" t="s">
        <v>94</v>
      </c>
      <c r="D173" s="240">
        <v>2214</v>
      </c>
      <c r="E173" s="239" t="s">
        <v>213</v>
      </c>
      <c r="F173" s="239" t="s">
        <v>230</v>
      </c>
      <c r="G173" s="241" t="s">
        <v>69</v>
      </c>
      <c r="H173" s="242">
        <v>16.85409958121857</v>
      </c>
      <c r="I173" s="156"/>
      <c r="J173" s="156"/>
      <c r="K173" s="156"/>
      <c r="L173" s="156"/>
      <c r="M173" s="156"/>
      <c r="N173" s="156"/>
      <c r="O173" s="156"/>
    </row>
    <row r="174" spans="1:15" s="126" customFormat="1">
      <c r="A174" s="121">
        <v>165</v>
      </c>
      <c r="B174" s="239"/>
      <c r="C174" s="240" t="s">
        <v>94</v>
      </c>
      <c r="D174" s="240">
        <v>2304</v>
      </c>
      <c r="E174" s="239" t="s">
        <v>214</v>
      </c>
      <c r="F174" s="239" t="s">
        <v>64</v>
      </c>
      <c r="G174" s="241" t="s">
        <v>60</v>
      </c>
      <c r="H174" s="242">
        <v>14.554191545633062</v>
      </c>
      <c r="I174" s="155">
        <v>5</v>
      </c>
      <c r="J174" s="122">
        <v>251</v>
      </c>
      <c r="K174" s="123"/>
      <c r="L174" s="124">
        <f t="shared" si="12"/>
        <v>3653.1020779538985</v>
      </c>
      <c r="M174" s="124">
        <f t="shared" si="13"/>
        <v>0</v>
      </c>
      <c r="N174" s="125">
        <f t="shared" si="14"/>
        <v>0</v>
      </c>
      <c r="O174" s="124">
        <f t="shared" si="15"/>
        <v>0</v>
      </c>
    </row>
    <row r="175" spans="1:15" s="126" customFormat="1">
      <c r="A175" s="121">
        <v>166</v>
      </c>
      <c r="B175" s="239"/>
      <c r="C175" s="240" t="s">
        <v>94</v>
      </c>
      <c r="D175" s="240">
        <v>2303</v>
      </c>
      <c r="E175" s="239" t="s">
        <v>193</v>
      </c>
      <c r="F175" s="239" t="s">
        <v>234</v>
      </c>
      <c r="G175" s="241" t="s">
        <v>60</v>
      </c>
      <c r="H175" s="242">
        <v>20.307915969259145</v>
      </c>
      <c r="I175" s="155">
        <v>5</v>
      </c>
      <c r="J175" s="122">
        <v>251</v>
      </c>
      <c r="K175" s="123"/>
      <c r="L175" s="124">
        <f t="shared" si="12"/>
        <v>5097.2869082840452</v>
      </c>
      <c r="M175" s="124">
        <f t="shared" si="13"/>
        <v>0</v>
      </c>
      <c r="N175" s="125">
        <f t="shared" si="14"/>
        <v>0</v>
      </c>
      <c r="O175" s="124">
        <f t="shared" si="15"/>
        <v>0</v>
      </c>
    </row>
    <row r="176" spans="1:15" s="126" customFormat="1">
      <c r="A176" s="121">
        <v>167</v>
      </c>
      <c r="B176" s="239"/>
      <c r="C176" s="240" t="s">
        <v>94</v>
      </c>
      <c r="D176" s="240">
        <v>2440</v>
      </c>
      <c r="E176" s="239" t="s">
        <v>160</v>
      </c>
      <c r="F176" s="239" t="s">
        <v>230</v>
      </c>
      <c r="G176" s="241" t="s">
        <v>37</v>
      </c>
      <c r="H176" s="242">
        <v>10.581665696685734</v>
      </c>
      <c r="I176" s="155">
        <v>1</v>
      </c>
      <c r="J176" s="122">
        <v>52.18</v>
      </c>
      <c r="K176" s="123"/>
      <c r="L176" s="124">
        <f t="shared" si="12"/>
        <v>552.15131605306158</v>
      </c>
      <c r="M176" s="124">
        <f t="shared" si="13"/>
        <v>0</v>
      </c>
      <c r="N176" s="125">
        <f t="shared" si="14"/>
        <v>0</v>
      </c>
      <c r="O176" s="124">
        <f t="shared" si="15"/>
        <v>0</v>
      </c>
    </row>
    <row r="177" spans="1:15" s="126" customFormat="1">
      <c r="A177" s="121">
        <v>168</v>
      </c>
      <c r="B177" s="239"/>
      <c r="C177" s="240" t="s">
        <v>94</v>
      </c>
      <c r="D177" s="240">
        <v>2410</v>
      </c>
      <c r="E177" s="239" t="s">
        <v>132</v>
      </c>
      <c r="F177" s="239" t="s">
        <v>230</v>
      </c>
      <c r="G177" s="241" t="s">
        <v>69</v>
      </c>
      <c r="H177" s="242">
        <v>3.1812366887422678</v>
      </c>
      <c r="I177" s="156"/>
      <c r="J177" s="156"/>
      <c r="K177" s="156"/>
      <c r="L177" s="156"/>
      <c r="M177" s="156"/>
      <c r="N177" s="156"/>
      <c r="O177" s="156"/>
    </row>
    <row r="178" spans="1:15" s="126" customFormat="1" ht="24">
      <c r="A178" s="121">
        <v>169</v>
      </c>
      <c r="B178" s="239"/>
      <c r="C178" s="240" t="s">
        <v>94</v>
      </c>
      <c r="D178" s="240">
        <v>2450</v>
      </c>
      <c r="E178" s="239" t="s">
        <v>151</v>
      </c>
      <c r="F178" s="239" t="s">
        <v>231</v>
      </c>
      <c r="G178" s="241" t="s">
        <v>69</v>
      </c>
      <c r="H178" s="242">
        <v>6.9385708539948485</v>
      </c>
      <c r="I178" s="156"/>
      <c r="J178" s="156"/>
      <c r="K178" s="156"/>
      <c r="L178" s="156"/>
      <c r="M178" s="156"/>
      <c r="N178" s="156"/>
      <c r="O178" s="156"/>
    </row>
    <row r="179" spans="1:15" s="126" customFormat="1" ht="24">
      <c r="A179" s="121">
        <v>170</v>
      </c>
      <c r="B179" s="239"/>
      <c r="C179" s="240" t="s">
        <v>94</v>
      </c>
      <c r="D179" s="240">
        <v>2460</v>
      </c>
      <c r="E179" s="239" t="s">
        <v>150</v>
      </c>
      <c r="F179" s="239" t="s">
        <v>231</v>
      </c>
      <c r="G179" s="241" t="s">
        <v>69</v>
      </c>
      <c r="H179" s="242">
        <v>6.3110780762001575</v>
      </c>
      <c r="I179" s="156"/>
      <c r="J179" s="156"/>
      <c r="K179" s="156"/>
      <c r="L179" s="156"/>
      <c r="M179" s="156"/>
      <c r="N179" s="156"/>
      <c r="O179" s="156"/>
    </row>
    <row r="180" spans="1:15" s="126" customFormat="1" ht="36">
      <c r="A180" s="121">
        <v>171</v>
      </c>
      <c r="B180" s="239" t="s">
        <v>96</v>
      </c>
      <c r="C180" s="240" t="s">
        <v>94</v>
      </c>
      <c r="D180" s="240">
        <v>2215</v>
      </c>
      <c r="E180" s="239" t="s">
        <v>75</v>
      </c>
      <c r="F180" s="239" t="s">
        <v>230</v>
      </c>
      <c r="G180" s="241" t="s">
        <v>69</v>
      </c>
      <c r="H180" s="242">
        <v>19.961729588499566</v>
      </c>
      <c r="I180" s="156"/>
      <c r="J180" s="156"/>
      <c r="K180" s="156"/>
      <c r="L180" s="156"/>
      <c r="M180" s="156"/>
      <c r="N180" s="156"/>
      <c r="O180" s="156"/>
    </row>
    <row r="181" spans="1:15" s="126" customFormat="1">
      <c r="A181" s="121">
        <v>172</v>
      </c>
      <c r="B181" s="239"/>
      <c r="C181" s="240" t="s">
        <v>94</v>
      </c>
      <c r="D181" s="240">
        <v>2510</v>
      </c>
      <c r="E181" s="239" t="s">
        <v>215</v>
      </c>
      <c r="F181" s="239" t="s">
        <v>226</v>
      </c>
      <c r="G181" s="241" t="s">
        <v>69</v>
      </c>
      <c r="H181" s="242">
        <v>75.671036746140587</v>
      </c>
      <c r="I181" s="156"/>
      <c r="J181" s="156"/>
      <c r="K181" s="156"/>
      <c r="L181" s="156"/>
      <c r="M181" s="156"/>
      <c r="N181" s="156"/>
      <c r="O181" s="156"/>
    </row>
    <row r="182" spans="1:15" s="126" customFormat="1">
      <c r="A182" s="121">
        <v>175</v>
      </c>
      <c r="B182" s="239"/>
      <c r="C182" s="240" t="s">
        <v>94</v>
      </c>
      <c r="D182" s="240">
        <v>2270</v>
      </c>
      <c r="E182" s="239" t="s">
        <v>197</v>
      </c>
      <c r="F182" s="239" t="s">
        <v>226</v>
      </c>
      <c r="G182" s="241" t="s">
        <v>69</v>
      </c>
      <c r="H182" s="242">
        <v>3.7374999999996894</v>
      </c>
      <c r="I182" s="156"/>
      <c r="J182" s="156"/>
      <c r="K182" s="156"/>
      <c r="L182" s="156"/>
      <c r="M182" s="156"/>
      <c r="N182" s="156"/>
      <c r="O182" s="156"/>
    </row>
    <row r="183" spans="1:15" s="126" customFormat="1">
      <c r="A183" s="121">
        <v>176</v>
      </c>
      <c r="B183" s="239"/>
      <c r="C183" s="240" t="s">
        <v>94</v>
      </c>
      <c r="D183" s="240">
        <v>2201</v>
      </c>
      <c r="E183" s="239" t="s">
        <v>174</v>
      </c>
      <c r="F183" s="239" t="s">
        <v>64</v>
      </c>
      <c r="G183" s="241" t="s">
        <v>72</v>
      </c>
      <c r="H183" s="242">
        <v>29.617848035797913</v>
      </c>
      <c r="I183" s="155">
        <v>5</v>
      </c>
      <c r="J183" s="122">
        <v>251</v>
      </c>
      <c r="K183" s="123"/>
      <c r="L183" s="124">
        <f t="shared" si="12"/>
        <v>7434.0798569852759</v>
      </c>
      <c r="M183" s="124">
        <f t="shared" si="13"/>
        <v>0</v>
      </c>
      <c r="N183" s="125">
        <f t="shared" si="14"/>
        <v>0</v>
      </c>
      <c r="O183" s="124">
        <f t="shared" si="15"/>
        <v>0</v>
      </c>
    </row>
    <row r="184" spans="1:15" s="126" customFormat="1">
      <c r="A184" s="121">
        <v>177</v>
      </c>
      <c r="B184" s="239"/>
      <c r="C184" s="240" t="s">
        <v>94</v>
      </c>
      <c r="D184" s="240">
        <v>2202</v>
      </c>
      <c r="E184" s="239" t="s">
        <v>155</v>
      </c>
      <c r="F184" s="239" t="s">
        <v>64</v>
      </c>
      <c r="G184" s="241" t="s">
        <v>72</v>
      </c>
      <c r="H184" s="242">
        <v>16.994773335724414</v>
      </c>
      <c r="I184" s="155">
        <v>5</v>
      </c>
      <c r="J184" s="122">
        <v>251</v>
      </c>
      <c r="K184" s="123"/>
      <c r="L184" s="124">
        <f t="shared" si="12"/>
        <v>4265.6881072668275</v>
      </c>
      <c r="M184" s="124">
        <f t="shared" si="13"/>
        <v>0</v>
      </c>
      <c r="N184" s="125">
        <f t="shared" si="14"/>
        <v>0</v>
      </c>
      <c r="O184" s="124">
        <f t="shared" si="15"/>
        <v>0</v>
      </c>
    </row>
    <row r="185" spans="1:15" s="126" customFormat="1">
      <c r="A185" s="121">
        <v>178</v>
      </c>
      <c r="B185" s="239"/>
      <c r="C185" s="240" t="s">
        <v>94</v>
      </c>
      <c r="D185" s="240">
        <v>2203</v>
      </c>
      <c r="E185" s="239" t="s">
        <v>216</v>
      </c>
      <c r="F185" s="239" t="s">
        <v>64</v>
      </c>
      <c r="G185" s="241" t="s">
        <v>72</v>
      </c>
      <c r="H185" s="242">
        <v>20.223034905233561</v>
      </c>
      <c r="I185" s="155">
        <v>5</v>
      </c>
      <c r="J185" s="122">
        <v>251</v>
      </c>
      <c r="K185" s="123"/>
      <c r="L185" s="124">
        <f t="shared" si="12"/>
        <v>5075.9817612136239</v>
      </c>
      <c r="M185" s="124">
        <f t="shared" si="13"/>
        <v>0</v>
      </c>
      <c r="N185" s="125">
        <f t="shared" si="14"/>
        <v>0</v>
      </c>
      <c r="O185" s="124">
        <f t="shared" si="15"/>
        <v>0</v>
      </c>
    </row>
    <row r="186" spans="1:15" s="126" customFormat="1">
      <c r="A186" s="121">
        <v>179</v>
      </c>
      <c r="B186" s="239"/>
      <c r="C186" s="240" t="s">
        <v>94</v>
      </c>
      <c r="D186" s="240">
        <v>2301</v>
      </c>
      <c r="E186" s="239" t="s">
        <v>201</v>
      </c>
      <c r="F186" s="239" t="s">
        <v>64</v>
      </c>
      <c r="G186" s="241" t="s">
        <v>72</v>
      </c>
      <c r="H186" s="242">
        <v>15.881899893601263</v>
      </c>
      <c r="I186" s="155">
        <v>5</v>
      </c>
      <c r="J186" s="122">
        <v>251</v>
      </c>
      <c r="K186" s="123"/>
      <c r="L186" s="124">
        <f t="shared" si="12"/>
        <v>3986.356873293917</v>
      </c>
      <c r="M186" s="124">
        <f t="shared" si="13"/>
        <v>0</v>
      </c>
      <c r="N186" s="125">
        <f t="shared" si="14"/>
        <v>0</v>
      </c>
      <c r="O186" s="124">
        <f t="shared" si="15"/>
        <v>0</v>
      </c>
    </row>
    <row r="187" spans="1:15" s="126" customFormat="1">
      <c r="A187" s="121">
        <v>180</v>
      </c>
      <c r="B187" s="239"/>
      <c r="C187" s="240" t="s">
        <v>94</v>
      </c>
      <c r="D187" s="240">
        <v>2302</v>
      </c>
      <c r="E187" s="239" t="s">
        <v>202</v>
      </c>
      <c r="F187" s="239" t="s">
        <v>64</v>
      </c>
      <c r="G187" s="241" t="s">
        <v>72</v>
      </c>
      <c r="H187" s="242">
        <v>33.513264256774313</v>
      </c>
      <c r="I187" s="155">
        <v>5</v>
      </c>
      <c r="J187" s="122">
        <v>251</v>
      </c>
      <c r="K187" s="123"/>
      <c r="L187" s="124">
        <f t="shared" si="12"/>
        <v>8411.8293284503525</v>
      </c>
      <c r="M187" s="124">
        <f t="shared" si="13"/>
        <v>0</v>
      </c>
      <c r="N187" s="125">
        <f t="shared" si="14"/>
        <v>0</v>
      </c>
      <c r="O187" s="124">
        <f t="shared" si="15"/>
        <v>0</v>
      </c>
    </row>
    <row r="188" spans="1:15" s="126" customFormat="1">
      <c r="A188" s="121">
        <v>181</v>
      </c>
      <c r="B188" s="239"/>
      <c r="C188" s="240" t="s">
        <v>94</v>
      </c>
      <c r="D188" s="240">
        <v>2305</v>
      </c>
      <c r="E188" s="239" t="s">
        <v>217</v>
      </c>
      <c r="F188" s="239" t="s">
        <v>64</v>
      </c>
      <c r="G188" s="241" t="s">
        <v>72</v>
      </c>
      <c r="H188" s="242">
        <v>19.576566242383205</v>
      </c>
      <c r="I188" s="155">
        <v>5</v>
      </c>
      <c r="J188" s="122">
        <v>251</v>
      </c>
      <c r="K188" s="123"/>
      <c r="L188" s="124">
        <f t="shared" si="12"/>
        <v>4913.7181268381846</v>
      </c>
      <c r="M188" s="124">
        <f t="shared" si="13"/>
        <v>0</v>
      </c>
      <c r="N188" s="125">
        <f t="shared" si="14"/>
        <v>0</v>
      </c>
      <c r="O188" s="124">
        <f t="shared" si="15"/>
        <v>0</v>
      </c>
    </row>
    <row r="189" spans="1:15" s="126" customFormat="1">
      <c r="A189" s="121">
        <v>182</v>
      </c>
      <c r="B189" s="239"/>
      <c r="C189" s="240" t="s">
        <v>94</v>
      </c>
      <c r="D189" s="240">
        <v>2370</v>
      </c>
      <c r="E189" s="239" t="s">
        <v>125</v>
      </c>
      <c r="F189" s="239" t="s">
        <v>229</v>
      </c>
      <c r="G189" s="241" t="s">
        <v>69</v>
      </c>
      <c r="H189" s="242">
        <v>3.2519388888220124</v>
      </c>
      <c r="I189" s="156"/>
      <c r="J189" s="156"/>
      <c r="K189" s="156"/>
      <c r="L189" s="156"/>
      <c r="M189" s="156"/>
      <c r="N189" s="156"/>
      <c r="O189" s="156"/>
    </row>
    <row r="190" spans="1:15" s="126" customFormat="1">
      <c r="A190" s="121">
        <v>183</v>
      </c>
      <c r="B190" s="239"/>
      <c r="C190" s="240" t="s">
        <v>95</v>
      </c>
      <c r="D190" s="240">
        <v>3110</v>
      </c>
      <c r="E190" s="239" t="s">
        <v>218</v>
      </c>
      <c r="F190" s="239" t="s">
        <v>235</v>
      </c>
      <c r="G190" s="241" t="s">
        <v>69</v>
      </c>
      <c r="H190" s="242">
        <v>137.41</v>
      </c>
      <c r="I190" s="156"/>
      <c r="J190" s="156"/>
      <c r="K190" s="156"/>
      <c r="L190" s="156"/>
      <c r="M190" s="156"/>
      <c r="N190" s="156"/>
      <c r="O190" s="156"/>
    </row>
    <row r="191" spans="1:15" s="126" customFormat="1">
      <c r="A191" s="121">
        <v>184</v>
      </c>
      <c r="B191" s="239"/>
      <c r="C191" s="240" t="s">
        <v>95</v>
      </c>
      <c r="D191" s="240">
        <v>3111</v>
      </c>
      <c r="E191" s="239" t="s">
        <v>219</v>
      </c>
      <c r="F191" s="239" t="s">
        <v>235</v>
      </c>
      <c r="G191" s="241" t="s">
        <v>69</v>
      </c>
      <c r="H191" s="156"/>
      <c r="I191" s="156"/>
      <c r="J191" s="156"/>
      <c r="K191" s="156"/>
      <c r="L191" s="156"/>
      <c r="M191" s="156"/>
      <c r="N191" s="156"/>
      <c r="O191" s="156"/>
    </row>
    <row r="192" spans="1:15" s="126" customFormat="1">
      <c r="A192" s="121">
        <v>185</v>
      </c>
      <c r="B192" s="239"/>
      <c r="C192" s="240" t="s">
        <v>95</v>
      </c>
      <c r="D192" s="240">
        <v>3201</v>
      </c>
      <c r="E192" s="239" t="s">
        <v>220</v>
      </c>
      <c r="F192" s="239" t="s">
        <v>235</v>
      </c>
      <c r="G192" s="241" t="s">
        <v>69</v>
      </c>
      <c r="H192" s="156"/>
      <c r="I192" s="156"/>
      <c r="J192" s="156"/>
      <c r="K192" s="156"/>
      <c r="L192" s="156"/>
      <c r="M192" s="156"/>
      <c r="N192" s="156"/>
      <c r="O192" s="156"/>
    </row>
    <row r="193" spans="1:15" s="126" customFormat="1">
      <c r="A193" s="121">
        <v>186</v>
      </c>
      <c r="B193" s="239"/>
      <c r="C193" s="240" t="s">
        <v>95</v>
      </c>
      <c r="D193" s="240">
        <v>3210</v>
      </c>
      <c r="E193" s="239" t="s">
        <v>221</v>
      </c>
      <c r="F193" s="239" t="s">
        <v>235</v>
      </c>
      <c r="G193" s="241" t="s">
        <v>69</v>
      </c>
      <c r="H193" s="242">
        <v>48.25</v>
      </c>
      <c r="I193" s="156"/>
      <c r="J193" s="156"/>
      <c r="K193" s="156"/>
      <c r="L193" s="156"/>
      <c r="M193" s="156"/>
      <c r="N193" s="156"/>
      <c r="O193" s="156"/>
    </row>
    <row r="194" spans="1:15" s="126" customFormat="1">
      <c r="A194" s="121">
        <v>187</v>
      </c>
      <c r="B194" s="239"/>
      <c r="C194" s="240" t="s">
        <v>95</v>
      </c>
      <c r="D194" s="240">
        <v>3211</v>
      </c>
      <c r="E194" s="239" t="s">
        <v>222</v>
      </c>
      <c r="F194" s="239" t="s">
        <v>235</v>
      </c>
      <c r="G194" s="241" t="s">
        <v>69</v>
      </c>
      <c r="H194" s="156"/>
      <c r="I194" s="156"/>
      <c r="J194" s="156"/>
      <c r="K194" s="156"/>
      <c r="L194" s="156"/>
      <c r="M194" s="156"/>
      <c r="N194" s="156"/>
      <c r="O194" s="156"/>
    </row>
    <row r="195" spans="1:15" s="126" customFormat="1">
      <c r="A195" s="121">
        <v>188</v>
      </c>
      <c r="B195" s="239"/>
      <c r="C195" s="240" t="s">
        <v>95</v>
      </c>
      <c r="D195" s="240">
        <v>3310</v>
      </c>
      <c r="E195" s="239" t="s">
        <v>223</v>
      </c>
      <c r="F195" s="239" t="s">
        <v>235</v>
      </c>
      <c r="G195" s="241" t="s">
        <v>69</v>
      </c>
      <c r="H195" s="242">
        <v>71.069999999999993</v>
      </c>
      <c r="I195" s="156"/>
      <c r="J195" s="156"/>
      <c r="K195" s="156"/>
      <c r="L195" s="156"/>
      <c r="M195" s="156"/>
      <c r="N195" s="156"/>
      <c r="O195" s="156"/>
    </row>
    <row r="196" spans="1:15" s="126" customFormat="1">
      <c r="A196" s="121">
        <v>189</v>
      </c>
      <c r="B196" s="239"/>
      <c r="C196" s="240" t="s">
        <v>95</v>
      </c>
      <c r="D196" s="240">
        <v>3311</v>
      </c>
      <c r="E196" s="239" t="s">
        <v>224</v>
      </c>
      <c r="F196" s="239" t="s">
        <v>235</v>
      </c>
      <c r="G196" s="241" t="s">
        <v>69</v>
      </c>
      <c r="H196" s="156"/>
      <c r="I196" s="156"/>
      <c r="J196" s="156"/>
      <c r="K196" s="156"/>
      <c r="L196" s="156"/>
      <c r="M196" s="156"/>
      <c r="N196" s="156"/>
      <c r="O196" s="156"/>
    </row>
    <row r="197" spans="1:15" s="126" customFormat="1">
      <c r="A197" s="121">
        <v>190</v>
      </c>
      <c r="B197" s="239"/>
      <c r="C197" s="240" t="s">
        <v>84</v>
      </c>
      <c r="D197" s="240">
        <v>125</v>
      </c>
      <c r="E197" s="239" t="s">
        <v>225</v>
      </c>
      <c r="F197" s="239" t="s">
        <v>230</v>
      </c>
      <c r="G197" s="241" t="s">
        <v>40</v>
      </c>
      <c r="H197" s="242">
        <v>1.72</v>
      </c>
      <c r="I197" s="155">
        <v>0.23</v>
      </c>
      <c r="J197" s="122">
        <v>12</v>
      </c>
      <c r="K197" s="123"/>
      <c r="L197" s="124">
        <f t="shared" si="12"/>
        <v>20.64</v>
      </c>
      <c r="M197" s="124">
        <f t="shared" si="13"/>
        <v>0</v>
      </c>
      <c r="N197" s="125">
        <f t="shared" si="14"/>
        <v>0</v>
      </c>
      <c r="O197" s="124">
        <f t="shared" si="15"/>
        <v>0</v>
      </c>
    </row>
    <row r="198" spans="1:15" s="126" customFormat="1">
      <c r="A198" s="121">
        <v>191</v>
      </c>
      <c r="B198" s="239"/>
      <c r="C198" s="240" t="s">
        <v>93</v>
      </c>
      <c r="D198" s="240">
        <v>1125</v>
      </c>
      <c r="E198" s="239" t="s">
        <v>225</v>
      </c>
      <c r="F198" s="239" t="s">
        <v>230</v>
      </c>
      <c r="G198" s="241" t="s">
        <v>40</v>
      </c>
      <c r="H198" s="242">
        <v>1.72</v>
      </c>
      <c r="I198" s="155">
        <v>0.23</v>
      </c>
      <c r="J198" s="122">
        <v>12</v>
      </c>
      <c r="K198" s="123"/>
      <c r="L198" s="124">
        <f t="shared" si="12"/>
        <v>20.64</v>
      </c>
      <c r="M198" s="124">
        <f t="shared" si="13"/>
        <v>0</v>
      </c>
      <c r="N198" s="125">
        <f t="shared" si="14"/>
        <v>0</v>
      </c>
      <c r="O198" s="124">
        <f t="shared" si="15"/>
        <v>0</v>
      </c>
    </row>
    <row r="199" spans="1:15" s="126" customFormat="1">
      <c r="A199" s="121">
        <v>192</v>
      </c>
      <c r="B199" s="239"/>
      <c r="C199" s="240" t="s">
        <v>94</v>
      </c>
      <c r="D199" s="240">
        <v>2125</v>
      </c>
      <c r="E199" s="239" t="s">
        <v>225</v>
      </c>
      <c r="F199" s="239" t="s">
        <v>230</v>
      </c>
      <c r="G199" s="241" t="s">
        <v>40</v>
      </c>
      <c r="H199" s="242">
        <v>1.72</v>
      </c>
      <c r="I199" s="155">
        <v>0.23</v>
      </c>
      <c r="J199" s="122">
        <v>12</v>
      </c>
      <c r="K199" s="123"/>
      <c r="L199" s="124">
        <f t="shared" si="12"/>
        <v>20.64</v>
      </c>
      <c r="M199" s="124">
        <f t="shared" si="13"/>
        <v>0</v>
      </c>
      <c r="N199" s="125">
        <f t="shared" si="14"/>
        <v>0</v>
      </c>
      <c r="O199" s="124">
        <f t="shared" si="15"/>
        <v>0</v>
      </c>
    </row>
    <row r="200" spans="1:15" s="126" customFormat="1">
      <c r="A200" s="127" t="s">
        <v>5</v>
      </c>
      <c r="B200" s="128" t="s">
        <v>52</v>
      </c>
      <c r="C200" s="129"/>
      <c r="D200" s="130"/>
      <c r="E200" s="131"/>
      <c r="F200" s="132"/>
      <c r="G200" s="133"/>
      <c r="H200" s="134">
        <f>SUM(H11:H199)</f>
        <v>3649.6806262879027</v>
      </c>
      <c r="I200" s="135"/>
      <c r="J200" s="135"/>
      <c r="K200" s="136">
        <f>IFERROR(L200/M200,0)</f>
        <v>0</v>
      </c>
      <c r="L200" s="134">
        <f>SUM(L11:L199)</f>
        <v>387125.37513804494</v>
      </c>
      <c r="M200" s="134">
        <f>SUM(M11:M199)</f>
        <v>0</v>
      </c>
      <c r="N200" s="137"/>
      <c r="O200" s="134">
        <f>SUM(O11:O199)</f>
        <v>0</v>
      </c>
    </row>
    <row r="201" spans="1:15">
      <c r="I201" s="139"/>
      <c r="L201" s="76"/>
    </row>
    <row r="202" spans="1:15">
      <c r="A202" s="141" t="s">
        <v>23</v>
      </c>
      <c r="B202" s="141"/>
      <c r="C202" s="142"/>
      <c r="D202" s="143"/>
      <c r="E202" s="143"/>
      <c r="F202" s="144"/>
      <c r="G202" s="145"/>
      <c r="H202" s="146"/>
      <c r="I202" s="146"/>
      <c r="J202" s="146"/>
      <c r="K202" s="146"/>
      <c r="L202" s="146"/>
      <c r="M202" s="146"/>
      <c r="N202" s="146"/>
      <c r="O202" s="146"/>
    </row>
    <row r="203" spans="1:15" ht="6" customHeight="1">
      <c r="A203" s="141"/>
      <c r="B203" s="141"/>
      <c r="C203" s="142"/>
      <c r="D203" s="143"/>
      <c r="E203" s="143"/>
      <c r="F203" s="144"/>
      <c r="G203" s="145"/>
      <c r="H203" s="146"/>
      <c r="I203" s="146"/>
      <c r="J203" s="146"/>
      <c r="K203" s="146"/>
      <c r="L203" s="146"/>
      <c r="M203" s="146"/>
      <c r="N203" s="146"/>
      <c r="O203" s="146"/>
    </row>
    <row r="204" spans="1:15">
      <c r="A204" s="81" t="s">
        <v>24</v>
      </c>
      <c r="B204" s="81" t="s">
        <v>25</v>
      </c>
      <c r="D204" s="65" t="s">
        <v>26</v>
      </c>
      <c r="E204" s="147" t="s">
        <v>27</v>
      </c>
      <c r="J204" s="76"/>
      <c r="K204" s="76"/>
      <c r="L204" s="76"/>
      <c r="M204" s="76"/>
      <c r="N204" s="76"/>
      <c r="O204" s="76"/>
    </row>
    <row r="205" spans="1:15">
      <c r="A205" s="81" t="s">
        <v>13</v>
      </c>
      <c r="B205" s="81" t="s">
        <v>28</v>
      </c>
      <c r="D205" s="65" t="s">
        <v>29</v>
      </c>
      <c r="E205" s="147" t="s">
        <v>30</v>
      </c>
      <c r="J205" s="76"/>
      <c r="K205" s="76"/>
      <c r="L205" s="76"/>
      <c r="M205" s="76"/>
      <c r="N205" s="76"/>
      <c r="O205" s="76"/>
    </row>
    <row r="206" spans="1:15">
      <c r="A206" s="81" t="s">
        <v>31</v>
      </c>
      <c r="B206" s="81" t="s">
        <v>32</v>
      </c>
      <c r="D206" s="143" t="s">
        <v>41</v>
      </c>
      <c r="E206" s="148" t="s">
        <v>42</v>
      </c>
      <c r="J206" s="76"/>
      <c r="K206" s="76"/>
      <c r="L206" s="76"/>
      <c r="M206" s="76"/>
      <c r="N206" s="76"/>
      <c r="O206" s="76"/>
    </row>
    <row r="207" spans="1:15">
      <c r="A207" s="81" t="s">
        <v>33</v>
      </c>
      <c r="B207" s="81" t="s">
        <v>34</v>
      </c>
      <c r="D207" s="149" t="s">
        <v>35</v>
      </c>
      <c r="E207" s="138" t="s">
        <v>36</v>
      </c>
      <c r="J207" s="76"/>
      <c r="K207" s="76"/>
      <c r="L207" s="76"/>
      <c r="M207" s="76"/>
      <c r="N207" s="76"/>
      <c r="O207" s="76"/>
    </row>
    <row r="208" spans="1:15">
      <c r="J208" s="76"/>
      <c r="K208" s="76"/>
      <c r="L208" s="76"/>
      <c r="M208" s="76"/>
      <c r="N208" s="76"/>
      <c r="O208" s="76"/>
    </row>
    <row r="209" spans="9:15">
      <c r="I209" s="5"/>
      <c r="J209" s="5"/>
      <c r="K209" s="5"/>
      <c r="L209" s="5"/>
      <c r="M209" s="5"/>
      <c r="N209" s="5"/>
      <c r="O209" s="5"/>
    </row>
  </sheetData>
  <sheetProtection algorithmName="SHA-512" hashValue="JQh8sNUhI99JXN9rmnQ05zV/e0R76oFbf2mrP/YfRviQ78CNmYcEc/2g2CcwZLKhZH7/3mGY/mSaLU4r5q6YrA==" saltValue="DQdJnr6xW56CDWrmLnBUxQ==" spinCount="100000" sheet="1" formatColumns="0" formatRows="0" autoFilter="0"/>
  <autoFilter ref="A9:O200" xr:uid="{70D8BD6B-C632-47D9-ACE1-5C5DBCA478D3}"/>
  <mergeCells count="4">
    <mergeCell ref="A7:D8"/>
    <mergeCell ref="E7:E8"/>
    <mergeCell ref="L1:O1"/>
    <mergeCell ref="B2:D3"/>
  </mergeCells>
  <phoneticPr fontId="69" type="noConversion"/>
  <conditionalFormatting sqref="A7:E8">
    <cfRule type="cellIs" dxfId="3" priority="2" operator="notEqual">
      <formula>""</formula>
    </cfRule>
  </conditionalFormatting>
  <conditionalFormatting sqref="L1:O1">
    <cfRule type="cellIs" dxfId="2" priority="1" operator="notEqual">
      <formula>""</formula>
    </cfRule>
  </conditionalFormatting>
  <conditionalFormatting sqref="O4">
    <cfRule type="expression" dxfId="1" priority="4">
      <formula>IF($O$4&gt;$K$8+0.499999,TRUE,FALSE)</formula>
    </cfRule>
  </conditionalFormatting>
  <pageMargins left="0.39370078740157483" right="0.39370078740157483" top="0.39370078740157483" bottom="0.39370078740157483" header="0" footer="0.31496062992125984"/>
  <pageSetup paperSize="9" scale="48" fitToHeight="0" orientation="portrait" r:id="rId1"/>
  <headerFooter>
    <oddFooter>&amp;LPreisblätter&amp;C&amp;A&amp;R&amp;P -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8E5A-3E61-40DB-959F-2B91339B8DA1}">
  <sheetPr>
    <tabColor rgb="FF00B050"/>
  </sheetPr>
  <dimension ref="A1:J844"/>
  <sheetViews>
    <sheetView tabSelected="1" zoomScale="115" zoomScaleNormal="115" workbookViewId="0">
      <selection activeCell="F18" sqref="F18"/>
    </sheetView>
  </sheetViews>
  <sheetFormatPr baseColWidth="10" defaultColWidth="11.42578125" defaultRowHeight="12"/>
  <cols>
    <col min="1" max="1" width="10.5703125" style="226" customWidth="1"/>
    <col min="2" max="2" width="38.85546875" style="226" customWidth="1"/>
    <col min="3" max="3" width="5.140625" style="174" customWidth="1"/>
    <col min="4" max="4" width="7.140625" style="174" customWidth="1"/>
    <col min="5" max="5" width="18.7109375" style="174" customWidth="1"/>
    <col min="6" max="6" width="11" style="174" customWidth="1"/>
    <col min="7" max="7" width="10" style="174" customWidth="1"/>
    <col min="8" max="8" width="11.140625" style="174" customWidth="1"/>
    <col min="9" max="9" width="14.5703125" style="174" customWidth="1"/>
    <col min="10" max="10" width="20.85546875" style="174" customWidth="1"/>
    <col min="11" max="16384" width="11.42578125" style="174"/>
  </cols>
  <sheetData>
    <row r="1" spans="1:10">
      <c r="A1" s="164" t="s">
        <v>242</v>
      </c>
      <c r="B1" s="165" t="s">
        <v>36</v>
      </c>
      <c r="C1" s="166"/>
      <c r="D1" s="167"/>
      <c r="E1" s="168"/>
      <c r="F1" s="169"/>
      <c r="G1" s="170"/>
      <c r="H1" s="171" t="str">
        <f>IF(COUNTA(F14:F18)&lt;&gt;COUNTA(I14:I18),"Das Preisblatt ist nicht vollständig ausgefüllt!","")</f>
        <v>Das Preisblatt ist nicht vollständig ausgefüllt!</v>
      </c>
      <c r="I1" s="172"/>
      <c r="J1" s="173"/>
    </row>
    <row r="2" spans="1:10" ht="12.75" customHeight="1">
      <c r="A2" s="175" t="s">
        <v>16</v>
      </c>
      <c r="B2" s="259" t="s">
        <v>240</v>
      </c>
      <c r="C2" s="166" t="s">
        <v>15</v>
      </c>
      <c r="D2" s="167"/>
      <c r="E2" s="168" t="s">
        <v>6</v>
      </c>
      <c r="F2" s="235"/>
      <c r="G2" s="236"/>
      <c r="H2" s="176"/>
      <c r="I2" s="177" t="s">
        <v>12</v>
      </c>
      <c r="J2" s="178">
        <f>J21</f>
        <v>0</v>
      </c>
    </row>
    <row r="3" spans="1:10">
      <c r="A3" s="179"/>
      <c r="B3" s="252"/>
      <c r="C3" s="180" t="s">
        <v>17</v>
      </c>
      <c r="D3" s="181"/>
      <c r="E3" s="182">
        <f>DATUM</f>
        <v>46288</v>
      </c>
      <c r="F3" s="237"/>
      <c r="G3" s="238"/>
      <c r="H3" s="183"/>
      <c r="I3" s="177"/>
      <c r="J3" s="184"/>
    </row>
    <row r="4" spans="1:10">
      <c r="A4" s="179"/>
      <c r="B4" s="71" t="s">
        <v>238</v>
      </c>
      <c r="C4" s="185"/>
      <c r="D4" s="186"/>
      <c r="E4" s="187"/>
      <c r="F4" s="234"/>
      <c r="G4" s="188"/>
      <c r="H4" s="188"/>
      <c r="J4" s="189"/>
    </row>
    <row r="5" spans="1:10">
      <c r="A5" s="179"/>
      <c r="B5" s="81" t="s">
        <v>239</v>
      </c>
      <c r="C5" s="190"/>
      <c r="D5" s="191"/>
      <c r="E5" s="192"/>
      <c r="F5" s="191"/>
      <c r="G5" s="191"/>
      <c r="H5" s="193"/>
      <c r="I5" s="193"/>
      <c r="J5" s="194"/>
    </row>
    <row r="6" spans="1:10" ht="13.5">
      <c r="A6" s="195" t="s">
        <v>243</v>
      </c>
      <c r="B6" s="196"/>
      <c r="F6" s="197"/>
      <c r="G6" s="197"/>
      <c r="H6" s="197"/>
      <c r="I6" s="197"/>
      <c r="J6" s="198"/>
    </row>
    <row r="7" spans="1:10" ht="13.5">
      <c r="A7" s="199" t="s">
        <v>244</v>
      </c>
      <c r="B7" s="200"/>
      <c r="J7" s="201"/>
    </row>
    <row r="8" spans="1:10" ht="13.5">
      <c r="A8" s="199"/>
      <c r="B8" s="200"/>
      <c r="J8" s="201"/>
    </row>
    <row r="9" spans="1:10" ht="13.5">
      <c r="A9" s="202" t="s">
        <v>263</v>
      </c>
      <c r="B9" s="202"/>
      <c r="J9" s="201"/>
    </row>
    <row r="10" spans="1:10" ht="13.5">
      <c r="A10" s="202" t="s">
        <v>264</v>
      </c>
      <c r="B10" s="202"/>
      <c r="J10" s="201"/>
    </row>
    <row r="11" spans="1:10" s="205" customFormat="1" ht="15.4" customHeight="1">
      <c r="A11" s="204"/>
      <c r="J11" s="206"/>
    </row>
    <row r="12" spans="1:10" s="205" customFormat="1" ht="15.4" customHeight="1">
      <c r="A12" s="207"/>
      <c r="B12" s="208" t="s">
        <v>245</v>
      </c>
      <c r="C12" s="208"/>
      <c r="D12" s="208"/>
      <c r="E12" s="208"/>
      <c r="F12" s="208"/>
      <c r="G12" s="208"/>
      <c r="H12" s="208"/>
      <c r="I12" s="208"/>
      <c r="J12" s="209"/>
    </row>
    <row r="13" spans="1:10" s="200" customFormat="1" ht="26.25" customHeight="1">
      <c r="A13" s="210" t="s">
        <v>1</v>
      </c>
      <c r="B13" s="210" t="s">
        <v>246</v>
      </c>
      <c r="C13" s="256" t="s">
        <v>247</v>
      </c>
      <c r="D13" s="257"/>
      <c r="E13" s="258"/>
      <c r="F13" s="211" t="s">
        <v>248</v>
      </c>
      <c r="G13" s="212" t="s">
        <v>249</v>
      </c>
      <c r="H13" s="211" t="s">
        <v>250</v>
      </c>
      <c r="I13" s="213" t="s">
        <v>251</v>
      </c>
      <c r="J13" s="211" t="s">
        <v>252</v>
      </c>
    </row>
    <row r="14" spans="1:10" s="219" customFormat="1" ht="34.5" customHeight="1">
      <c r="A14" s="214">
        <v>1</v>
      </c>
      <c r="B14" s="215" t="s">
        <v>265</v>
      </c>
      <c r="C14" s="253" t="s">
        <v>266</v>
      </c>
      <c r="D14" s="254"/>
      <c r="E14" s="255"/>
      <c r="F14" s="216"/>
      <c r="G14" s="217">
        <v>1</v>
      </c>
      <c r="H14" s="217" t="s">
        <v>253</v>
      </c>
      <c r="I14" s="218">
        <v>1</v>
      </c>
      <c r="J14" s="218">
        <f>G14*I14*F14</f>
        <v>0</v>
      </c>
    </row>
    <row r="15" spans="1:10" s="219" customFormat="1" ht="34.5" customHeight="1">
      <c r="A15" s="214">
        <v>2</v>
      </c>
      <c r="B15" s="215" t="s">
        <v>267</v>
      </c>
      <c r="C15" s="253" t="s">
        <v>266</v>
      </c>
      <c r="D15" s="254"/>
      <c r="E15" s="255"/>
      <c r="F15" s="216"/>
      <c r="G15" s="217">
        <v>1</v>
      </c>
      <c r="H15" s="217" t="s">
        <v>253</v>
      </c>
      <c r="I15" s="218">
        <v>1</v>
      </c>
      <c r="J15" s="218">
        <f>G15*I15*F15</f>
        <v>0</v>
      </c>
    </row>
    <row r="16" spans="1:10" s="219" customFormat="1" ht="34.5" customHeight="1">
      <c r="A16" s="214">
        <v>3</v>
      </c>
      <c r="B16" s="215" t="s">
        <v>268</v>
      </c>
      <c r="C16" s="253" t="s">
        <v>266</v>
      </c>
      <c r="D16" s="254"/>
      <c r="E16" s="255"/>
      <c r="F16" s="216"/>
      <c r="G16" s="217">
        <v>1</v>
      </c>
      <c r="H16" s="217" t="s">
        <v>253</v>
      </c>
      <c r="I16" s="218">
        <v>1</v>
      </c>
      <c r="J16" s="218">
        <f>G16*I16*F16</f>
        <v>0</v>
      </c>
    </row>
    <row r="17" spans="1:10" s="219" customFormat="1" ht="34.5" customHeight="1">
      <c r="A17" s="214">
        <v>4</v>
      </c>
      <c r="B17" s="215" t="s">
        <v>270</v>
      </c>
      <c r="C17" s="253" t="s">
        <v>269</v>
      </c>
      <c r="D17" s="254"/>
      <c r="E17" s="255"/>
      <c r="F17" s="216"/>
      <c r="G17" s="217">
        <v>3</v>
      </c>
      <c r="H17" s="217" t="s">
        <v>253</v>
      </c>
      <c r="I17" s="218">
        <v>12</v>
      </c>
      <c r="J17" s="218">
        <f t="shared" ref="J17:J18" si="0">G17*I17*F17</f>
        <v>0</v>
      </c>
    </row>
    <row r="18" spans="1:10" s="219" customFormat="1" ht="34.5" customHeight="1">
      <c r="A18" s="214">
        <v>5</v>
      </c>
      <c r="B18" s="215" t="s">
        <v>271</v>
      </c>
      <c r="C18" s="253" t="s">
        <v>272</v>
      </c>
      <c r="D18" s="254"/>
      <c r="E18" s="255"/>
      <c r="F18" s="216"/>
      <c r="G18" s="217">
        <v>1</v>
      </c>
      <c r="H18" s="217" t="s">
        <v>253</v>
      </c>
      <c r="I18" s="218">
        <v>251</v>
      </c>
      <c r="J18" s="218">
        <f t="shared" si="0"/>
        <v>0</v>
      </c>
    </row>
    <row r="19" spans="1:10" s="205" customFormat="1" ht="15.4" customHeight="1">
      <c r="A19" s="207"/>
      <c r="B19" s="208" t="s">
        <v>254</v>
      </c>
      <c r="C19" s="208"/>
      <c r="D19" s="208"/>
      <c r="E19" s="208"/>
      <c r="F19" s="208"/>
      <c r="G19" s="208"/>
      <c r="H19" s="208"/>
      <c r="I19" s="208"/>
      <c r="J19" s="220">
        <f>SUM(J14:J18)</f>
        <v>0</v>
      </c>
    </row>
    <row r="20" spans="1:10" s="205" customFormat="1" ht="15.4" customHeight="1">
      <c r="A20" s="204"/>
      <c r="J20" s="206"/>
    </row>
    <row r="21" spans="1:10" s="203" customFormat="1" ht="18.600000000000001" customHeight="1">
      <c r="A21" s="221" t="s">
        <v>5</v>
      </c>
      <c r="B21" s="222" t="s">
        <v>255</v>
      </c>
      <c r="C21" s="223"/>
      <c r="D21" s="223"/>
      <c r="E21" s="223"/>
      <c r="F21" s="223"/>
      <c r="G21" s="223"/>
      <c r="H21" s="223"/>
      <c r="I21" s="223"/>
      <c r="J21" s="224">
        <f>J19</f>
        <v>0</v>
      </c>
    </row>
    <row r="22" spans="1:10">
      <c r="A22" s="225"/>
      <c r="C22" s="226"/>
      <c r="D22" s="227"/>
      <c r="E22" s="228"/>
      <c r="F22" s="227"/>
      <c r="G22" s="227"/>
      <c r="H22" s="228"/>
      <c r="I22" s="228"/>
      <c r="J22" s="229"/>
    </row>
    <row r="23" spans="1:10">
      <c r="A23" s="230" t="s">
        <v>256</v>
      </c>
      <c r="B23" s="231" t="s">
        <v>257</v>
      </c>
      <c r="C23" s="226"/>
      <c r="D23" s="227"/>
      <c r="E23" s="228"/>
      <c r="F23" s="227"/>
      <c r="G23" s="227"/>
      <c r="H23" s="228"/>
      <c r="I23" s="228"/>
      <c r="J23" s="229"/>
    </row>
    <row r="24" spans="1:10">
      <c r="A24" s="231"/>
      <c r="B24" s="231" t="s">
        <v>258</v>
      </c>
      <c r="C24" s="226"/>
      <c r="D24" s="227"/>
      <c r="E24" s="228"/>
      <c r="F24" s="227"/>
      <c r="G24" s="227"/>
      <c r="H24" s="228"/>
      <c r="I24" s="228"/>
      <c r="J24" s="229"/>
    </row>
    <row r="25" spans="1:10">
      <c r="A25" s="225"/>
      <c r="C25" s="226"/>
      <c r="D25" s="227"/>
      <c r="E25" s="228"/>
      <c r="F25" s="227"/>
      <c r="G25" s="227"/>
      <c r="H25" s="228"/>
      <c r="I25" s="228"/>
      <c r="J25" s="229"/>
    </row>
    <row r="26" spans="1:10">
      <c r="A26" s="226" t="s">
        <v>23</v>
      </c>
      <c r="C26" s="227"/>
      <c r="D26" s="227"/>
      <c r="E26" s="228"/>
      <c r="F26" s="227"/>
      <c r="G26" s="227"/>
      <c r="H26" s="228"/>
      <c r="I26" s="228"/>
      <c r="J26" s="229"/>
    </row>
    <row r="27" spans="1:10">
      <c r="C27" s="227"/>
      <c r="D27" s="227"/>
      <c r="E27" s="228"/>
      <c r="F27" s="227"/>
      <c r="G27" s="227"/>
      <c r="H27" s="228"/>
      <c r="I27" s="228"/>
    </row>
    <row r="28" spans="1:10">
      <c r="A28" s="231" t="s">
        <v>24</v>
      </c>
      <c r="B28" s="231" t="s">
        <v>25</v>
      </c>
      <c r="D28" s="227"/>
      <c r="E28" s="228"/>
      <c r="F28" s="227"/>
      <c r="G28" s="227"/>
      <c r="H28" s="228"/>
      <c r="I28" s="228"/>
      <c r="J28" s="229"/>
    </row>
    <row r="29" spans="1:10">
      <c r="A29" s="226" t="s">
        <v>259</v>
      </c>
      <c r="B29" s="232" t="s">
        <v>260</v>
      </c>
      <c r="C29" s="219"/>
      <c r="D29" s="227"/>
      <c r="E29" s="228"/>
      <c r="F29" s="227"/>
      <c r="G29" s="227"/>
      <c r="H29" s="228"/>
      <c r="I29" s="228"/>
      <c r="J29" s="229"/>
    </row>
    <row r="30" spans="1:10">
      <c r="A30" s="226" t="s">
        <v>261</v>
      </c>
      <c r="B30" s="226" t="s">
        <v>262</v>
      </c>
      <c r="C30" s="226"/>
      <c r="D30" s="227"/>
      <c r="E30" s="228"/>
      <c r="F30" s="227"/>
      <c r="G30" s="227"/>
      <c r="H30" s="228"/>
      <c r="I30" s="228"/>
      <c r="J30" s="229"/>
    </row>
    <row r="31" spans="1:10">
      <c r="A31" s="225"/>
      <c r="C31" s="226"/>
      <c r="D31" s="227"/>
      <c r="E31" s="228"/>
      <c r="F31" s="227"/>
      <c r="G31" s="227"/>
      <c r="H31" s="228"/>
      <c r="I31" s="228"/>
      <c r="J31" s="229"/>
    </row>
    <row r="32" spans="1:10">
      <c r="A32" s="225"/>
      <c r="C32" s="226"/>
      <c r="D32" s="227"/>
      <c r="E32" s="228"/>
      <c r="F32" s="227"/>
      <c r="G32" s="227"/>
      <c r="H32" s="228"/>
      <c r="I32" s="228"/>
      <c r="J32" s="229"/>
    </row>
    <row r="33" spans="1:10">
      <c r="A33" s="225"/>
      <c r="C33" s="226"/>
      <c r="D33" s="227"/>
      <c r="E33" s="228"/>
      <c r="F33" s="227"/>
      <c r="G33" s="227"/>
      <c r="H33" s="228"/>
      <c r="I33" s="228"/>
      <c r="J33" s="229"/>
    </row>
    <row r="34" spans="1:10">
      <c r="A34" s="225"/>
      <c r="C34" s="226"/>
      <c r="D34" s="227"/>
      <c r="E34" s="228"/>
      <c r="F34" s="227"/>
      <c r="G34" s="227"/>
      <c r="H34" s="228"/>
      <c r="I34" s="228"/>
      <c r="J34" s="229"/>
    </row>
    <row r="35" spans="1:10">
      <c r="A35" s="225"/>
      <c r="C35" s="226"/>
      <c r="D35" s="227"/>
      <c r="E35" s="228"/>
      <c r="F35" s="227"/>
      <c r="G35" s="227"/>
      <c r="H35" s="228"/>
      <c r="I35" s="228"/>
      <c r="J35" s="229"/>
    </row>
    <row r="36" spans="1:10">
      <c r="A36" s="225"/>
      <c r="C36" s="226"/>
      <c r="D36" s="227"/>
      <c r="E36" s="228"/>
      <c r="F36" s="227"/>
      <c r="G36" s="227"/>
      <c r="H36" s="228"/>
      <c r="I36" s="228"/>
      <c r="J36" s="229"/>
    </row>
    <row r="37" spans="1:10">
      <c r="A37" s="225"/>
      <c r="C37" s="226"/>
      <c r="D37" s="227"/>
      <c r="E37" s="228"/>
      <c r="F37" s="227"/>
      <c r="G37" s="227"/>
      <c r="H37" s="228"/>
      <c r="I37" s="228"/>
      <c r="J37" s="229"/>
    </row>
    <row r="38" spans="1:10">
      <c r="A38" s="225"/>
      <c r="C38" s="226"/>
      <c r="D38" s="227"/>
      <c r="E38" s="228"/>
      <c r="F38" s="227"/>
      <c r="G38" s="227"/>
      <c r="H38" s="228"/>
      <c r="I38" s="228"/>
      <c r="J38" s="229"/>
    </row>
    <row r="39" spans="1:10">
      <c r="A39" s="225"/>
      <c r="C39" s="226"/>
      <c r="D39" s="227"/>
      <c r="E39" s="228"/>
      <c r="F39" s="227"/>
      <c r="G39" s="227"/>
      <c r="H39" s="228"/>
      <c r="I39" s="228"/>
      <c r="J39" s="229"/>
    </row>
    <row r="40" spans="1:10">
      <c r="A40" s="225"/>
      <c r="C40" s="226"/>
      <c r="D40" s="227"/>
      <c r="E40" s="228"/>
      <c r="F40" s="227"/>
      <c r="G40" s="227"/>
      <c r="H40" s="228"/>
      <c r="I40" s="228"/>
      <c r="J40" s="229"/>
    </row>
    <row r="41" spans="1:10">
      <c r="A41" s="225"/>
      <c r="C41" s="226"/>
      <c r="D41" s="227"/>
      <c r="E41" s="228"/>
      <c r="F41" s="227"/>
      <c r="G41" s="227"/>
      <c r="H41" s="228"/>
      <c r="I41" s="228"/>
      <c r="J41" s="229"/>
    </row>
    <row r="42" spans="1:10">
      <c r="A42" s="225"/>
      <c r="C42" s="226"/>
      <c r="D42" s="227"/>
      <c r="E42" s="228"/>
      <c r="F42" s="227"/>
      <c r="G42" s="227"/>
      <c r="H42" s="228"/>
      <c r="I42" s="228"/>
      <c r="J42" s="229"/>
    </row>
    <row r="43" spans="1:10">
      <c r="A43" s="225"/>
      <c r="C43" s="226"/>
      <c r="D43" s="227"/>
      <c r="E43" s="228"/>
      <c r="F43" s="227"/>
      <c r="G43" s="227"/>
      <c r="H43" s="228"/>
      <c r="I43" s="228"/>
      <c r="J43" s="229"/>
    </row>
    <row r="44" spans="1:10">
      <c r="A44" s="225"/>
      <c r="C44" s="226"/>
      <c r="D44" s="227"/>
      <c r="E44" s="228"/>
      <c r="F44" s="227"/>
      <c r="G44" s="227"/>
      <c r="H44" s="228"/>
      <c r="I44" s="228"/>
      <c r="J44" s="229"/>
    </row>
    <row r="45" spans="1:10">
      <c r="A45" s="225"/>
      <c r="C45" s="226"/>
      <c r="D45" s="227"/>
      <c r="E45" s="228"/>
      <c r="F45" s="227"/>
      <c r="G45" s="227"/>
      <c r="H45" s="228"/>
      <c r="I45" s="228"/>
      <c r="J45" s="229"/>
    </row>
    <row r="46" spans="1:10">
      <c r="A46" s="225"/>
      <c r="C46" s="226"/>
      <c r="D46" s="227"/>
      <c r="E46" s="228"/>
      <c r="F46" s="227"/>
      <c r="G46" s="227"/>
      <c r="H46" s="228"/>
      <c r="I46" s="228"/>
      <c r="J46" s="229"/>
    </row>
    <row r="47" spans="1:10">
      <c r="A47" s="225"/>
      <c r="C47" s="226"/>
      <c r="D47" s="227"/>
      <c r="E47" s="228"/>
      <c r="F47" s="227"/>
      <c r="G47" s="227"/>
      <c r="H47" s="228"/>
      <c r="I47" s="228"/>
      <c r="J47" s="229"/>
    </row>
    <row r="48" spans="1:10">
      <c r="A48" s="225"/>
      <c r="C48" s="226"/>
      <c r="D48" s="227"/>
      <c r="E48" s="228"/>
      <c r="F48" s="227"/>
      <c r="G48" s="227"/>
      <c r="H48" s="228"/>
      <c r="I48" s="228"/>
      <c r="J48" s="229"/>
    </row>
    <row r="49" spans="1:10">
      <c r="A49" s="225"/>
      <c r="C49" s="226"/>
      <c r="D49" s="227"/>
      <c r="E49" s="228"/>
      <c r="F49" s="227"/>
      <c r="G49" s="227"/>
      <c r="H49" s="228"/>
      <c r="I49" s="228"/>
      <c r="J49" s="229"/>
    </row>
    <row r="50" spans="1:10">
      <c r="A50" s="225"/>
      <c r="C50" s="226"/>
      <c r="D50" s="227"/>
      <c r="E50" s="228"/>
      <c r="F50" s="227"/>
      <c r="G50" s="227"/>
      <c r="H50" s="228"/>
      <c r="I50" s="228"/>
      <c r="J50" s="229"/>
    </row>
    <row r="51" spans="1:10">
      <c r="A51" s="225"/>
      <c r="C51" s="226"/>
      <c r="D51" s="227"/>
      <c r="E51" s="228"/>
      <c r="F51" s="227"/>
      <c r="G51" s="227"/>
      <c r="H51" s="228"/>
      <c r="I51" s="228"/>
      <c r="J51" s="229"/>
    </row>
    <row r="52" spans="1:10">
      <c r="A52" s="225"/>
      <c r="C52" s="226"/>
      <c r="D52" s="227"/>
      <c r="E52" s="228"/>
      <c r="F52" s="227"/>
      <c r="G52" s="227"/>
      <c r="H52" s="228"/>
      <c r="I52" s="228"/>
      <c r="J52" s="229"/>
    </row>
    <row r="53" spans="1:10">
      <c r="A53" s="225"/>
      <c r="C53" s="226"/>
      <c r="D53" s="227"/>
      <c r="E53" s="228"/>
      <c r="F53" s="227"/>
      <c r="G53" s="227"/>
      <c r="H53" s="228"/>
      <c r="I53" s="228"/>
      <c r="J53" s="229"/>
    </row>
    <row r="54" spans="1:10">
      <c r="A54" s="225"/>
      <c r="C54" s="226"/>
      <c r="D54" s="227"/>
      <c r="E54" s="228"/>
      <c r="F54" s="227"/>
      <c r="G54" s="227"/>
      <c r="H54" s="228"/>
      <c r="I54" s="228"/>
      <c r="J54" s="229"/>
    </row>
    <row r="55" spans="1:10">
      <c r="A55" s="225"/>
      <c r="C55" s="226"/>
      <c r="D55" s="227"/>
      <c r="E55" s="228"/>
      <c r="F55" s="227"/>
      <c r="G55" s="227"/>
      <c r="H55" s="228"/>
      <c r="I55" s="228"/>
      <c r="J55" s="229"/>
    </row>
    <row r="56" spans="1:10">
      <c r="A56" s="225"/>
      <c r="C56" s="226"/>
      <c r="D56" s="227"/>
      <c r="E56" s="228"/>
      <c r="F56" s="227"/>
      <c r="G56" s="227"/>
      <c r="H56" s="228"/>
      <c r="I56" s="228"/>
      <c r="J56" s="229"/>
    </row>
    <row r="57" spans="1:10">
      <c r="A57" s="225"/>
      <c r="C57" s="226"/>
      <c r="D57" s="227"/>
      <c r="E57" s="228"/>
      <c r="F57" s="227"/>
      <c r="G57" s="227"/>
      <c r="H57" s="228"/>
      <c r="I57" s="228"/>
      <c r="J57" s="229"/>
    </row>
    <row r="58" spans="1:10">
      <c r="A58" s="225"/>
      <c r="C58" s="226"/>
      <c r="D58" s="227"/>
      <c r="E58" s="228"/>
      <c r="F58" s="227"/>
      <c r="G58" s="227"/>
      <c r="H58" s="228"/>
      <c r="I58" s="228"/>
      <c r="J58" s="229"/>
    </row>
    <row r="59" spans="1:10">
      <c r="A59" s="225"/>
      <c r="C59" s="226"/>
      <c r="D59" s="227"/>
      <c r="E59" s="228"/>
      <c r="F59" s="227"/>
      <c r="G59" s="227"/>
      <c r="H59" s="228"/>
      <c r="I59" s="228"/>
      <c r="J59" s="229"/>
    </row>
    <row r="60" spans="1:10">
      <c r="A60" s="225"/>
      <c r="C60" s="226"/>
      <c r="D60" s="227"/>
      <c r="E60" s="228"/>
      <c r="F60" s="227"/>
      <c r="G60" s="227"/>
      <c r="H60" s="228"/>
      <c r="I60" s="228"/>
      <c r="J60" s="229"/>
    </row>
    <row r="61" spans="1:10">
      <c r="A61" s="225"/>
      <c r="C61" s="226"/>
      <c r="D61" s="227"/>
      <c r="E61" s="228"/>
      <c r="F61" s="227"/>
      <c r="G61" s="227"/>
      <c r="H61" s="228"/>
      <c r="I61" s="228"/>
      <c r="J61" s="229"/>
    </row>
    <row r="62" spans="1:10">
      <c r="A62" s="225"/>
      <c r="C62" s="226"/>
      <c r="D62" s="227"/>
      <c r="E62" s="228"/>
      <c r="F62" s="227"/>
      <c r="G62" s="227"/>
      <c r="H62" s="228"/>
      <c r="I62" s="228"/>
      <c r="J62" s="229"/>
    </row>
    <row r="63" spans="1:10">
      <c r="A63" s="225"/>
      <c r="C63" s="226"/>
      <c r="D63" s="227"/>
      <c r="E63" s="228"/>
      <c r="F63" s="227"/>
      <c r="G63" s="227"/>
      <c r="H63" s="228"/>
      <c r="I63" s="228"/>
      <c r="J63" s="229"/>
    </row>
    <row r="64" spans="1:10">
      <c r="A64" s="225"/>
      <c r="C64" s="226"/>
      <c r="D64" s="227"/>
      <c r="E64" s="228"/>
      <c r="F64" s="227"/>
      <c r="G64" s="227"/>
      <c r="H64" s="228"/>
      <c r="I64" s="228"/>
      <c r="J64" s="229"/>
    </row>
    <row r="65" spans="1:10">
      <c r="A65" s="225"/>
      <c r="C65" s="226"/>
      <c r="D65" s="227"/>
      <c r="E65" s="228"/>
      <c r="F65" s="227"/>
      <c r="G65" s="227"/>
      <c r="H65" s="228"/>
      <c r="I65" s="228"/>
      <c r="J65" s="229"/>
    </row>
    <row r="66" spans="1:10">
      <c r="A66" s="225"/>
      <c r="C66" s="226"/>
      <c r="D66" s="227"/>
      <c r="E66" s="228"/>
      <c r="F66" s="227"/>
      <c r="G66" s="227"/>
      <c r="H66" s="228"/>
      <c r="I66" s="228"/>
      <c r="J66" s="229"/>
    </row>
    <row r="67" spans="1:10">
      <c r="A67" s="225"/>
      <c r="C67" s="226"/>
      <c r="D67" s="227"/>
      <c r="E67" s="228"/>
      <c r="F67" s="227"/>
      <c r="G67" s="227"/>
      <c r="H67" s="228"/>
      <c r="I67" s="228"/>
      <c r="J67" s="229"/>
    </row>
    <row r="68" spans="1:10">
      <c r="A68" s="225"/>
      <c r="C68" s="226"/>
      <c r="D68" s="227"/>
      <c r="E68" s="228"/>
      <c r="F68" s="227"/>
      <c r="G68" s="227"/>
      <c r="H68" s="228"/>
      <c r="I68" s="228"/>
      <c r="J68" s="229"/>
    </row>
    <row r="69" spans="1:10">
      <c r="A69" s="225"/>
      <c r="C69" s="226"/>
      <c r="D69" s="227"/>
      <c r="E69" s="228"/>
      <c r="F69" s="227"/>
      <c r="G69" s="227"/>
      <c r="H69" s="228"/>
      <c r="I69" s="228"/>
      <c r="J69" s="229"/>
    </row>
    <row r="70" spans="1:10">
      <c r="A70" s="225"/>
      <c r="C70" s="226"/>
      <c r="D70" s="227"/>
      <c r="E70" s="228"/>
      <c r="F70" s="227"/>
      <c r="G70" s="227"/>
      <c r="H70" s="228"/>
      <c r="I70" s="228"/>
      <c r="J70" s="229"/>
    </row>
    <row r="71" spans="1:10">
      <c r="A71" s="225"/>
      <c r="C71" s="226"/>
      <c r="D71" s="227"/>
      <c r="E71" s="228"/>
      <c r="F71" s="227"/>
      <c r="G71" s="227"/>
      <c r="H71" s="228"/>
      <c r="I71" s="228"/>
      <c r="J71" s="229"/>
    </row>
    <row r="72" spans="1:10">
      <c r="A72" s="225"/>
      <c r="C72" s="226"/>
      <c r="D72" s="227"/>
      <c r="E72" s="228"/>
      <c r="F72" s="227"/>
      <c r="G72" s="227"/>
      <c r="H72" s="228"/>
      <c r="I72" s="228"/>
      <c r="J72" s="229"/>
    </row>
    <row r="73" spans="1:10">
      <c r="A73" s="225"/>
      <c r="C73" s="226"/>
      <c r="D73" s="227"/>
      <c r="E73" s="228"/>
      <c r="F73" s="227"/>
      <c r="G73" s="227"/>
      <c r="H73" s="228"/>
      <c r="I73" s="228"/>
      <c r="J73" s="229"/>
    </row>
    <row r="74" spans="1:10">
      <c r="A74" s="225"/>
      <c r="C74" s="226"/>
      <c r="D74" s="227"/>
      <c r="E74" s="228"/>
      <c r="F74" s="227"/>
      <c r="G74" s="227"/>
      <c r="H74" s="228"/>
      <c r="I74" s="228"/>
      <c r="J74" s="229"/>
    </row>
    <row r="75" spans="1:10">
      <c r="A75" s="225"/>
      <c r="C75" s="226"/>
      <c r="D75" s="227"/>
      <c r="E75" s="228"/>
      <c r="F75" s="227"/>
      <c r="G75" s="227"/>
      <c r="H75" s="228"/>
      <c r="I75" s="228"/>
      <c r="J75" s="229"/>
    </row>
    <row r="76" spans="1:10">
      <c r="A76" s="225"/>
      <c r="C76" s="226"/>
      <c r="D76" s="227"/>
      <c r="E76" s="228"/>
      <c r="F76" s="227"/>
      <c r="G76" s="227"/>
      <c r="H76" s="228"/>
      <c r="I76" s="228"/>
      <c r="J76" s="229"/>
    </row>
    <row r="77" spans="1:10">
      <c r="A77" s="225"/>
      <c r="C77" s="226"/>
      <c r="D77" s="227"/>
      <c r="E77" s="228"/>
      <c r="F77" s="227"/>
      <c r="G77" s="227"/>
      <c r="H77" s="228"/>
      <c r="I77" s="228"/>
      <c r="J77" s="229"/>
    </row>
    <row r="78" spans="1:10">
      <c r="A78" s="225"/>
      <c r="C78" s="226"/>
      <c r="D78" s="227"/>
      <c r="E78" s="228"/>
      <c r="F78" s="227"/>
      <c r="G78" s="227"/>
      <c r="H78" s="228"/>
      <c r="I78" s="228"/>
      <c r="J78" s="229"/>
    </row>
    <row r="79" spans="1:10">
      <c r="A79" s="225"/>
      <c r="C79" s="226"/>
      <c r="D79" s="227"/>
      <c r="E79" s="228"/>
      <c r="F79" s="227"/>
      <c r="G79" s="227"/>
      <c r="H79" s="228"/>
      <c r="I79" s="228"/>
      <c r="J79" s="229"/>
    </row>
    <row r="80" spans="1:10">
      <c r="A80" s="225"/>
      <c r="C80" s="226"/>
      <c r="D80" s="227"/>
      <c r="E80" s="228"/>
      <c r="F80" s="227"/>
      <c r="G80" s="227"/>
      <c r="H80" s="228"/>
      <c r="I80" s="228"/>
      <c r="J80" s="229"/>
    </row>
    <row r="81" spans="1:10">
      <c r="A81" s="225"/>
      <c r="C81" s="226"/>
      <c r="D81" s="227"/>
      <c r="E81" s="228"/>
      <c r="F81" s="227"/>
      <c r="G81" s="227"/>
      <c r="H81" s="228"/>
      <c r="I81" s="228"/>
      <c r="J81" s="229"/>
    </row>
    <row r="82" spans="1:10">
      <c r="A82" s="225"/>
      <c r="C82" s="226"/>
      <c r="D82" s="227"/>
      <c r="E82" s="228"/>
      <c r="F82" s="227"/>
      <c r="G82" s="227"/>
      <c r="H82" s="228"/>
      <c r="I82" s="228"/>
      <c r="J82" s="229"/>
    </row>
    <row r="83" spans="1:10">
      <c r="A83" s="225"/>
      <c r="C83" s="226"/>
      <c r="D83" s="227"/>
      <c r="E83" s="228"/>
      <c r="F83" s="227"/>
      <c r="G83" s="227"/>
      <c r="H83" s="228"/>
      <c r="I83" s="228"/>
      <c r="J83" s="229"/>
    </row>
    <row r="84" spans="1:10">
      <c r="A84" s="225"/>
      <c r="C84" s="226"/>
      <c r="D84" s="227"/>
      <c r="E84" s="228"/>
      <c r="F84" s="227"/>
      <c r="G84" s="227"/>
      <c r="H84" s="228"/>
      <c r="I84" s="228"/>
      <c r="J84" s="229"/>
    </row>
    <row r="85" spans="1:10">
      <c r="A85" s="225"/>
      <c r="B85" s="227"/>
      <c r="C85" s="226"/>
      <c r="D85" s="227"/>
      <c r="F85" s="227"/>
      <c r="G85" s="227"/>
    </row>
    <row r="86" spans="1:10">
      <c r="A86" s="225"/>
      <c r="B86" s="227"/>
      <c r="C86" s="226"/>
      <c r="D86" s="227"/>
      <c r="F86" s="227"/>
      <c r="G86" s="227"/>
    </row>
    <row r="87" spans="1:10">
      <c r="A87" s="225"/>
      <c r="B87" s="227"/>
      <c r="C87" s="226"/>
      <c r="D87" s="227"/>
      <c r="F87" s="227"/>
      <c r="G87" s="227"/>
    </row>
    <row r="88" spans="1:10">
      <c r="A88" s="225"/>
      <c r="B88" s="227"/>
      <c r="C88" s="226"/>
      <c r="D88" s="227"/>
      <c r="F88" s="227"/>
      <c r="G88" s="227"/>
    </row>
    <row r="89" spans="1:10">
      <c r="A89" s="225"/>
      <c r="B89" s="227"/>
      <c r="C89" s="226"/>
      <c r="D89" s="227"/>
      <c r="F89" s="227"/>
      <c r="G89" s="227"/>
    </row>
    <row r="90" spans="1:10">
      <c r="A90" s="225"/>
      <c r="B90" s="227"/>
      <c r="C90" s="226"/>
      <c r="D90" s="227"/>
      <c r="F90" s="227"/>
      <c r="G90" s="227"/>
    </row>
    <row r="91" spans="1:10">
      <c r="A91" s="225"/>
      <c r="B91" s="227"/>
      <c r="C91" s="226"/>
      <c r="D91" s="227"/>
      <c r="F91" s="227"/>
      <c r="G91" s="227"/>
    </row>
    <row r="92" spans="1:10">
      <c r="A92" s="225"/>
      <c r="B92" s="227"/>
      <c r="C92" s="226"/>
      <c r="D92" s="227"/>
      <c r="F92" s="227"/>
      <c r="G92" s="227"/>
    </row>
    <row r="93" spans="1:10">
      <c r="A93" s="225"/>
      <c r="B93" s="227"/>
      <c r="C93" s="226"/>
      <c r="D93" s="227"/>
      <c r="F93" s="227"/>
      <c r="G93" s="227"/>
    </row>
    <row r="94" spans="1:10">
      <c r="A94" s="225"/>
      <c r="B94" s="227"/>
      <c r="C94" s="226"/>
      <c r="D94" s="227"/>
      <c r="F94" s="227"/>
      <c r="G94" s="227"/>
    </row>
    <row r="95" spans="1:10">
      <c r="A95" s="225"/>
      <c r="B95" s="227"/>
      <c r="C95" s="226"/>
      <c r="D95" s="227"/>
      <c r="F95" s="227"/>
      <c r="G95" s="227"/>
    </row>
    <row r="96" spans="1:10">
      <c r="A96" s="225"/>
      <c r="B96" s="227"/>
      <c r="C96" s="226"/>
      <c r="D96" s="227"/>
      <c r="F96" s="227"/>
      <c r="G96" s="227"/>
    </row>
    <row r="97" spans="1:7">
      <c r="A97" s="225"/>
      <c r="B97" s="227"/>
      <c r="C97" s="226"/>
      <c r="D97" s="227"/>
      <c r="F97" s="227"/>
      <c r="G97" s="227"/>
    </row>
    <row r="98" spans="1:7">
      <c r="A98" s="225"/>
      <c r="B98" s="227"/>
      <c r="C98" s="226"/>
      <c r="D98" s="227"/>
      <c r="F98" s="227"/>
      <c r="G98" s="227"/>
    </row>
    <row r="99" spans="1:7">
      <c r="A99" s="225"/>
      <c r="B99" s="227"/>
      <c r="C99" s="226"/>
      <c r="D99" s="227"/>
      <c r="F99" s="227"/>
      <c r="G99" s="227"/>
    </row>
    <row r="100" spans="1:7">
      <c r="A100" s="225"/>
      <c r="B100" s="227"/>
      <c r="C100" s="226"/>
      <c r="D100" s="227"/>
      <c r="F100" s="227"/>
      <c r="G100" s="227"/>
    </row>
    <row r="101" spans="1:7">
      <c r="A101" s="225"/>
      <c r="B101" s="227"/>
      <c r="C101" s="226"/>
      <c r="D101" s="227"/>
      <c r="F101" s="227"/>
      <c r="G101" s="227"/>
    </row>
    <row r="102" spans="1:7">
      <c r="A102" s="225"/>
      <c r="B102" s="227"/>
      <c r="C102" s="226"/>
      <c r="D102" s="227"/>
      <c r="F102" s="227"/>
      <c r="G102" s="227"/>
    </row>
    <row r="103" spans="1:7">
      <c r="A103" s="225"/>
      <c r="B103" s="227"/>
      <c r="C103" s="226"/>
      <c r="D103" s="227"/>
      <c r="F103" s="227"/>
      <c r="G103" s="227"/>
    </row>
    <row r="104" spans="1:7">
      <c r="A104" s="225"/>
      <c r="B104" s="227"/>
      <c r="C104" s="226"/>
      <c r="D104" s="227"/>
      <c r="F104" s="227"/>
      <c r="G104" s="227"/>
    </row>
    <row r="105" spans="1:7">
      <c r="A105" s="225"/>
      <c r="B105" s="227"/>
      <c r="C105" s="226"/>
      <c r="D105" s="227"/>
      <c r="F105" s="227"/>
      <c r="G105" s="227"/>
    </row>
    <row r="106" spans="1:7">
      <c r="A106" s="225"/>
      <c r="B106" s="227"/>
      <c r="C106" s="226"/>
      <c r="D106" s="227"/>
      <c r="F106" s="227"/>
      <c r="G106" s="227"/>
    </row>
    <row r="107" spans="1:7">
      <c r="A107" s="225"/>
      <c r="B107" s="227"/>
      <c r="C107" s="226"/>
      <c r="D107" s="227"/>
      <c r="F107" s="227"/>
      <c r="G107" s="227"/>
    </row>
    <row r="108" spans="1:7">
      <c r="A108" s="225"/>
      <c r="B108" s="227"/>
      <c r="C108" s="226"/>
      <c r="D108" s="227"/>
      <c r="F108" s="227"/>
      <c r="G108" s="227"/>
    </row>
    <row r="109" spans="1:7">
      <c r="A109" s="225"/>
      <c r="B109" s="227"/>
      <c r="C109" s="226"/>
      <c r="D109" s="227"/>
      <c r="F109" s="227"/>
      <c r="G109" s="227"/>
    </row>
    <row r="110" spans="1:7">
      <c r="A110" s="225"/>
      <c r="B110" s="227"/>
      <c r="C110" s="226"/>
      <c r="D110" s="227"/>
      <c r="F110" s="227"/>
      <c r="G110" s="227"/>
    </row>
    <row r="111" spans="1:7">
      <c r="A111" s="225"/>
      <c r="B111" s="227"/>
      <c r="C111" s="226"/>
      <c r="D111" s="227"/>
      <c r="F111" s="227"/>
      <c r="G111" s="227"/>
    </row>
    <row r="112" spans="1:7">
      <c r="A112" s="225"/>
      <c r="B112" s="227"/>
      <c r="C112" s="226"/>
      <c r="D112" s="227"/>
      <c r="F112" s="227"/>
      <c r="G112" s="227"/>
    </row>
    <row r="113" spans="1:7">
      <c r="A113" s="225"/>
      <c r="B113" s="227"/>
      <c r="C113" s="226"/>
      <c r="D113" s="227"/>
      <c r="F113" s="227"/>
      <c r="G113" s="227"/>
    </row>
    <row r="114" spans="1:7">
      <c r="A114" s="225"/>
      <c r="B114" s="227"/>
      <c r="C114" s="226"/>
      <c r="D114" s="227"/>
      <c r="F114" s="227"/>
      <c r="G114" s="227"/>
    </row>
    <row r="115" spans="1:7">
      <c r="A115" s="225"/>
      <c r="B115" s="227"/>
      <c r="C115" s="226"/>
      <c r="D115" s="227"/>
      <c r="F115" s="227"/>
      <c r="G115" s="227"/>
    </row>
    <row r="116" spans="1:7">
      <c r="A116" s="225"/>
      <c r="B116" s="227"/>
      <c r="C116" s="226"/>
      <c r="D116" s="227"/>
      <c r="F116" s="227"/>
      <c r="G116" s="227"/>
    </row>
    <row r="117" spans="1:7">
      <c r="A117" s="225"/>
      <c r="B117" s="227"/>
      <c r="C117" s="226"/>
      <c r="D117" s="227"/>
      <c r="F117" s="227"/>
      <c r="G117" s="227"/>
    </row>
    <row r="118" spans="1:7">
      <c r="A118" s="225"/>
      <c r="B118" s="227"/>
      <c r="C118" s="226"/>
      <c r="D118" s="227"/>
      <c r="F118" s="227"/>
      <c r="G118" s="227"/>
    </row>
    <row r="119" spans="1:7">
      <c r="A119" s="225"/>
      <c r="B119" s="227"/>
      <c r="C119" s="226"/>
      <c r="D119" s="227"/>
      <c r="F119" s="227"/>
      <c r="G119" s="227"/>
    </row>
    <row r="120" spans="1:7">
      <c r="A120" s="225"/>
      <c r="B120" s="227"/>
      <c r="C120" s="226"/>
      <c r="D120" s="227"/>
      <c r="F120" s="227"/>
      <c r="G120" s="227"/>
    </row>
    <row r="121" spans="1:7">
      <c r="A121" s="225"/>
      <c r="B121" s="227"/>
      <c r="C121" s="226"/>
      <c r="D121" s="227"/>
      <c r="F121" s="227"/>
      <c r="G121" s="227"/>
    </row>
    <row r="122" spans="1:7">
      <c r="A122" s="225"/>
      <c r="B122" s="227"/>
      <c r="C122" s="226"/>
      <c r="D122" s="227"/>
      <c r="F122" s="227"/>
      <c r="G122" s="227"/>
    </row>
    <row r="123" spans="1:7">
      <c r="A123" s="225"/>
      <c r="B123" s="227"/>
      <c r="C123" s="226"/>
      <c r="D123" s="227"/>
      <c r="F123" s="227"/>
      <c r="G123" s="227"/>
    </row>
    <row r="124" spans="1:7">
      <c r="A124" s="225"/>
      <c r="B124" s="227"/>
      <c r="C124" s="226"/>
      <c r="D124" s="227"/>
      <c r="F124" s="227"/>
      <c r="G124" s="227"/>
    </row>
    <row r="125" spans="1:7">
      <c r="A125" s="225"/>
      <c r="B125" s="227"/>
      <c r="C125" s="226"/>
      <c r="D125" s="227"/>
      <c r="F125" s="227"/>
      <c r="G125" s="227"/>
    </row>
    <row r="126" spans="1:7">
      <c r="A126" s="225"/>
      <c r="B126" s="227"/>
      <c r="C126" s="226"/>
      <c r="D126" s="227"/>
      <c r="F126" s="227"/>
      <c r="G126" s="227"/>
    </row>
    <row r="127" spans="1:7">
      <c r="A127" s="225"/>
      <c r="B127" s="227"/>
      <c r="C127" s="226"/>
      <c r="D127" s="227"/>
      <c r="F127" s="227"/>
      <c r="G127" s="227"/>
    </row>
    <row r="128" spans="1:7">
      <c r="A128" s="225"/>
      <c r="B128" s="227"/>
      <c r="C128" s="226"/>
      <c r="D128" s="227"/>
      <c r="F128" s="227"/>
      <c r="G128" s="227"/>
    </row>
    <row r="129" spans="1:7">
      <c r="A129" s="225"/>
      <c r="B129" s="227"/>
      <c r="C129" s="226"/>
      <c r="D129" s="227"/>
      <c r="F129" s="227"/>
      <c r="G129" s="227"/>
    </row>
    <row r="130" spans="1:7">
      <c r="A130" s="225"/>
      <c r="B130" s="227"/>
      <c r="C130" s="226"/>
      <c r="D130" s="227"/>
      <c r="F130" s="227"/>
      <c r="G130" s="227"/>
    </row>
    <row r="131" spans="1:7">
      <c r="A131" s="225"/>
      <c r="B131" s="227"/>
      <c r="C131" s="226"/>
      <c r="D131" s="227"/>
      <c r="F131" s="227"/>
      <c r="G131" s="227"/>
    </row>
    <row r="132" spans="1:7">
      <c r="A132" s="225"/>
      <c r="B132" s="227"/>
      <c r="C132" s="226"/>
      <c r="D132" s="227"/>
      <c r="F132" s="227"/>
      <c r="G132" s="227"/>
    </row>
    <row r="133" spans="1:7">
      <c r="A133" s="225"/>
      <c r="B133" s="227"/>
      <c r="C133" s="226"/>
      <c r="D133" s="227"/>
      <c r="F133" s="227"/>
      <c r="G133" s="227"/>
    </row>
    <row r="134" spans="1:7">
      <c r="A134" s="225"/>
      <c r="B134" s="227"/>
      <c r="C134" s="226"/>
      <c r="D134" s="227"/>
      <c r="F134" s="227"/>
      <c r="G134" s="227"/>
    </row>
    <row r="135" spans="1:7">
      <c r="A135" s="225"/>
      <c r="B135" s="227"/>
      <c r="C135" s="226"/>
      <c r="D135" s="227"/>
      <c r="F135" s="227"/>
      <c r="G135" s="227"/>
    </row>
    <row r="136" spans="1:7">
      <c r="A136" s="225"/>
      <c r="B136" s="227"/>
      <c r="C136" s="226"/>
      <c r="D136" s="227"/>
      <c r="F136" s="227"/>
      <c r="G136" s="227"/>
    </row>
    <row r="137" spans="1:7">
      <c r="A137" s="225"/>
      <c r="B137" s="227"/>
      <c r="C137" s="226"/>
      <c r="D137" s="227"/>
      <c r="F137" s="227"/>
      <c r="G137" s="227"/>
    </row>
    <row r="138" spans="1:7">
      <c r="A138" s="225"/>
      <c r="B138" s="227"/>
      <c r="C138" s="226"/>
      <c r="D138" s="227"/>
      <c r="F138" s="227"/>
      <c r="G138" s="227"/>
    </row>
    <row r="139" spans="1:7">
      <c r="A139" s="225"/>
      <c r="B139" s="227"/>
      <c r="C139" s="226"/>
      <c r="D139" s="227"/>
      <c r="F139" s="227"/>
      <c r="G139" s="227"/>
    </row>
    <row r="140" spans="1:7">
      <c r="A140" s="225"/>
      <c r="B140" s="227"/>
      <c r="C140" s="226"/>
      <c r="D140" s="227"/>
      <c r="F140" s="227"/>
      <c r="G140" s="227"/>
    </row>
    <row r="141" spans="1:7">
      <c r="A141" s="225"/>
      <c r="B141" s="227"/>
      <c r="C141" s="226"/>
      <c r="D141" s="227"/>
      <c r="F141" s="227"/>
      <c r="G141" s="227"/>
    </row>
    <row r="142" spans="1:7">
      <c r="A142" s="225"/>
      <c r="B142" s="227"/>
      <c r="C142" s="226"/>
      <c r="D142" s="227"/>
      <c r="F142" s="227"/>
      <c r="G142" s="227"/>
    </row>
    <row r="143" spans="1:7">
      <c r="A143" s="225"/>
      <c r="B143" s="227"/>
      <c r="C143" s="226"/>
      <c r="D143" s="227"/>
      <c r="F143" s="227"/>
      <c r="G143" s="227"/>
    </row>
    <row r="144" spans="1:7">
      <c r="A144" s="225"/>
      <c r="B144" s="227"/>
      <c r="C144" s="226"/>
      <c r="D144" s="227"/>
      <c r="F144" s="227"/>
      <c r="G144" s="227"/>
    </row>
    <row r="145" spans="1:7">
      <c r="A145" s="225"/>
      <c r="B145" s="227"/>
      <c r="C145" s="226"/>
      <c r="D145" s="227"/>
      <c r="F145" s="227"/>
      <c r="G145" s="227"/>
    </row>
    <row r="146" spans="1:7">
      <c r="A146" s="225"/>
      <c r="B146" s="227"/>
      <c r="C146" s="226"/>
      <c r="D146" s="227"/>
      <c r="F146" s="227"/>
      <c r="G146" s="227"/>
    </row>
    <row r="147" spans="1:7">
      <c r="A147" s="225"/>
      <c r="B147" s="227"/>
      <c r="C147" s="226"/>
      <c r="D147" s="227"/>
      <c r="F147" s="227"/>
      <c r="G147" s="227"/>
    </row>
    <row r="148" spans="1:7">
      <c r="A148" s="225"/>
      <c r="B148" s="227"/>
      <c r="C148" s="226"/>
      <c r="D148" s="227"/>
      <c r="F148" s="227"/>
      <c r="G148" s="227"/>
    </row>
    <row r="149" spans="1:7">
      <c r="A149" s="225"/>
      <c r="B149" s="227"/>
      <c r="C149" s="226"/>
      <c r="D149" s="227"/>
      <c r="F149" s="227"/>
      <c r="G149" s="227"/>
    </row>
    <row r="150" spans="1:7">
      <c r="A150" s="225"/>
      <c r="B150" s="227"/>
      <c r="C150" s="226"/>
      <c r="D150" s="227"/>
      <c r="F150" s="227"/>
      <c r="G150" s="227"/>
    </row>
    <row r="151" spans="1:7">
      <c r="A151" s="225"/>
      <c r="B151" s="227"/>
      <c r="C151" s="226"/>
      <c r="D151" s="227"/>
      <c r="F151" s="227"/>
      <c r="G151" s="227"/>
    </row>
    <row r="152" spans="1:7">
      <c r="A152" s="225"/>
      <c r="B152" s="227"/>
      <c r="C152" s="226"/>
      <c r="D152" s="227"/>
      <c r="F152" s="227"/>
      <c r="G152" s="227"/>
    </row>
    <row r="153" spans="1:7">
      <c r="A153" s="225"/>
      <c r="B153" s="227"/>
      <c r="C153" s="226"/>
      <c r="D153" s="227"/>
      <c r="F153" s="227"/>
      <c r="G153" s="227"/>
    </row>
    <row r="154" spans="1:7">
      <c r="A154" s="225"/>
      <c r="B154" s="227"/>
      <c r="C154" s="226"/>
      <c r="D154" s="227"/>
      <c r="F154" s="227"/>
      <c r="G154" s="227"/>
    </row>
    <row r="155" spans="1:7">
      <c r="A155" s="225"/>
      <c r="B155" s="227"/>
      <c r="C155" s="226"/>
      <c r="D155" s="227"/>
      <c r="F155" s="227"/>
      <c r="G155" s="227"/>
    </row>
    <row r="156" spans="1:7">
      <c r="A156" s="225"/>
      <c r="B156" s="227"/>
      <c r="C156" s="226"/>
      <c r="D156" s="227"/>
      <c r="F156" s="227"/>
      <c r="G156" s="227"/>
    </row>
    <row r="157" spans="1:7">
      <c r="A157" s="225"/>
      <c r="B157" s="227"/>
      <c r="C157" s="226"/>
      <c r="D157" s="227"/>
      <c r="F157" s="227"/>
      <c r="G157" s="227"/>
    </row>
    <row r="158" spans="1:7">
      <c r="A158" s="225"/>
      <c r="B158" s="227"/>
      <c r="C158" s="226"/>
      <c r="D158" s="227"/>
      <c r="F158" s="227"/>
      <c r="G158" s="227"/>
    </row>
    <row r="159" spans="1:7">
      <c r="A159" s="225"/>
      <c r="B159" s="227"/>
      <c r="C159" s="226"/>
      <c r="D159" s="227"/>
      <c r="F159" s="227"/>
      <c r="G159" s="227"/>
    </row>
    <row r="160" spans="1:7">
      <c r="A160" s="225"/>
      <c r="B160" s="227"/>
      <c r="C160" s="226"/>
      <c r="D160" s="227"/>
      <c r="F160" s="227"/>
      <c r="G160" s="227"/>
    </row>
    <row r="161" spans="1:7">
      <c r="A161" s="225"/>
      <c r="B161" s="227"/>
      <c r="C161" s="226"/>
      <c r="D161" s="227"/>
      <c r="F161" s="227"/>
      <c r="G161" s="227"/>
    </row>
    <row r="162" spans="1:7">
      <c r="A162" s="225"/>
      <c r="B162" s="227"/>
      <c r="C162" s="226"/>
      <c r="D162" s="227"/>
      <c r="F162" s="227"/>
      <c r="G162" s="227"/>
    </row>
    <row r="163" spans="1:7">
      <c r="A163" s="225"/>
      <c r="B163" s="227"/>
      <c r="C163" s="226"/>
      <c r="D163" s="227"/>
      <c r="F163" s="227"/>
      <c r="G163" s="227"/>
    </row>
    <row r="164" spans="1:7">
      <c r="A164" s="225"/>
      <c r="B164" s="227"/>
      <c r="C164" s="226"/>
      <c r="D164" s="227"/>
      <c r="F164" s="227"/>
      <c r="G164" s="227"/>
    </row>
    <row r="165" spans="1:7">
      <c r="A165" s="225"/>
      <c r="B165" s="227"/>
      <c r="C165" s="226"/>
      <c r="D165" s="227"/>
      <c r="F165" s="227"/>
      <c r="G165" s="227"/>
    </row>
    <row r="166" spans="1:7">
      <c r="A166" s="225"/>
      <c r="B166" s="227"/>
      <c r="C166" s="226"/>
      <c r="D166" s="227"/>
      <c r="F166" s="227"/>
      <c r="G166" s="227"/>
    </row>
    <row r="167" spans="1:7">
      <c r="A167" s="225"/>
      <c r="B167" s="227"/>
      <c r="C167" s="226"/>
      <c r="D167" s="227"/>
      <c r="F167" s="227"/>
      <c r="G167" s="227"/>
    </row>
    <row r="168" spans="1:7">
      <c r="A168" s="225"/>
      <c r="B168" s="227"/>
      <c r="C168" s="226"/>
      <c r="D168" s="227"/>
      <c r="F168" s="227"/>
      <c r="G168" s="227"/>
    </row>
    <row r="169" spans="1:7">
      <c r="A169" s="225"/>
      <c r="B169" s="227"/>
      <c r="C169" s="226"/>
      <c r="D169" s="227"/>
      <c r="F169" s="227"/>
      <c r="G169" s="227"/>
    </row>
    <row r="170" spans="1:7">
      <c r="A170" s="225"/>
      <c r="B170" s="227"/>
      <c r="C170" s="226"/>
      <c r="D170" s="227"/>
      <c r="F170" s="227"/>
      <c r="G170" s="227"/>
    </row>
    <row r="171" spans="1:7">
      <c r="A171" s="225"/>
      <c r="B171" s="227"/>
      <c r="C171" s="226"/>
      <c r="D171" s="227"/>
      <c r="F171" s="227"/>
      <c r="G171" s="227"/>
    </row>
    <row r="172" spans="1:7">
      <c r="A172" s="225"/>
      <c r="B172" s="227"/>
      <c r="C172" s="226"/>
      <c r="D172" s="227"/>
      <c r="F172" s="227"/>
      <c r="G172" s="227"/>
    </row>
    <row r="173" spans="1:7">
      <c r="A173" s="225"/>
      <c r="B173" s="227"/>
      <c r="C173" s="226"/>
      <c r="D173" s="227"/>
      <c r="F173" s="227"/>
      <c r="G173" s="227"/>
    </row>
    <row r="174" spans="1:7">
      <c r="A174" s="225"/>
      <c r="B174" s="227"/>
      <c r="C174" s="226"/>
      <c r="D174" s="227"/>
      <c r="F174" s="227"/>
      <c r="G174" s="227"/>
    </row>
    <row r="175" spans="1:7">
      <c r="A175" s="225"/>
      <c r="B175" s="227"/>
      <c r="C175" s="226"/>
      <c r="D175" s="227"/>
      <c r="F175" s="227"/>
      <c r="G175" s="227"/>
    </row>
    <row r="176" spans="1:7">
      <c r="A176" s="225"/>
      <c r="B176" s="227"/>
      <c r="C176" s="226"/>
      <c r="D176" s="227"/>
      <c r="F176" s="227"/>
      <c r="G176" s="227"/>
    </row>
    <row r="177" spans="1:7">
      <c r="A177" s="225"/>
      <c r="B177" s="227"/>
      <c r="C177" s="226"/>
      <c r="D177" s="227"/>
      <c r="F177" s="227"/>
      <c r="G177" s="227"/>
    </row>
    <row r="178" spans="1:7">
      <c r="A178" s="225"/>
      <c r="B178" s="227"/>
      <c r="C178" s="226"/>
      <c r="D178" s="227"/>
      <c r="F178" s="227"/>
      <c r="G178" s="227"/>
    </row>
    <row r="179" spans="1:7">
      <c r="A179" s="225"/>
      <c r="B179" s="227"/>
      <c r="C179" s="226"/>
      <c r="D179" s="227"/>
      <c r="F179" s="227"/>
      <c r="G179" s="227"/>
    </row>
    <row r="180" spans="1:7">
      <c r="A180" s="225"/>
      <c r="B180" s="227"/>
      <c r="C180" s="226"/>
      <c r="D180" s="227"/>
      <c r="F180" s="227"/>
      <c r="G180" s="227"/>
    </row>
    <row r="181" spans="1:7">
      <c r="A181" s="225"/>
      <c r="B181" s="227"/>
      <c r="C181" s="226"/>
      <c r="D181" s="227"/>
      <c r="F181" s="227"/>
      <c r="G181" s="227"/>
    </row>
    <row r="182" spans="1:7">
      <c r="A182" s="225"/>
      <c r="B182" s="227"/>
      <c r="C182" s="226"/>
      <c r="D182" s="227"/>
      <c r="F182" s="227"/>
      <c r="G182" s="227"/>
    </row>
    <row r="183" spans="1:7">
      <c r="A183" s="225"/>
      <c r="B183" s="227"/>
      <c r="C183" s="226"/>
      <c r="D183" s="227"/>
      <c r="F183" s="227"/>
      <c r="G183" s="227"/>
    </row>
    <row r="184" spans="1:7">
      <c r="A184" s="225"/>
      <c r="B184" s="227"/>
      <c r="C184" s="226"/>
      <c r="D184" s="227"/>
      <c r="F184" s="227"/>
      <c r="G184" s="227"/>
    </row>
    <row r="185" spans="1:7">
      <c r="A185" s="225"/>
      <c r="B185" s="227"/>
      <c r="C185" s="226"/>
      <c r="D185" s="227"/>
      <c r="F185" s="227"/>
      <c r="G185" s="227"/>
    </row>
    <row r="186" spans="1:7">
      <c r="A186" s="225"/>
      <c r="B186" s="227"/>
      <c r="C186" s="226"/>
      <c r="D186" s="227"/>
      <c r="F186" s="227"/>
      <c r="G186" s="227"/>
    </row>
    <row r="187" spans="1:7">
      <c r="A187" s="225"/>
      <c r="B187" s="227"/>
      <c r="C187" s="226"/>
      <c r="D187" s="227"/>
      <c r="F187" s="227"/>
      <c r="G187" s="227"/>
    </row>
    <row r="188" spans="1:7">
      <c r="A188" s="225"/>
      <c r="B188" s="227"/>
      <c r="C188" s="226"/>
      <c r="D188" s="227"/>
      <c r="F188" s="227"/>
      <c r="G188" s="227"/>
    </row>
    <row r="189" spans="1:7">
      <c r="A189" s="225"/>
      <c r="B189" s="227"/>
      <c r="C189" s="226"/>
      <c r="D189" s="227"/>
      <c r="F189" s="227"/>
      <c r="G189" s="227"/>
    </row>
    <row r="190" spans="1:7">
      <c r="A190" s="225"/>
      <c r="B190" s="227"/>
      <c r="C190" s="226"/>
      <c r="D190" s="227"/>
      <c r="F190" s="227"/>
      <c r="G190" s="227"/>
    </row>
    <row r="191" spans="1:7">
      <c r="A191" s="225"/>
      <c r="B191" s="227"/>
      <c r="C191" s="226"/>
      <c r="D191" s="227"/>
      <c r="F191" s="227"/>
      <c r="G191" s="227"/>
    </row>
    <row r="192" spans="1:7">
      <c r="A192" s="225"/>
      <c r="B192" s="227"/>
      <c r="C192" s="226"/>
      <c r="D192" s="227"/>
      <c r="F192" s="227"/>
      <c r="G192" s="227"/>
    </row>
    <row r="193" spans="1:7">
      <c r="A193" s="225"/>
      <c r="B193" s="227"/>
      <c r="C193" s="226"/>
      <c r="D193" s="227"/>
      <c r="F193" s="227"/>
      <c r="G193" s="227"/>
    </row>
    <row r="194" spans="1:7">
      <c r="A194" s="225"/>
      <c r="B194" s="227"/>
      <c r="C194" s="226"/>
      <c r="D194" s="227"/>
      <c r="F194" s="227"/>
      <c r="G194" s="227"/>
    </row>
    <row r="195" spans="1:7">
      <c r="A195" s="225"/>
      <c r="B195" s="227"/>
      <c r="C195" s="226"/>
      <c r="D195" s="227"/>
      <c r="F195" s="227"/>
      <c r="G195" s="227"/>
    </row>
    <row r="196" spans="1:7">
      <c r="A196" s="225"/>
      <c r="B196" s="227"/>
      <c r="C196" s="226"/>
      <c r="D196" s="227"/>
      <c r="F196" s="227"/>
      <c r="G196" s="227"/>
    </row>
    <row r="197" spans="1:7">
      <c r="A197" s="225"/>
      <c r="B197" s="227"/>
      <c r="C197" s="226"/>
      <c r="D197" s="227"/>
      <c r="F197" s="227"/>
      <c r="G197" s="227"/>
    </row>
    <row r="198" spans="1:7">
      <c r="A198" s="225"/>
      <c r="B198" s="227"/>
      <c r="C198" s="226"/>
      <c r="D198" s="227"/>
      <c r="F198" s="227"/>
      <c r="G198" s="227"/>
    </row>
    <row r="199" spans="1:7">
      <c r="A199" s="225"/>
      <c r="B199" s="227"/>
      <c r="C199" s="226"/>
      <c r="D199" s="227"/>
      <c r="F199" s="227"/>
      <c r="G199" s="227"/>
    </row>
    <row r="200" spans="1:7">
      <c r="A200" s="225"/>
      <c r="B200" s="227"/>
      <c r="C200" s="226"/>
      <c r="D200" s="227"/>
      <c r="F200" s="227"/>
      <c r="G200" s="227"/>
    </row>
    <row r="201" spans="1:7">
      <c r="A201" s="225"/>
      <c r="B201" s="227"/>
      <c r="C201" s="226"/>
      <c r="D201" s="227"/>
      <c r="F201" s="227"/>
      <c r="G201" s="227"/>
    </row>
    <row r="202" spans="1:7">
      <c r="A202" s="225"/>
      <c r="B202" s="227"/>
      <c r="C202" s="226"/>
      <c r="D202" s="227"/>
      <c r="F202" s="227"/>
      <c r="G202" s="227"/>
    </row>
    <row r="203" spans="1:7">
      <c r="A203" s="225"/>
      <c r="B203" s="227"/>
      <c r="C203" s="226"/>
      <c r="D203" s="227"/>
      <c r="F203" s="227"/>
      <c r="G203" s="227"/>
    </row>
    <row r="204" spans="1:7">
      <c r="A204" s="225"/>
      <c r="B204" s="227"/>
      <c r="C204" s="226"/>
      <c r="D204" s="227"/>
      <c r="F204" s="227"/>
      <c r="G204" s="227"/>
    </row>
    <row r="205" spans="1:7">
      <c r="A205" s="225"/>
      <c r="B205" s="227"/>
      <c r="C205" s="226"/>
      <c r="D205" s="227"/>
      <c r="F205" s="227"/>
      <c r="G205" s="227"/>
    </row>
    <row r="206" spans="1:7">
      <c r="A206" s="225"/>
      <c r="B206" s="227"/>
      <c r="C206" s="226"/>
      <c r="D206" s="227"/>
      <c r="F206" s="227"/>
      <c r="G206" s="227"/>
    </row>
    <row r="207" spans="1:7">
      <c r="A207" s="225"/>
      <c r="B207" s="227"/>
      <c r="C207" s="226"/>
      <c r="D207" s="227"/>
      <c r="F207" s="227"/>
      <c r="G207" s="227"/>
    </row>
    <row r="208" spans="1:7">
      <c r="A208" s="225"/>
      <c r="B208" s="227"/>
      <c r="C208" s="226"/>
      <c r="D208" s="227"/>
      <c r="F208" s="227"/>
      <c r="G208" s="227"/>
    </row>
    <row r="209" spans="1:7">
      <c r="A209" s="225"/>
      <c r="B209" s="227"/>
      <c r="C209" s="226"/>
      <c r="D209" s="227"/>
      <c r="F209" s="227"/>
      <c r="G209" s="227"/>
    </row>
    <row r="210" spans="1:7">
      <c r="A210" s="225"/>
      <c r="B210" s="227"/>
      <c r="C210" s="226"/>
      <c r="D210" s="227"/>
      <c r="F210" s="227"/>
      <c r="G210" s="227"/>
    </row>
    <row r="211" spans="1:7">
      <c r="A211" s="225"/>
      <c r="B211" s="227"/>
      <c r="C211" s="226"/>
      <c r="D211" s="227"/>
      <c r="F211" s="227"/>
      <c r="G211" s="227"/>
    </row>
    <row r="212" spans="1:7">
      <c r="A212" s="225"/>
      <c r="B212" s="227"/>
      <c r="C212" s="226"/>
      <c r="D212" s="227"/>
      <c r="F212" s="227"/>
      <c r="G212" s="227"/>
    </row>
    <row r="213" spans="1:7">
      <c r="A213" s="225"/>
      <c r="B213" s="227"/>
      <c r="C213" s="226"/>
      <c r="D213" s="227"/>
      <c r="F213" s="227"/>
      <c r="G213" s="227"/>
    </row>
    <row r="214" spans="1:7">
      <c r="A214" s="225"/>
      <c r="B214" s="227"/>
      <c r="C214" s="226"/>
      <c r="D214" s="227"/>
      <c r="F214" s="227"/>
      <c r="G214" s="227"/>
    </row>
    <row r="215" spans="1:7">
      <c r="A215" s="225"/>
      <c r="B215" s="227"/>
      <c r="C215" s="226"/>
      <c r="D215" s="227"/>
      <c r="F215" s="227"/>
      <c r="G215" s="227"/>
    </row>
    <row r="216" spans="1:7">
      <c r="A216" s="225"/>
      <c r="B216" s="227"/>
      <c r="C216" s="226"/>
      <c r="D216" s="227"/>
      <c r="F216" s="227"/>
      <c r="G216" s="227"/>
    </row>
    <row r="217" spans="1:7">
      <c r="A217" s="225"/>
      <c r="B217" s="227"/>
      <c r="C217" s="226"/>
      <c r="D217" s="227"/>
      <c r="F217" s="227"/>
      <c r="G217" s="227"/>
    </row>
    <row r="218" spans="1:7">
      <c r="A218" s="225"/>
      <c r="B218" s="227"/>
      <c r="C218" s="226"/>
      <c r="D218" s="227"/>
      <c r="F218" s="227"/>
      <c r="G218" s="227"/>
    </row>
    <row r="219" spans="1:7">
      <c r="A219" s="225"/>
      <c r="B219" s="227"/>
      <c r="C219" s="226"/>
      <c r="D219" s="227"/>
      <c r="F219" s="227"/>
      <c r="G219" s="227"/>
    </row>
    <row r="220" spans="1:7">
      <c r="A220" s="225"/>
      <c r="B220" s="227"/>
      <c r="C220" s="226"/>
      <c r="D220" s="227"/>
      <c r="F220" s="227"/>
      <c r="G220" s="227"/>
    </row>
    <row r="221" spans="1:7">
      <c r="A221" s="225"/>
      <c r="B221" s="227"/>
      <c r="C221" s="226"/>
      <c r="D221" s="227"/>
      <c r="F221" s="227"/>
      <c r="G221" s="227"/>
    </row>
    <row r="222" spans="1:7">
      <c r="A222" s="225"/>
      <c r="B222" s="227"/>
      <c r="C222" s="226"/>
      <c r="D222" s="227"/>
      <c r="F222" s="227"/>
      <c r="G222" s="227"/>
    </row>
    <row r="223" spans="1:7">
      <c r="A223" s="225"/>
      <c r="B223" s="227"/>
      <c r="C223" s="226"/>
      <c r="D223" s="227"/>
      <c r="F223" s="227"/>
      <c r="G223" s="227"/>
    </row>
    <row r="224" spans="1:7">
      <c r="A224" s="225"/>
      <c r="B224" s="227"/>
      <c r="C224" s="226"/>
      <c r="D224" s="227"/>
      <c r="F224" s="227"/>
      <c r="G224" s="227"/>
    </row>
    <row r="225" spans="1:7">
      <c r="A225" s="225"/>
      <c r="B225" s="227"/>
      <c r="C225" s="226"/>
      <c r="D225" s="227"/>
      <c r="F225" s="227"/>
      <c r="G225" s="227"/>
    </row>
    <row r="226" spans="1:7">
      <c r="A226" s="225"/>
      <c r="B226" s="227"/>
      <c r="C226" s="226"/>
      <c r="D226" s="227"/>
      <c r="F226" s="227"/>
      <c r="G226" s="227"/>
    </row>
    <row r="227" spans="1:7">
      <c r="A227" s="225"/>
      <c r="B227" s="227"/>
      <c r="C227" s="226"/>
      <c r="D227" s="227"/>
      <c r="F227" s="227"/>
      <c r="G227" s="227"/>
    </row>
    <row r="228" spans="1:7">
      <c r="A228" s="225"/>
      <c r="B228" s="227"/>
      <c r="C228" s="226"/>
      <c r="D228" s="227"/>
      <c r="F228" s="227"/>
      <c r="G228" s="227"/>
    </row>
    <row r="229" spans="1:7">
      <c r="A229" s="225"/>
      <c r="B229" s="227"/>
      <c r="C229" s="226"/>
      <c r="D229" s="227"/>
      <c r="F229" s="227"/>
      <c r="G229" s="227"/>
    </row>
    <row r="230" spans="1:7">
      <c r="A230" s="225"/>
      <c r="B230" s="227"/>
      <c r="C230" s="226"/>
      <c r="D230" s="227"/>
      <c r="F230" s="227"/>
      <c r="G230" s="227"/>
    </row>
    <row r="231" spans="1:7">
      <c r="A231" s="225"/>
      <c r="B231" s="227"/>
      <c r="C231" s="226"/>
      <c r="D231" s="227"/>
      <c r="F231" s="227"/>
      <c r="G231" s="227"/>
    </row>
    <row r="232" spans="1:7">
      <c r="A232" s="225"/>
      <c r="B232" s="227"/>
      <c r="C232" s="226"/>
      <c r="D232" s="227"/>
      <c r="F232" s="227"/>
      <c r="G232" s="227"/>
    </row>
    <row r="233" spans="1:7">
      <c r="A233" s="225"/>
      <c r="B233" s="227"/>
      <c r="C233" s="226"/>
      <c r="D233" s="227"/>
      <c r="F233" s="227"/>
      <c r="G233" s="227"/>
    </row>
    <row r="234" spans="1:7">
      <c r="A234" s="225"/>
      <c r="B234" s="227"/>
      <c r="C234" s="226"/>
      <c r="D234" s="227"/>
      <c r="F234" s="227"/>
      <c r="G234" s="227"/>
    </row>
    <row r="235" spans="1:7">
      <c r="A235" s="225"/>
      <c r="B235" s="227"/>
      <c r="C235" s="226"/>
      <c r="D235" s="227"/>
      <c r="F235" s="227"/>
      <c r="G235" s="227"/>
    </row>
    <row r="236" spans="1:7">
      <c r="A236" s="225"/>
      <c r="B236" s="227"/>
      <c r="C236" s="226"/>
      <c r="D236" s="227"/>
      <c r="F236" s="227"/>
      <c r="G236" s="227"/>
    </row>
    <row r="237" spans="1:7">
      <c r="A237" s="225"/>
      <c r="B237" s="227"/>
      <c r="C237" s="226"/>
      <c r="D237" s="227"/>
      <c r="F237" s="227"/>
      <c r="G237" s="227"/>
    </row>
    <row r="238" spans="1:7">
      <c r="A238" s="225"/>
      <c r="B238" s="227"/>
      <c r="C238" s="226"/>
      <c r="D238" s="227"/>
      <c r="F238" s="227"/>
      <c r="G238" s="227"/>
    </row>
    <row r="239" spans="1:7">
      <c r="A239" s="225"/>
      <c r="B239" s="227"/>
      <c r="C239" s="226"/>
      <c r="D239" s="227"/>
      <c r="F239" s="227"/>
      <c r="G239" s="227"/>
    </row>
    <row r="240" spans="1:7">
      <c r="A240" s="225"/>
      <c r="B240" s="227"/>
      <c r="C240" s="226"/>
      <c r="D240" s="227"/>
      <c r="F240" s="227"/>
      <c r="G240" s="227"/>
    </row>
    <row r="241" spans="1:7">
      <c r="A241" s="225"/>
      <c r="B241" s="227"/>
      <c r="C241" s="226"/>
      <c r="D241" s="227"/>
      <c r="F241" s="227"/>
      <c r="G241" s="227"/>
    </row>
    <row r="242" spans="1:7">
      <c r="A242" s="225"/>
      <c r="B242" s="227"/>
      <c r="C242" s="226"/>
      <c r="D242" s="227"/>
      <c r="F242" s="227"/>
      <c r="G242" s="227"/>
    </row>
    <row r="243" spans="1:7">
      <c r="A243" s="225"/>
      <c r="B243" s="227"/>
      <c r="C243" s="226"/>
      <c r="D243" s="227"/>
      <c r="F243" s="227"/>
      <c r="G243" s="227"/>
    </row>
    <row r="244" spans="1:7">
      <c r="A244" s="225"/>
      <c r="B244" s="227"/>
      <c r="C244" s="226"/>
      <c r="D244" s="227"/>
      <c r="F244" s="227"/>
      <c r="G244" s="227"/>
    </row>
    <row r="245" spans="1:7">
      <c r="A245" s="225"/>
      <c r="B245" s="227"/>
      <c r="C245" s="226"/>
      <c r="D245" s="227"/>
      <c r="F245" s="227"/>
      <c r="G245" s="227"/>
    </row>
    <row r="246" spans="1:7">
      <c r="A246" s="225"/>
      <c r="B246" s="227"/>
      <c r="C246" s="226"/>
      <c r="D246" s="227"/>
      <c r="F246" s="227"/>
      <c r="G246" s="227"/>
    </row>
    <row r="247" spans="1:7">
      <c r="A247" s="225"/>
      <c r="B247" s="227"/>
      <c r="C247" s="226"/>
      <c r="D247" s="227"/>
      <c r="F247" s="227"/>
      <c r="G247" s="227"/>
    </row>
    <row r="248" spans="1:7">
      <c r="A248" s="225"/>
      <c r="B248" s="227"/>
      <c r="C248" s="226"/>
      <c r="D248" s="227"/>
      <c r="F248" s="227"/>
      <c r="G248" s="227"/>
    </row>
    <row r="249" spans="1:7">
      <c r="A249" s="225"/>
      <c r="B249" s="227"/>
      <c r="C249" s="226"/>
      <c r="D249" s="227"/>
      <c r="F249" s="227"/>
      <c r="G249" s="227"/>
    </row>
    <row r="250" spans="1:7">
      <c r="A250" s="225"/>
      <c r="B250" s="227"/>
      <c r="C250" s="226"/>
      <c r="D250" s="227"/>
      <c r="F250" s="227"/>
      <c r="G250" s="227"/>
    </row>
    <row r="251" spans="1:7">
      <c r="A251" s="225"/>
      <c r="B251" s="227"/>
      <c r="C251" s="226"/>
      <c r="D251" s="227"/>
      <c r="F251" s="227"/>
      <c r="G251" s="227"/>
    </row>
    <row r="252" spans="1:7">
      <c r="A252" s="225"/>
      <c r="B252" s="227"/>
      <c r="C252" s="226"/>
      <c r="D252" s="227"/>
      <c r="F252" s="227"/>
      <c r="G252" s="227"/>
    </row>
    <row r="253" spans="1:7">
      <c r="A253" s="225"/>
      <c r="B253" s="227"/>
      <c r="C253" s="226"/>
      <c r="D253" s="227"/>
      <c r="F253" s="227"/>
      <c r="G253" s="227"/>
    </row>
    <row r="254" spans="1:7">
      <c r="A254" s="225"/>
      <c r="B254" s="227"/>
      <c r="C254" s="226"/>
      <c r="D254" s="227"/>
      <c r="F254" s="227"/>
      <c r="G254" s="227"/>
    </row>
    <row r="255" spans="1:7">
      <c r="A255" s="225"/>
      <c r="B255" s="227"/>
      <c r="C255" s="226"/>
      <c r="D255" s="227"/>
      <c r="F255" s="227"/>
      <c r="G255" s="227"/>
    </row>
    <row r="256" spans="1:7">
      <c r="A256" s="225"/>
      <c r="B256" s="227"/>
      <c r="C256" s="226"/>
      <c r="D256" s="227"/>
      <c r="F256" s="227"/>
      <c r="G256" s="227"/>
    </row>
    <row r="257" spans="1:7">
      <c r="A257" s="225"/>
      <c r="B257" s="227"/>
      <c r="C257" s="226"/>
      <c r="D257" s="227"/>
      <c r="F257" s="227"/>
      <c r="G257" s="227"/>
    </row>
    <row r="258" spans="1:7">
      <c r="A258" s="225"/>
      <c r="B258" s="227"/>
      <c r="C258" s="226"/>
      <c r="D258" s="227"/>
      <c r="F258" s="227"/>
      <c r="G258" s="227"/>
    </row>
    <row r="259" spans="1:7">
      <c r="A259" s="225"/>
      <c r="B259" s="227"/>
      <c r="C259" s="226"/>
      <c r="D259" s="227"/>
      <c r="F259" s="227"/>
      <c r="G259" s="227"/>
    </row>
    <row r="260" spans="1:7">
      <c r="A260" s="225"/>
      <c r="B260" s="227"/>
      <c r="C260" s="226"/>
      <c r="D260" s="227"/>
      <c r="F260" s="227"/>
      <c r="G260" s="227"/>
    </row>
    <row r="261" spans="1:7">
      <c r="A261" s="225"/>
      <c r="B261" s="227"/>
      <c r="C261" s="226"/>
      <c r="D261" s="227"/>
      <c r="F261" s="227"/>
      <c r="G261" s="227"/>
    </row>
    <row r="262" spans="1:7">
      <c r="A262" s="225"/>
      <c r="B262" s="227"/>
      <c r="C262" s="226"/>
      <c r="D262" s="227"/>
      <c r="F262" s="227"/>
      <c r="G262" s="227"/>
    </row>
    <row r="263" spans="1:7">
      <c r="A263" s="225"/>
      <c r="B263" s="227"/>
      <c r="C263" s="226"/>
      <c r="D263" s="227"/>
      <c r="F263" s="227"/>
      <c r="G263" s="227"/>
    </row>
    <row r="264" spans="1:7">
      <c r="A264" s="225"/>
      <c r="B264" s="227"/>
      <c r="C264" s="226"/>
      <c r="D264" s="227"/>
      <c r="F264" s="227"/>
      <c r="G264" s="227"/>
    </row>
    <row r="265" spans="1:7">
      <c r="A265" s="225"/>
      <c r="B265" s="227"/>
      <c r="C265" s="226"/>
      <c r="D265" s="227"/>
      <c r="F265" s="227"/>
      <c r="G265" s="227"/>
    </row>
    <row r="266" spans="1:7">
      <c r="A266" s="225"/>
      <c r="B266" s="227"/>
      <c r="C266" s="226"/>
      <c r="D266" s="227"/>
      <c r="F266" s="227"/>
      <c r="G266" s="227"/>
    </row>
    <row r="267" spans="1:7">
      <c r="A267" s="225"/>
      <c r="B267" s="227"/>
      <c r="C267" s="226"/>
      <c r="D267" s="227"/>
      <c r="F267" s="227"/>
      <c r="G267" s="227"/>
    </row>
    <row r="268" spans="1:7">
      <c r="A268" s="225"/>
      <c r="B268" s="227"/>
      <c r="C268" s="226"/>
      <c r="D268" s="227"/>
      <c r="F268" s="227"/>
      <c r="G268" s="227"/>
    </row>
    <row r="269" spans="1:7">
      <c r="A269" s="225"/>
      <c r="B269" s="227"/>
      <c r="C269" s="226"/>
      <c r="D269" s="227"/>
      <c r="F269" s="227"/>
      <c r="G269" s="227"/>
    </row>
    <row r="270" spans="1:7">
      <c r="A270" s="225"/>
      <c r="B270" s="227"/>
      <c r="C270" s="226"/>
      <c r="D270" s="227"/>
      <c r="F270" s="227"/>
      <c r="G270" s="227"/>
    </row>
    <row r="271" spans="1:7">
      <c r="A271" s="225"/>
      <c r="B271" s="227"/>
      <c r="C271" s="226"/>
      <c r="D271" s="227"/>
      <c r="F271" s="227"/>
      <c r="G271" s="227"/>
    </row>
    <row r="272" spans="1:7">
      <c r="A272" s="225"/>
      <c r="B272" s="227"/>
      <c r="C272" s="226"/>
      <c r="D272" s="227"/>
      <c r="F272" s="227"/>
      <c r="G272" s="227"/>
    </row>
    <row r="273" spans="1:7">
      <c r="A273" s="225"/>
      <c r="B273" s="227"/>
      <c r="C273" s="226"/>
      <c r="D273" s="227"/>
      <c r="F273" s="227"/>
      <c r="G273" s="227"/>
    </row>
    <row r="274" spans="1:7">
      <c r="A274" s="225"/>
      <c r="B274" s="227"/>
      <c r="C274" s="233"/>
      <c r="D274" s="227"/>
      <c r="F274" s="227"/>
      <c r="G274" s="227"/>
    </row>
    <row r="275" spans="1:7">
      <c r="A275" s="225"/>
      <c r="B275" s="227"/>
      <c r="C275" s="233"/>
      <c r="D275" s="227"/>
      <c r="F275" s="227"/>
      <c r="G275" s="227"/>
    </row>
    <row r="276" spans="1:7">
      <c r="A276" s="225"/>
      <c r="B276" s="227"/>
      <c r="C276" s="233"/>
      <c r="D276" s="227"/>
      <c r="F276" s="227"/>
      <c r="G276" s="227"/>
    </row>
    <row r="277" spans="1:7">
      <c r="A277" s="225"/>
      <c r="B277" s="227"/>
      <c r="C277" s="233"/>
      <c r="D277" s="227"/>
      <c r="F277" s="227"/>
      <c r="G277" s="227"/>
    </row>
    <row r="278" spans="1:7">
      <c r="A278" s="225"/>
      <c r="B278" s="227"/>
      <c r="C278" s="233"/>
      <c r="D278" s="227"/>
      <c r="F278" s="227"/>
      <c r="G278" s="227"/>
    </row>
    <row r="279" spans="1:7">
      <c r="A279" s="225"/>
      <c r="B279" s="227"/>
      <c r="C279" s="233"/>
      <c r="D279" s="227"/>
      <c r="F279" s="227"/>
      <c r="G279" s="227"/>
    </row>
    <row r="280" spans="1:7">
      <c r="A280" s="225"/>
      <c r="B280" s="227"/>
      <c r="C280" s="233"/>
      <c r="D280" s="227"/>
      <c r="F280" s="227"/>
      <c r="G280" s="227"/>
    </row>
    <row r="281" spans="1:7">
      <c r="A281" s="225"/>
      <c r="B281" s="227"/>
      <c r="C281" s="233"/>
      <c r="D281" s="227"/>
      <c r="F281" s="227"/>
      <c r="G281" s="227"/>
    </row>
    <row r="282" spans="1:7">
      <c r="A282" s="225"/>
      <c r="B282" s="227"/>
      <c r="C282" s="233"/>
      <c r="D282" s="227"/>
      <c r="F282" s="227"/>
      <c r="G282" s="227"/>
    </row>
    <row r="283" spans="1:7">
      <c r="A283" s="225"/>
      <c r="B283" s="227"/>
      <c r="C283" s="233"/>
      <c r="D283" s="227"/>
      <c r="F283" s="227"/>
      <c r="G283" s="227"/>
    </row>
    <row r="284" spans="1:7">
      <c r="A284" s="225"/>
      <c r="B284" s="227"/>
      <c r="C284" s="233"/>
      <c r="D284" s="227"/>
      <c r="F284" s="227"/>
      <c r="G284" s="227"/>
    </row>
    <row r="285" spans="1:7">
      <c r="A285" s="225"/>
      <c r="B285" s="227"/>
      <c r="C285" s="233"/>
      <c r="D285" s="227"/>
      <c r="F285" s="227"/>
      <c r="G285" s="227"/>
    </row>
    <row r="286" spans="1:7">
      <c r="A286" s="225"/>
      <c r="B286" s="227"/>
      <c r="C286" s="233"/>
      <c r="D286" s="227"/>
      <c r="F286" s="227"/>
      <c r="G286" s="227"/>
    </row>
    <row r="287" spans="1:7">
      <c r="A287" s="225"/>
      <c r="B287" s="227"/>
      <c r="C287" s="233"/>
      <c r="D287" s="227"/>
      <c r="F287" s="227"/>
      <c r="G287" s="227"/>
    </row>
    <row r="288" spans="1:7">
      <c r="A288" s="225"/>
      <c r="B288" s="227"/>
      <c r="C288" s="233"/>
      <c r="D288" s="227"/>
      <c r="F288" s="227"/>
      <c r="G288" s="227"/>
    </row>
    <row r="289" spans="1:7">
      <c r="A289" s="225"/>
      <c r="B289" s="227"/>
      <c r="C289" s="233"/>
      <c r="D289" s="227"/>
      <c r="F289" s="227"/>
      <c r="G289" s="227"/>
    </row>
    <row r="290" spans="1:7">
      <c r="A290" s="225"/>
      <c r="B290" s="227"/>
      <c r="C290" s="233"/>
      <c r="D290" s="227"/>
      <c r="F290" s="227"/>
      <c r="G290" s="227"/>
    </row>
    <row r="291" spans="1:7">
      <c r="A291" s="225"/>
      <c r="B291" s="227"/>
      <c r="C291" s="233"/>
      <c r="D291" s="227"/>
      <c r="F291" s="227"/>
      <c r="G291" s="227"/>
    </row>
    <row r="292" spans="1:7">
      <c r="A292" s="225"/>
      <c r="B292" s="227"/>
      <c r="C292" s="233"/>
      <c r="D292" s="227"/>
      <c r="F292" s="227"/>
      <c r="G292" s="227"/>
    </row>
    <row r="293" spans="1:7">
      <c r="A293" s="225"/>
      <c r="B293" s="227"/>
      <c r="C293" s="233"/>
      <c r="D293" s="227"/>
      <c r="F293" s="227"/>
      <c r="G293" s="227"/>
    </row>
    <row r="294" spans="1:7">
      <c r="A294" s="225"/>
      <c r="B294" s="227"/>
      <c r="C294" s="233"/>
      <c r="D294" s="227"/>
      <c r="F294" s="227"/>
      <c r="G294" s="227"/>
    </row>
    <row r="295" spans="1:7">
      <c r="A295" s="225"/>
      <c r="B295" s="227"/>
      <c r="C295" s="233"/>
      <c r="D295" s="227"/>
      <c r="F295" s="227"/>
      <c r="G295" s="227"/>
    </row>
    <row r="296" spans="1:7">
      <c r="A296" s="225"/>
      <c r="B296" s="227"/>
      <c r="C296" s="233"/>
      <c r="D296" s="227"/>
      <c r="F296" s="227"/>
      <c r="G296" s="227"/>
    </row>
    <row r="297" spans="1:7">
      <c r="A297" s="225"/>
      <c r="B297" s="227"/>
      <c r="C297" s="233"/>
      <c r="D297" s="227"/>
      <c r="F297" s="227"/>
      <c r="G297" s="227"/>
    </row>
    <row r="298" spans="1:7">
      <c r="A298" s="225"/>
      <c r="B298" s="227"/>
      <c r="C298" s="233"/>
      <c r="D298" s="227"/>
      <c r="F298" s="227"/>
      <c r="G298" s="227"/>
    </row>
    <row r="299" spans="1:7">
      <c r="A299" s="225"/>
      <c r="B299" s="227"/>
      <c r="C299" s="233"/>
      <c r="D299" s="227"/>
      <c r="F299" s="227"/>
      <c r="G299" s="227"/>
    </row>
    <row r="300" spans="1:7">
      <c r="A300" s="225"/>
      <c r="B300" s="227"/>
      <c r="C300" s="233"/>
      <c r="D300" s="227"/>
      <c r="F300" s="227"/>
      <c r="G300" s="227"/>
    </row>
    <row r="301" spans="1:7">
      <c r="A301" s="225"/>
      <c r="B301" s="227"/>
      <c r="C301" s="233"/>
      <c r="D301" s="227"/>
      <c r="F301" s="227"/>
      <c r="G301" s="227"/>
    </row>
    <row r="302" spans="1:7">
      <c r="A302" s="225"/>
      <c r="B302" s="227"/>
      <c r="C302" s="233"/>
      <c r="D302" s="227"/>
      <c r="F302" s="227"/>
      <c r="G302" s="227"/>
    </row>
    <row r="303" spans="1:7">
      <c r="A303" s="225"/>
      <c r="B303" s="227"/>
      <c r="C303" s="233"/>
      <c r="D303" s="227"/>
      <c r="F303" s="227"/>
      <c r="G303" s="227"/>
    </row>
    <row r="304" spans="1:7">
      <c r="A304" s="225"/>
      <c r="B304" s="227"/>
      <c r="C304" s="233"/>
      <c r="D304" s="227"/>
      <c r="F304" s="227"/>
      <c r="G304" s="227"/>
    </row>
    <row r="305" spans="1:7">
      <c r="A305" s="225"/>
      <c r="B305" s="227"/>
      <c r="C305" s="233"/>
      <c r="D305" s="227"/>
      <c r="F305" s="227"/>
      <c r="G305" s="227"/>
    </row>
    <row r="306" spans="1:7">
      <c r="A306" s="225"/>
      <c r="B306" s="227"/>
      <c r="C306" s="233"/>
      <c r="D306" s="227"/>
      <c r="F306" s="227"/>
      <c r="G306" s="227"/>
    </row>
    <row r="307" spans="1:7">
      <c r="A307" s="225"/>
      <c r="B307" s="227"/>
      <c r="C307" s="233"/>
      <c r="D307" s="227"/>
      <c r="F307" s="227"/>
      <c r="G307" s="227"/>
    </row>
    <row r="308" spans="1:7">
      <c r="A308" s="225"/>
      <c r="B308" s="227"/>
      <c r="C308" s="233"/>
      <c r="D308" s="227"/>
      <c r="F308" s="227"/>
      <c r="G308" s="227"/>
    </row>
    <row r="309" spans="1:7">
      <c r="A309" s="225"/>
      <c r="B309" s="227"/>
      <c r="C309" s="233"/>
      <c r="D309" s="227"/>
      <c r="F309" s="227"/>
      <c r="G309" s="227"/>
    </row>
    <row r="310" spans="1:7">
      <c r="A310" s="225"/>
      <c r="B310" s="227"/>
      <c r="C310" s="233"/>
      <c r="D310" s="227"/>
      <c r="F310" s="227"/>
      <c r="G310" s="227"/>
    </row>
    <row r="311" spans="1:7">
      <c r="A311" s="225"/>
      <c r="B311" s="227"/>
      <c r="C311" s="233"/>
      <c r="D311" s="227"/>
      <c r="F311" s="227"/>
      <c r="G311" s="227"/>
    </row>
    <row r="312" spans="1:7">
      <c r="A312" s="225"/>
      <c r="B312" s="227"/>
      <c r="C312" s="233"/>
      <c r="D312" s="227"/>
      <c r="F312" s="227"/>
      <c r="G312" s="227"/>
    </row>
    <row r="313" spans="1:7">
      <c r="A313" s="225"/>
      <c r="B313" s="227"/>
      <c r="C313" s="233"/>
      <c r="D313" s="227"/>
      <c r="F313" s="227"/>
      <c r="G313" s="227"/>
    </row>
    <row r="314" spans="1:7">
      <c r="A314" s="225"/>
      <c r="B314" s="227"/>
      <c r="C314" s="233"/>
      <c r="D314" s="227"/>
      <c r="F314" s="227"/>
      <c r="G314" s="227"/>
    </row>
    <row r="315" spans="1:7">
      <c r="A315" s="225"/>
      <c r="B315" s="227"/>
      <c r="C315" s="233"/>
      <c r="D315" s="227"/>
      <c r="F315" s="227"/>
      <c r="G315" s="227"/>
    </row>
    <row r="316" spans="1:7">
      <c r="A316" s="225"/>
      <c r="B316" s="227"/>
      <c r="C316" s="233"/>
      <c r="D316" s="227"/>
      <c r="F316" s="227"/>
      <c r="G316" s="227"/>
    </row>
    <row r="317" spans="1:7">
      <c r="A317" s="225"/>
      <c r="B317" s="227"/>
      <c r="C317" s="233"/>
      <c r="D317" s="227"/>
      <c r="F317" s="227"/>
      <c r="G317" s="227"/>
    </row>
    <row r="318" spans="1:7">
      <c r="A318" s="225"/>
      <c r="B318" s="227"/>
      <c r="C318" s="233"/>
      <c r="D318" s="227"/>
      <c r="F318" s="227"/>
      <c r="G318" s="227"/>
    </row>
    <row r="319" spans="1:7">
      <c r="A319" s="225"/>
      <c r="B319" s="227"/>
      <c r="C319" s="233"/>
      <c r="D319" s="227"/>
      <c r="F319" s="227"/>
      <c r="G319" s="227"/>
    </row>
    <row r="320" spans="1:7">
      <c r="A320" s="225"/>
      <c r="B320" s="227"/>
      <c r="C320" s="233"/>
      <c r="D320" s="227"/>
      <c r="F320" s="227"/>
      <c r="G320" s="227"/>
    </row>
    <row r="321" spans="1:7">
      <c r="A321" s="225"/>
      <c r="B321" s="227"/>
      <c r="C321" s="233"/>
      <c r="D321" s="227"/>
      <c r="F321" s="227"/>
      <c r="G321" s="227"/>
    </row>
    <row r="322" spans="1:7">
      <c r="A322" s="225"/>
      <c r="B322" s="227"/>
      <c r="C322" s="233"/>
      <c r="D322" s="227"/>
      <c r="F322" s="227"/>
      <c r="G322" s="227"/>
    </row>
    <row r="323" spans="1:7">
      <c r="A323" s="227"/>
      <c r="B323" s="227"/>
      <c r="C323" s="233"/>
      <c r="D323" s="227"/>
      <c r="F323" s="227"/>
      <c r="G323" s="227"/>
    </row>
    <row r="324" spans="1:7">
      <c r="A324" s="227"/>
      <c r="B324" s="227"/>
      <c r="C324" s="233"/>
      <c r="D324" s="227"/>
      <c r="F324" s="227"/>
      <c r="G324" s="227"/>
    </row>
    <row r="325" spans="1:7">
      <c r="A325" s="227"/>
      <c r="B325" s="227"/>
      <c r="C325" s="233"/>
      <c r="D325" s="227"/>
      <c r="F325" s="227"/>
      <c r="G325" s="227"/>
    </row>
    <row r="326" spans="1:7">
      <c r="A326" s="227"/>
      <c r="B326" s="227"/>
      <c r="C326" s="233"/>
      <c r="D326" s="227"/>
      <c r="F326" s="227"/>
      <c r="G326" s="227"/>
    </row>
    <row r="327" spans="1:7">
      <c r="A327" s="227"/>
      <c r="B327" s="227"/>
      <c r="C327" s="233"/>
      <c r="D327" s="227"/>
      <c r="F327" s="227"/>
      <c r="G327" s="227"/>
    </row>
    <row r="328" spans="1:7">
      <c r="A328" s="227"/>
      <c r="B328" s="227"/>
      <c r="C328" s="233"/>
      <c r="D328" s="227"/>
      <c r="F328" s="227"/>
      <c r="G328" s="227"/>
    </row>
    <row r="329" spans="1:7">
      <c r="A329" s="227"/>
      <c r="B329" s="227"/>
      <c r="C329" s="233"/>
      <c r="D329" s="227"/>
      <c r="F329" s="227"/>
      <c r="G329" s="227"/>
    </row>
    <row r="330" spans="1:7">
      <c r="A330" s="227"/>
      <c r="B330" s="227"/>
      <c r="C330" s="233"/>
      <c r="D330" s="227"/>
      <c r="F330" s="227"/>
      <c r="G330" s="227"/>
    </row>
    <row r="331" spans="1:7">
      <c r="A331" s="227"/>
      <c r="B331" s="227"/>
      <c r="C331" s="233"/>
      <c r="D331" s="227"/>
      <c r="F331" s="227"/>
      <c r="G331" s="227"/>
    </row>
    <row r="332" spans="1:7">
      <c r="A332" s="227"/>
      <c r="B332" s="227"/>
      <c r="C332" s="233"/>
      <c r="D332" s="227"/>
      <c r="F332" s="227"/>
      <c r="G332" s="227"/>
    </row>
    <row r="333" spans="1:7">
      <c r="A333" s="227"/>
      <c r="B333" s="227"/>
      <c r="C333" s="233"/>
      <c r="D333" s="227"/>
      <c r="F333" s="227"/>
      <c r="G333" s="227"/>
    </row>
    <row r="334" spans="1:7">
      <c r="A334" s="227"/>
      <c r="B334" s="227"/>
      <c r="C334" s="233"/>
      <c r="D334" s="227"/>
      <c r="F334" s="227"/>
      <c r="G334" s="227"/>
    </row>
    <row r="335" spans="1:7">
      <c r="A335" s="227"/>
      <c r="B335" s="227"/>
      <c r="C335" s="233"/>
      <c r="D335" s="227"/>
      <c r="F335" s="227"/>
      <c r="G335" s="227"/>
    </row>
    <row r="336" spans="1:7">
      <c r="A336" s="227"/>
      <c r="B336" s="227"/>
      <c r="C336" s="233"/>
      <c r="D336" s="227"/>
      <c r="F336" s="227"/>
      <c r="G336" s="227"/>
    </row>
    <row r="337" spans="1:7">
      <c r="A337" s="227"/>
      <c r="B337" s="227"/>
      <c r="C337" s="233"/>
      <c r="D337" s="227"/>
      <c r="F337" s="227"/>
      <c r="G337" s="227"/>
    </row>
    <row r="338" spans="1:7">
      <c r="A338" s="227"/>
      <c r="B338" s="227"/>
      <c r="C338" s="233"/>
      <c r="D338" s="227"/>
      <c r="F338" s="227"/>
      <c r="G338" s="227"/>
    </row>
    <row r="339" spans="1:7">
      <c r="A339" s="227"/>
      <c r="B339" s="227"/>
      <c r="C339" s="233"/>
      <c r="D339" s="227"/>
      <c r="F339" s="227"/>
      <c r="G339" s="227"/>
    </row>
    <row r="340" spans="1:7">
      <c r="A340" s="227"/>
      <c r="B340" s="227"/>
      <c r="C340" s="233"/>
      <c r="D340" s="227"/>
      <c r="F340" s="227"/>
      <c r="G340" s="227"/>
    </row>
    <row r="341" spans="1:7">
      <c r="A341" s="227"/>
      <c r="B341" s="227"/>
      <c r="C341" s="233"/>
      <c r="D341" s="227"/>
      <c r="F341" s="227"/>
      <c r="G341" s="227"/>
    </row>
    <row r="342" spans="1:7">
      <c r="A342" s="227"/>
      <c r="B342" s="227"/>
      <c r="C342" s="233"/>
      <c r="D342" s="227"/>
      <c r="F342" s="227"/>
      <c r="G342" s="227"/>
    </row>
    <row r="343" spans="1:7">
      <c r="A343" s="227"/>
      <c r="B343" s="227"/>
      <c r="C343" s="233"/>
      <c r="D343" s="227"/>
      <c r="F343" s="227"/>
      <c r="G343" s="227"/>
    </row>
    <row r="344" spans="1:7">
      <c r="A344" s="227"/>
      <c r="B344" s="227"/>
      <c r="C344" s="233"/>
      <c r="D344" s="227"/>
      <c r="F344" s="227"/>
      <c r="G344" s="227"/>
    </row>
    <row r="345" spans="1:7">
      <c r="A345" s="227"/>
      <c r="B345" s="227"/>
      <c r="C345" s="233"/>
      <c r="D345" s="227"/>
      <c r="F345" s="227"/>
      <c r="G345" s="227"/>
    </row>
    <row r="346" spans="1:7">
      <c r="A346" s="227"/>
      <c r="B346" s="227"/>
      <c r="C346" s="233"/>
      <c r="D346" s="227"/>
      <c r="F346" s="227"/>
      <c r="G346" s="227"/>
    </row>
    <row r="347" spans="1:7">
      <c r="A347" s="227"/>
      <c r="B347" s="227"/>
      <c r="C347" s="233"/>
      <c r="D347" s="227"/>
      <c r="F347" s="227"/>
      <c r="G347" s="227"/>
    </row>
    <row r="348" spans="1:7">
      <c r="A348" s="227"/>
      <c r="B348" s="227"/>
      <c r="C348" s="233"/>
      <c r="D348" s="227"/>
      <c r="F348" s="227"/>
      <c r="G348" s="227"/>
    </row>
    <row r="349" spans="1:7">
      <c r="A349" s="227"/>
      <c r="B349" s="227"/>
      <c r="C349" s="233"/>
      <c r="D349" s="227"/>
      <c r="F349" s="227"/>
      <c r="G349" s="227"/>
    </row>
    <row r="350" spans="1:7">
      <c r="A350" s="227"/>
      <c r="B350" s="227"/>
      <c r="C350" s="233"/>
      <c r="D350" s="227"/>
      <c r="F350" s="227"/>
      <c r="G350" s="227"/>
    </row>
    <row r="351" spans="1:7">
      <c r="A351" s="227"/>
      <c r="B351" s="227"/>
      <c r="C351" s="233"/>
      <c r="D351" s="227"/>
      <c r="F351" s="227"/>
      <c r="G351" s="227"/>
    </row>
    <row r="352" spans="1:7">
      <c r="A352" s="227"/>
      <c r="B352" s="227"/>
      <c r="C352" s="233"/>
      <c r="D352" s="227"/>
      <c r="F352" s="227"/>
      <c r="G352" s="227"/>
    </row>
    <row r="353" spans="1:7">
      <c r="A353" s="227"/>
      <c r="B353" s="227"/>
      <c r="C353" s="233"/>
      <c r="D353" s="227"/>
      <c r="F353" s="227"/>
      <c r="G353" s="227"/>
    </row>
    <row r="354" spans="1:7">
      <c r="A354" s="227"/>
      <c r="B354" s="227"/>
      <c r="C354" s="233"/>
      <c r="D354" s="227"/>
      <c r="F354" s="227"/>
      <c r="G354" s="227"/>
    </row>
    <row r="355" spans="1:7">
      <c r="A355" s="227"/>
      <c r="B355" s="227"/>
      <c r="C355" s="233"/>
      <c r="D355" s="227"/>
      <c r="F355" s="227"/>
      <c r="G355" s="227"/>
    </row>
    <row r="356" spans="1:7">
      <c r="A356" s="227"/>
      <c r="B356" s="227"/>
      <c r="C356" s="233"/>
      <c r="D356" s="227"/>
      <c r="F356" s="227"/>
      <c r="G356" s="227"/>
    </row>
    <row r="357" spans="1:7">
      <c r="A357" s="227"/>
      <c r="B357" s="227"/>
      <c r="C357" s="233"/>
      <c r="D357" s="227"/>
      <c r="F357" s="227"/>
      <c r="G357" s="227"/>
    </row>
    <row r="358" spans="1:7">
      <c r="A358" s="227"/>
      <c r="B358" s="227"/>
      <c r="C358" s="233"/>
      <c r="D358" s="227"/>
      <c r="F358" s="227"/>
      <c r="G358" s="227"/>
    </row>
    <row r="359" spans="1:7">
      <c r="A359" s="227"/>
      <c r="B359" s="227"/>
      <c r="C359" s="233"/>
      <c r="D359" s="227"/>
      <c r="F359" s="227"/>
      <c r="G359" s="227"/>
    </row>
    <row r="360" spans="1:7">
      <c r="A360" s="227"/>
      <c r="B360" s="227"/>
      <c r="C360" s="233"/>
      <c r="D360" s="227"/>
      <c r="F360" s="227"/>
      <c r="G360" s="227"/>
    </row>
    <row r="361" spans="1:7">
      <c r="A361" s="227"/>
      <c r="B361" s="227"/>
      <c r="C361" s="233"/>
      <c r="D361" s="227"/>
      <c r="F361" s="227"/>
      <c r="G361" s="227"/>
    </row>
    <row r="362" spans="1:7">
      <c r="A362" s="227"/>
      <c r="B362" s="227"/>
      <c r="C362" s="233"/>
      <c r="D362" s="227"/>
      <c r="F362" s="227"/>
      <c r="G362" s="227"/>
    </row>
    <row r="363" spans="1:7">
      <c r="A363" s="227"/>
      <c r="B363" s="227"/>
      <c r="C363" s="233"/>
      <c r="D363" s="227"/>
      <c r="F363" s="227"/>
      <c r="G363" s="227"/>
    </row>
    <row r="364" spans="1:7">
      <c r="A364" s="227"/>
      <c r="B364" s="227"/>
      <c r="C364" s="233"/>
      <c r="D364" s="227"/>
      <c r="F364" s="227"/>
      <c r="G364" s="227"/>
    </row>
    <row r="365" spans="1:7">
      <c r="A365" s="227"/>
      <c r="B365" s="227"/>
      <c r="C365" s="233"/>
      <c r="D365" s="227"/>
      <c r="F365" s="227"/>
      <c r="G365" s="227"/>
    </row>
    <row r="366" spans="1:7">
      <c r="A366" s="227"/>
      <c r="B366" s="227"/>
      <c r="C366" s="233"/>
      <c r="D366" s="227"/>
      <c r="F366" s="227"/>
      <c r="G366" s="227"/>
    </row>
    <row r="367" spans="1:7">
      <c r="A367" s="227"/>
      <c r="B367" s="227"/>
      <c r="C367" s="233"/>
      <c r="D367" s="227"/>
      <c r="F367" s="227"/>
      <c r="G367" s="227"/>
    </row>
    <row r="368" spans="1:7">
      <c r="A368" s="227"/>
      <c r="B368" s="227"/>
      <c r="C368" s="233"/>
      <c r="D368" s="227"/>
      <c r="F368" s="227"/>
      <c r="G368" s="227"/>
    </row>
    <row r="369" spans="1:7">
      <c r="A369" s="227"/>
      <c r="B369" s="227"/>
      <c r="C369" s="233"/>
      <c r="D369" s="227"/>
      <c r="F369" s="227"/>
      <c r="G369" s="227"/>
    </row>
    <row r="370" spans="1:7">
      <c r="A370" s="227"/>
      <c r="B370" s="227"/>
      <c r="C370" s="233"/>
      <c r="D370" s="227"/>
      <c r="F370" s="227"/>
      <c r="G370" s="227"/>
    </row>
    <row r="371" spans="1:7">
      <c r="A371" s="227"/>
      <c r="B371" s="227"/>
      <c r="C371" s="233"/>
      <c r="D371" s="227"/>
      <c r="F371" s="227"/>
      <c r="G371" s="227"/>
    </row>
    <row r="372" spans="1:7">
      <c r="A372" s="227"/>
      <c r="B372" s="227"/>
      <c r="C372" s="233"/>
      <c r="D372" s="227"/>
      <c r="F372" s="227"/>
      <c r="G372" s="227"/>
    </row>
    <row r="373" spans="1:7">
      <c r="A373" s="227"/>
      <c r="B373" s="227"/>
      <c r="C373" s="233"/>
      <c r="D373" s="227"/>
      <c r="F373" s="227"/>
      <c r="G373" s="227"/>
    </row>
    <row r="374" spans="1:7">
      <c r="A374" s="227"/>
      <c r="B374" s="227"/>
      <c r="C374" s="233"/>
      <c r="D374" s="227"/>
      <c r="F374" s="227"/>
      <c r="G374" s="227"/>
    </row>
    <row r="375" spans="1:7">
      <c r="A375" s="227"/>
      <c r="B375" s="227"/>
      <c r="C375" s="233"/>
      <c r="D375" s="227"/>
      <c r="F375" s="227"/>
      <c r="G375" s="227"/>
    </row>
    <row r="376" spans="1:7">
      <c r="A376" s="227"/>
      <c r="B376" s="227"/>
      <c r="C376" s="233"/>
      <c r="D376" s="227"/>
      <c r="F376" s="227"/>
      <c r="G376" s="227"/>
    </row>
    <row r="377" spans="1:7">
      <c r="A377" s="227"/>
      <c r="B377" s="227"/>
      <c r="C377" s="233"/>
      <c r="D377" s="227"/>
      <c r="F377" s="227"/>
      <c r="G377" s="227"/>
    </row>
    <row r="378" spans="1:7">
      <c r="A378" s="227"/>
      <c r="B378" s="227"/>
      <c r="C378" s="233"/>
      <c r="D378" s="227"/>
      <c r="F378" s="227"/>
      <c r="G378" s="227"/>
    </row>
    <row r="379" spans="1:7">
      <c r="A379" s="227"/>
      <c r="B379" s="227"/>
      <c r="C379" s="233"/>
      <c r="D379" s="227"/>
      <c r="F379" s="227"/>
      <c r="G379" s="227"/>
    </row>
    <row r="380" spans="1:7">
      <c r="A380" s="227"/>
      <c r="B380" s="227"/>
      <c r="C380" s="233"/>
      <c r="D380" s="227"/>
      <c r="F380" s="227"/>
      <c r="G380" s="227"/>
    </row>
    <row r="381" spans="1:7">
      <c r="A381" s="227"/>
      <c r="B381" s="227"/>
      <c r="C381" s="233"/>
      <c r="D381" s="227"/>
      <c r="F381" s="227"/>
      <c r="G381" s="227"/>
    </row>
    <row r="382" spans="1:7">
      <c r="A382" s="227"/>
      <c r="B382" s="227"/>
      <c r="C382" s="233"/>
      <c r="D382" s="227"/>
      <c r="F382" s="227"/>
      <c r="G382" s="227"/>
    </row>
    <row r="383" spans="1:7">
      <c r="A383" s="227"/>
      <c r="B383" s="227"/>
      <c r="C383" s="233"/>
      <c r="D383" s="227"/>
      <c r="F383" s="227"/>
      <c r="G383" s="227"/>
    </row>
    <row r="384" spans="1:7">
      <c r="A384" s="227"/>
      <c r="B384" s="227"/>
      <c r="C384" s="233"/>
      <c r="D384" s="227"/>
      <c r="F384" s="227"/>
      <c r="G384" s="227"/>
    </row>
    <row r="385" spans="1:7">
      <c r="A385" s="227"/>
      <c r="B385" s="227"/>
      <c r="C385" s="233"/>
      <c r="D385" s="227"/>
      <c r="F385" s="227"/>
      <c r="G385" s="227"/>
    </row>
    <row r="386" spans="1:7">
      <c r="A386" s="227"/>
      <c r="B386" s="227"/>
      <c r="C386" s="233"/>
      <c r="D386" s="227"/>
      <c r="F386" s="227"/>
      <c r="G386" s="227"/>
    </row>
    <row r="387" spans="1:7">
      <c r="A387" s="227"/>
      <c r="B387" s="227"/>
      <c r="C387" s="233"/>
      <c r="D387" s="227"/>
      <c r="F387" s="227"/>
      <c r="G387" s="227"/>
    </row>
    <row r="388" spans="1:7">
      <c r="A388" s="227"/>
      <c r="B388" s="227"/>
      <c r="C388" s="233"/>
      <c r="D388" s="227"/>
      <c r="F388" s="227"/>
      <c r="G388" s="227"/>
    </row>
    <row r="389" spans="1:7">
      <c r="A389" s="227"/>
      <c r="B389" s="227"/>
      <c r="C389" s="233"/>
      <c r="D389" s="227"/>
      <c r="F389" s="227"/>
      <c r="G389" s="227"/>
    </row>
    <row r="390" spans="1:7">
      <c r="A390" s="227"/>
      <c r="B390" s="227"/>
      <c r="C390" s="233"/>
      <c r="D390" s="227"/>
      <c r="F390" s="227"/>
      <c r="G390" s="227"/>
    </row>
    <row r="391" spans="1:7">
      <c r="A391" s="227"/>
      <c r="B391" s="227"/>
      <c r="C391" s="233"/>
      <c r="D391" s="227"/>
      <c r="F391" s="227"/>
      <c r="G391" s="227"/>
    </row>
    <row r="392" spans="1:7">
      <c r="A392" s="227"/>
      <c r="B392" s="227"/>
      <c r="C392" s="233"/>
      <c r="D392" s="227"/>
      <c r="F392" s="227"/>
      <c r="G392" s="227"/>
    </row>
    <row r="393" spans="1:7">
      <c r="A393" s="227"/>
      <c r="B393" s="227"/>
      <c r="C393" s="233"/>
      <c r="D393" s="227"/>
      <c r="F393" s="227"/>
      <c r="G393" s="227"/>
    </row>
    <row r="394" spans="1:7">
      <c r="A394" s="227"/>
      <c r="B394" s="227"/>
      <c r="C394" s="233"/>
      <c r="D394" s="227"/>
      <c r="F394" s="227"/>
      <c r="G394" s="227"/>
    </row>
    <row r="395" spans="1:7">
      <c r="A395" s="227"/>
      <c r="B395" s="227"/>
      <c r="C395" s="233"/>
      <c r="D395" s="227"/>
      <c r="F395" s="227"/>
      <c r="G395" s="227"/>
    </row>
    <row r="396" spans="1:7">
      <c r="A396" s="227"/>
      <c r="B396" s="227"/>
      <c r="C396" s="233"/>
      <c r="D396" s="227"/>
      <c r="F396" s="227"/>
      <c r="G396" s="227"/>
    </row>
    <row r="397" spans="1:7">
      <c r="A397" s="227"/>
      <c r="B397" s="227"/>
      <c r="C397" s="233"/>
      <c r="D397" s="227"/>
      <c r="F397" s="227"/>
      <c r="G397" s="227"/>
    </row>
    <row r="398" spans="1:7">
      <c r="A398" s="227"/>
      <c r="B398" s="227"/>
      <c r="C398" s="233"/>
      <c r="D398" s="227"/>
      <c r="F398" s="227"/>
      <c r="G398" s="227"/>
    </row>
    <row r="399" spans="1:7">
      <c r="A399" s="227"/>
      <c r="B399" s="227"/>
      <c r="C399" s="233"/>
      <c r="D399" s="227"/>
      <c r="F399" s="227"/>
      <c r="G399" s="227"/>
    </row>
    <row r="400" spans="1:7">
      <c r="A400" s="227"/>
      <c r="B400" s="227"/>
      <c r="C400" s="233"/>
      <c r="D400" s="227"/>
      <c r="F400" s="227"/>
      <c r="G400" s="227"/>
    </row>
    <row r="401" spans="1:7">
      <c r="A401" s="227"/>
      <c r="B401" s="227"/>
      <c r="C401" s="233"/>
      <c r="D401" s="227"/>
      <c r="F401" s="227"/>
      <c r="G401" s="227"/>
    </row>
    <row r="402" spans="1:7">
      <c r="A402" s="227"/>
      <c r="B402" s="227"/>
      <c r="C402" s="233"/>
      <c r="D402" s="227"/>
      <c r="F402" s="227"/>
      <c r="G402" s="227"/>
    </row>
    <row r="403" spans="1:7">
      <c r="A403" s="227"/>
      <c r="B403" s="227"/>
      <c r="C403" s="233"/>
      <c r="D403" s="227"/>
      <c r="F403" s="227"/>
      <c r="G403" s="227"/>
    </row>
    <row r="404" spans="1:7">
      <c r="A404" s="227"/>
      <c r="B404" s="227"/>
      <c r="C404" s="233"/>
      <c r="D404" s="227"/>
      <c r="F404" s="227"/>
      <c r="G404" s="227"/>
    </row>
    <row r="405" spans="1:7">
      <c r="A405" s="227"/>
      <c r="B405" s="227"/>
      <c r="C405" s="233"/>
      <c r="D405" s="227"/>
      <c r="F405" s="227"/>
      <c r="G405" s="227"/>
    </row>
    <row r="406" spans="1:7">
      <c r="A406" s="227"/>
      <c r="B406" s="227"/>
      <c r="C406" s="233"/>
      <c r="D406" s="227"/>
      <c r="F406" s="227"/>
      <c r="G406" s="227"/>
    </row>
    <row r="407" spans="1:7">
      <c r="A407" s="227"/>
      <c r="B407" s="227"/>
      <c r="C407" s="233"/>
      <c r="D407" s="227"/>
      <c r="F407" s="227"/>
      <c r="G407" s="227"/>
    </row>
    <row r="408" spans="1:7">
      <c r="A408" s="227"/>
      <c r="B408" s="227"/>
      <c r="C408" s="233"/>
      <c r="D408" s="227"/>
      <c r="F408" s="227"/>
      <c r="G408" s="227"/>
    </row>
    <row r="409" spans="1:7">
      <c r="A409" s="227"/>
      <c r="B409" s="227"/>
      <c r="C409" s="233"/>
      <c r="D409" s="227"/>
      <c r="F409" s="227"/>
      <c r="G409" s="227"/>
    </row>
    <row r="410" spans="1:7">
      <c r="A410" s="227"/>
      <c r="B410" s="227"/>
      <c r="C410" s="233"/>
      <c r="D410" s="227"/>
      <c r="F410" s="227"/>
      <c r="G410" s="227"/>
    </row>
    <row r="411" spans="1:7">
      <c r="A411" s="227"/>
      <c r="B411" s="227"/>
      <c r="C411" s="233"/>
      <c r="D411" s="227"/>
      <c r="F411" s="227"/>
      <c r="G411" s="227"/>
    </row>
    <row r="412" spans="1:7">
      <c r="A412" s="227"/>
      <c r="B412" s="227"/>
      <c r="C412" s="233"/>
      <c r="D412" s="227"/>
      <c r="F412" s="227"/>
      <c r="G412" s="227"/>
    </row>
    <row r="413" spans="1:7">
      <c r="A413" s="227"/>
      <c r="B413" s="227"/>
      <c r="C413" s="233"/>
      <c r="D413" s="227"/>
      <c r="F413" s="227"/>
      <c r="G413" s="227"/>
    </row>
    <row r="414" spans="1:7">
      <c r="A414" s="227"/>
      <c r="B414" s="227"/>
      <c r="C414" s="233"/>
      <c r="D414" s="227"/>
      <c r="F414" s="227"/>
      <c r="G414" s="227"/>
    </row>
    <row r="415" spans="1:7">
      <c r="A415" s="227"/>
      <c r="B415" s="227"/>
      <c r="C415" s="233"/>
      <c r="D415" s="227"/>
      <c r="F415" s="227"/>
      <c r="G415" s="227"/>
    </row>
    <row r="416" spans="1:7">
      <c r="A416" s="227"/>
      <c r="B416" s="227"/>
      <c r="C416" s="233"/>
      <c r="D416" s="227"/>
      <c r="F416" s="227"/>
      <c r="G416" s="227"/>
    </row>
    <row r="417" spans="1:7">
      <c r="A417" s="227"/>
      <c r="B417" s="227"/>
      <c r="C417" s="233"/>
      <c r="D417" s="227"/>
      <c r="F417" s="227"/>
      <c r="G417" s="227"/>
    </row>
    <row r="418" spans="1:7">
      <c r="A418" s="227"/>
      <c r="B418" s="227"/>
      <c r="C418" s="233"/>
      <c r="D418" s="227"/>
      <c r="F418" s="227"/>
      <c r="G418" s="227"/>
    </row>
    <row r="419" spans="1:7">
      <c r="A419" s="227"/>
      <c r="B419" s="227"/>
      <c r="C419" s="233"/>
      <c r="D419" s="227"/>
      <c r="F419" s="227"/>
      <c r="G419" s="227"/>
    </row>
    <row r="420" spans="1:7">
      <c r="A420" s="227"/>
      <c r="B420" s="227"/>
      <c r="C420" s="233"/>
      <c r="D420" s="227"/>
      <c r="F420" s="227"/>
      <c r="G420" s="227"/>
    </row>
    <row r="421" spans="1:7">
      <c r="A421" s="227"/>
      <c r="B421" s="227"/>
      <c r="C421" s="233"/>
      <c r="D421" s="227"/>
      <c r="F421" s="227"/>
      <c r="G421" s="227"/>
    </row>
    <row r="422" spans="1:7">
      <c r="A422" s="227"/>
      <c r="B422" s="227"/>
      <c r="C422" s="233"/>
      <c r="D422" s="227"/>
      <c r="F422" s="227"/>
      <c r="G422" s="227"/>
    </row>
    <row r="423" spans="1:7">
      <c r="A423" s="227"/>
      <c r="B423" s="227"/>
      <c r="C423" s="233"/>
      <c r="D423" s="227"/>
      <c r="F423" s="227"/>
      <c r="G423" s="227"/>
    </row>
    <row r="424" spans="1:7">
      <c r="A424" s="227"/>
      <c r="B424" s="227"/>
      <c r="C424" s="233"/>
      <c r="D424" s="227"/>
      <c r="F424" s="227"/>
      <c r="G424" s="227"/>
    </row>
    <row r="425" spans="1:7">
      <c r="A425" s="227"/>
      <c r="B425" s="227"/>
      <c r="C425" s="233"/>
      <c r="D425" s="227"/>
      <c r="F425" s="227"/>
      <c r="G425" s="227"/>
    </row>
    <row r="426" spans="1:7">
      <c r="A426" s="227"/>
      <c r="B426" s="227"/>
      <c r="C426" s="233"/>
      <c r="D426" s="227"/>
      <c r="F426" s="227"/>
      <c r="G426" s="227"/>
    </row>
    <row r="427" spans="1:7">
      <c r="A427" s="227"/>
      <c r="B427" s="227"/>
      <c r="C427" s="233"/>
      <c r="D427" s="227"/>
      <c r="F427" s="227"/>
      <c r="G427" s="227"/>
    </row>
    <row r="428" spans="1:7">
      <c r="A428" s="227"/>
      <c r="B428" s="227"/>
      <c r="C428" s="233"/>
      <c r="D428" s="227"/>
      <c r="F428" s="227"/>
      <c r="G428" s="227"/>
    </row>
    <row r="429" spans="1:7">
      <c r="A429" s="227"/>
      <c r="B429" s="227"/>
      <c r="C429" s="233"/>
      <c r="D429" s="227"/>
      <c r="F429" s="227"/>
      <c r="G429" s="227"/>
    </row>
    <row r="430" spans="1:7">
      <c r="A430" s="227"/>
      <c r="B430" s="227"/>
      <c r="C430" s="233"/>
      <c r="D430" s="227"/>
      <c r="F430" s="227"/>
      <c r="G430" s="227"/>
    </row>
    <row r="431" spans="1:7">
      <c r="A431" s="227"/>
      <c r="B431" s="227"/>
      <c r="C431" s="233"/>
      <c r="D431" s="227"/>
      <c r="F431" s="227"/>
      <c r="G431" s="227"/>
    </row>
    <row r="432" spans="1:7">
      <c r="A432" s="227"/>
      <c r="B432" s="227"/>
      <c r="C432" s="233"/>
      <c r="D432" s="227"/>
      <c r="F432" s="227"/>
      <c r="G432" s="227"/>
    </row>
    <row r="433" spans="1:7">
      <c r="A433" s="227"/>
      <c r="B433" s="227"/>
      <c r="C433" s="233"/>
      <c r="D433" s="227"/>
      <c r="F433" s="227"/>
      <c r="G433" s="227"/>
    </row>
    <row r="434" spans="1:7">
      <c r="A434" s="227"/>
      <c r="B434" s="227"/>
      <c r="C434" s="233"/>
      <c r="D434" s="227"/>
      <c r="F434" s="227"/>
      <c r="G434" s="227"/>
    </row>
    <row r="435" spans="1:7">
      <c r="A435" s="227"/>
      <c r="B435" s="227"/>
      <c r="C435" s="233"/>
      <c r="D435" s="227"/>
      <c r="F435" s="227"/>
      <c r="G435" s="227"/>
    </row>
    <row r="436" spans="1:7">
      <c r="A436" s="227"/>
      <c r="B436" s="227"/>
      <c r="C436" s="233"/>
      <c r="D436" s="227"/>
      <c r="F436" s="227"/>
      <c r="G436" s="227"/>
    </row>
    <row r="437" spans="1:7">
      <c r="A437" s="227"/>
      <c r="B437" s="227"/>
      <c r="C437" s="233"/>
      <c r="D437" s="227"/>
      <c r="F437" s="227"/>
      <c r="G437" s="227"/>
    </row>
    <row r="438" spans="1:7">
      <c r="A438" s="227"/>
      <c r="B438" s="227"/>
      <c r="C438" s="233"/>
      <c r="D438" s="227"/>
      <c r="F438" s="227"/>
      <c r="G438" s="227"/>
    </row>
    <row r="439" spans="1:7">
      <c r="A439" s="227"/>
      <c r="B439" s="227"/>
      <c r="C439" s="233"/>
      <c r="D439" s="227"/>
      <c r="F439" s="227"/>
      <c r="G439" s="227"/>
    </row>
    <row r="440" spans="1:7">
      <c r="A440" s="227"/>
      <c r="B440" s="227"/>
      <c r="C440" s="233"/>
      <c r="D440" s="227"/>
      <c r="F440" s="227"/>
      <c r="G440" s="227"/>
    </row>
    <row r="441" spans="1:7">
      <c r="A441" s="227"/>
      <c r="B441" s="227"/>
      <c r="C441" s="233"/>
      <c r="D441" s="227"/>
      <c r="F441" s="227"/>
      <c r="G441" s="227"/>
    </row>
    <row r="442" spans="1:7">
      <c r="A442" s="227"/>
      <c r="B442" s="227"/>
      <c r="C442" s="233"/>
      <c r="D442" s="227"/>
      <c r="F442" s="227"/>
      <c r="G442" s="227"/>
    </row>
    <row r="443" spans="1:7">
      <c r="A443" s="227"/>
      <c r="B443" s="227"/>
      <c r="C443" s="233"/>
      <c r="D443" s="227"/>
      <c r="F443" s="227"/>
      <c r="G443" s="227"/>
    </row>
    <row r="444" spans="1:7">
      <c r="A444" s="227"/>
      <c r="B444" s="227"/>
      <c r="C444" s="233"/>
      <c r="D444" s="227"/>
      <c r="F444" s="227"/>
      <c r="G444" s="227"/>
    </row>
    <row r="445" spans="1:7">
      <c r="A445" s="227"/>
      <c r="B445" s="227"/>
      <c r="C445" s="233"/>
      <c r="D445" s="227"/>
      <c r="F445" s="227"/>
      <c r="G445" s="227"/>
    </row>
    <row r="446" spans="1:7">
      <c r="A446" s="227"/>
      <c r="B446" s="227"/>
      <c r="C446" s="233"/>
      <c r="D446" s="227"/>
      <c r="F446" s="227"/>
      <c r="G446" s="227"/>
    </row>
    <row r="447" spans="1:7">
      <c r="A447" s="227"/>
      <c r="B447" s="227"/>
      <c r="C447" s="233"/>
      <c r="D447" s="227"/>
      <c r="F447" s="227"/>
      <c r="G447" s="227"/>
    </row>
    <row r="448" spans="1:7">
      <c r="A448" s="227"/>
      <c r="B448" s="227"/>
      <c r="C448" s="233"/>
      <c r="D448" s="227"/>
      <c r="F448" s="227"/>
      <c r="G448" s="227"/>
    </row>
    <row r="449" spans="1:7">
      <c r="A449" s="227"/>
      <c r="B449" s="227"/>
      <c r="C449" s="233"/>
      <c r="D449" s="227"/>
      <c r="F449" s="227"/>
      <c r="G449" s="227"/>
    </row>
    <row r="450" spans="1:7">
      <c r="A450" s="227"/>
      <c r="B450" s="227"/>
      <c r="C450" s="233"/>
      <c r="D450" s="227"/>
      <c r="F450" s="227"/>
      <c r="G450" s="227"/>
    </row>
    <row r="451" spans="1:7">
      <c r="A451" s="227"/>
      <c r="B451" s="227"/>
      <c r="C451" s="233"/>
      <c r="D451" s="227"/>
      <c r="F451" s="227"/>
      <c r="G451" s="227"/>
    </row>
    <row r="452" spans="1:7">
      <c r="A452" s="227"/>
      <c r="B452" s="227"/>
      <c r="C452" s="233"/>
      <c r="D452" s="227"/>
      <c r="F452" s="227"/>
      <c r="G452" s="227"/>
    </row>
    <row r="453" spans="1:7">
      <c r="A453" s="227"/>
      <c r="B453" s="227"/>
      <c r="C453" s="233"/>
      <c r="D453" s="227"/>
      <c r="F453" s="227"/>
      <c r="G453" s="227"/>
    </row>
    <row r="454" spans="1:7">
      <c r="A454" s="227"/>
      <c r="B454" s="227"/>
      <c r="C454" s="233"/>
      <c r="D454" s="227"/>
      <c r="F454" s="227"/>
      <c r="G454" s="227"/>
    </row>
    <row r="455" spans="1:7">
      <c r="A455" s="227"/>
      <c r="B455" s="227"/>
      <c r="C455" s="233"/>
      <c r="D455" s="227"/>
      <c r="F455" s="227"/>
      <c r="G455" s="227"/>
    </row>
    <row r="456" spans="1:7">
      <c r="A456" s="227"/>
      <c r="B456" s="227"/>
      <c r="C456" s="233"/>
      <c r="D456" s="227"/>
      <c r="F456" s="227"/>
      <c r="G456" s="227"/>
    </row>
    <row r="457" spans="1:7">
      <c r="A457" s="227"/>
      <c r="B457" s="227"/>
      <c r="C457" s="233"/>
      <c r="D457" s="227"/>
      <c r="F457" s="227"/>
      <c r="G457" s="227"/>
    </row>
    <row r="458" spans="1:7">
      <c r="A458" s="227"/>
      <c r="B458" s="227"/>
      <c r="C458" s="233"/>
      <c r="D458" s="227"/>
      <c r="F458" s="227"/>
      <c r="G458" s="227"/>
    </row>
    <row r="459" spans="1:7">
      <c r="A459" s="227"/>
      <c r="B459" s="227"/>
      <c r="C459" s="233"/>
      <c r="D459" s="227"/>
      <c r="F459" s="227"/>
      <c r="G459" s="227"/>
    </row>
    <row r="460" spans="1:7">
      <c r="A460" s="227"/>
      <c r="B460" s="227"/>
      <c r="C460" s="233"/>
      <c r="D460" s="227"/>
      <c r="F460" s="227"/>
      <c r="G460" s="227"/>
    </row>
    <row r="461" spans="1:7">
      <c r="A461" s="227"/>
      <c r="B461" s="227"/>
      <c r="C461" s="233"/>
      <c r="D461" s="227"/>
      <c r="F461" s="227"/>
      <c r="G461" s="227"/>
    </row>
    <row r="462" spans="1:7">
      <c r="A462" s="227"/>
      <c r="B462" s="227"/>
      <c r="C462" s="233"/>
      <c r="D462" s="227"/>
      <c r="F462" s="227"/>
      <c r="G462" s="227"/>
    </row>
    <row r="463" spans="1:7">
      <c r="A463" s="227"/>
      <c r="B463" s="227"/>
      <c r="C463" s="233"/>
      <c r="D463" s="227"/>
      <c r="F463" s="227"/>
      <c r="G463" s="227"/>
    </row>
    <row r="464" spans="1:7">
      <c r="A464" s="227"/>
      <c r="B464" s="227"/>
      <c r="C464" s="233"/>
      <c r="D464" s="227"/>
      <c r="F464" s="227"/>
      <c r="G464" s="227"/>
    </row>
    <row r="465" spans="1:7">
      <c r="A465" s="227"/>
      <c r="B465" s="227"/>
      <c r="C465" s="233"/>
      <c r="D465" s="227"/>
      <c r="F465" s="227"/>
      <c r="G465" s="227"/>
    </row>
    <row r="466" spans="1:7">
      <c r="A466" s="227"/>
      <c r="B466" s="227"/>
      <c r="C466" s="233"/>
      <c r="D466" s="227"/>
      <c r="F466" s="227"/>
      <c r="G466" s="227"/>
    </row>
    <row r="467" spans="1:7">
      <c r="A467" s="227"/>
      <c r="B467" s="227"/>
      <c r="C467" s="233"/>
      <c r="D467" s="227"/>
      <c r="F467" s="227"/>
      <c r="G467" s="227"/>
    </row>
    <row r="468" spans="1:7">
      <c r="A468" s="227"/>
      <c r="B468" s="227"/>
      <c r="C468" s="233"/>
      <c r="D468" s="227"/>
      <c r="F468" s="227"/>
      <c r="G468" s="227"/>
    </row>
    <row r="469" spans="1:7">
      <c r="A469" s="227"/>
      <c r="B469" s="227"/>
      <c r="C469" s="233"/>
      <c r="D469" s="227"/>
      <c r="F469" s="227"/>
      <c r="G469" s="227"/>
    </row>
    <row r="470" spans="1:7">
      <c r="A470" s="227"/>
      <c r="B470" s="227"/>
      <c r="C470" s="233"/>
      <c r="D470" s="227"/>
      <c r="F470" s="227"/>
      <c r="G470" s="227"/>
    </row>
    <row r="471" spans="1:7">
      <c r="A471" s="227"/>
      <c r="B471" s="227"/>
      <c r="C471" s="233"/>
      <c r="D471" s="227"/>
      <c r="F471" s="227"/>
      <c r="G471" s="227"/>
    </row>
    <row r="472" spans="1:7">
      <c r="A472" s="227"/>
      <c r="B472" s="227"/>
      <c r="C472" s="233"/>
      <c r="D472" s="227"/>
      <c r="F472" s="227"/>
      <c r="G472" s="227"/>
    </row>
    <row r="473" spans="1:7">
      <c r="A473" s="227"/>
      <c r="B473" s="227"/>
      <c r="C473" s="233"/>
      <c r="D473" s="227"/>
      <c r="F473" s="227"/>
      <c r="G473" s="227"/>
    </row>
    <row r="474" spans="1:7">
      <c r="A474" s="227"/>
      <c r="B474" s="227"/>
      <c r="C474" s="233"/>
      <c r="D474" s="227"/>
      <c r="F474" s="227"/>
      <c r="G474" s="227"/>
    </row>
    <row r="475" spans="1:7">
      <c r="A475" s="227"/>
      <c r="B475" s="227"/>
      <c r="C475" s="233"/>
      <c r="D475" s="227"/>
      <c r="F475" s="227"/>
      <c r="G475" s="227"/>
    </row>
    <row r="476" spans="1:7">
      <c r="A476" s="227"/>
      <c r="B476" s="227"/>
      <c r="C476" s="233"/>
      <c r="D476" s="227"/>
      <c r="F476" s="227"/>
      <c r="G476" s="227"/>
    </row>
    <row r="477" spans="1:7">
      <c r="A477" s="227"/>
      <c r="B477" s="227"/>
      <c r="C477" s="233"/>
      <c r="D477" s="227"/>
      <c r="F477" s="227"/>
      <c r="G477" s="227"/>
    </row>
    <row r="478" spans="1:7">
      <c r="A478" s="227"/>
      <c r="B478" s="227"/>
      <c r="C478" s="233"/>
      <c r="D478" s="227"/>
      <c r="F478" s="227"/>
      <c r="G478" s="227"/>
    </row>
    <row r="479" spans="1:7">
      <c r="A479" s="227"/>
      <c r="B479" s="227"/>
      <c r="C479" s="233"/>
      <c r="D479" s="227"/>
      <c r="F479" s="227"/>
      <c r="G479" s="227"/>
    </row>
    <row r="480" spans="1:7">
      <c r="A480" s="227"/>
      <c r="B480" s="227"/>
      <c r="C480" s="233"/>
      <c r="D480" s="227"/>
      <c r="F480" s="227"/>
      <c r="G480" s="227"/>
    </row>
    <row r="481" spans="1:7">
      <c r="A481" s="227"/>
      <c r="B481" s="227"/>
      <c r="C481" s="233"/>
      <c r="D481" s="227"/>
      <c r="F481" s="227"/>
      <c r="G481" s="227"/>
    </row>
    <row r="482" spans="1:7">
      <c r="A482" s="227"/>
      <c r="B482" s="227"/>
      <c r="C482" s="233"/>
      <c r="D482" s="227"/>
      <c r="F482" s="227"/>
      <c r="G482" s="227"/>
    </row>
    <row r="483" spans="1:7">
      <c r="A483" s="227"/>
      <c r="B483" s="227"/>
      <c r="C483" s="233"/>
      <c r="D483" s="227"/>
      <c r="F483" s="227"/>
      <c r="G483" s="227"/>
    </row>
    <row r="484" spans="1:7">
      <c r="A484" s="227"/>
      <c r="B484" s="227"/>
      <c r="C484" s="233"/>
      <c r="D484" s="227"/>
      <c r="F484" s="227"/>
      <c r="G484" s="227"/>
    </row>
    <row r="485" spans="1:7">
      <c r="A485" s="227"/>
      <c r="B485" s="227"/>
      <c r="C485" s="233"/>
      <c r="D485" s="227"/>
      <c r="F485" s="227"/>
      <c r="G485" s="227"/>
    </row>
    <row r="486" spans="1:7">
      <c r="A486" s="227"/>
      <c r="B486" s="227"/>
      <c r="C486" s="233"/>
      <c r="D486" s="227"/>
      <c r="F486" s="227"/>
      <c r="G486" s="227"/>
    </row>
    <row r="487" spans="1:7">
      <c r="A487" s="227"/>
      <c r="B487" s="227"/>
      <c r="C487" s="233"/>
      <c r="D487" s="227"/>
      <c r="F487" s="227"/>
      <c r="G487" s="227"/>
    </row>
    <row r="488" spans="1:7">
      <c r="A488" s="227"/>
      <c r="B488" s="227"/>
      <c r="C488" s="233"/>
      <c r="D488" s="227"/>
      <c r="F488" s="227"/>
      <c r="G488" s="227"/>
    </row>
    <row r="489" spans="1:7">
      <c r="A489" s="227"/>
      <c r="B489" s="227"/>
      <c r="C489" s="233"/>
      <c r="D489" s="227"/>
      <c r="F489" s="227"/>
      <c r="G489" s="227"/>
    </row>
    <row r="490" spans="1:7">
      <c r="A490" s="227"/>
      <c r="B490" s="227"/>
      <c r="C490" s="233"/>
      <c r="D490" s="227"/>
      <c r="F490" s="227"/>
      <c r="G490" s="227"/>
    </row>
    <row r="491" spans="1:7">
      <c r="A491" s="227"/>
      <c r="B491" s="227"/>
      <c r="C491" s="233"/>
      <c r="D491" s="227"/>
      <c r="F491" s="227"/>
      <c r="G491" s="227"/>
    </row>
    <row r="492" spans="1:7">
      <c r="A492" s="227"/>
      <c r="B492" s="227"/>
      <c r="C492" s="233"/>
      <c r="D492" s="227"/>
      <c r="F492" s="227"/>
      <c r="G492" s="227"/>
    </row>
    <row r="493" spans="1:7">
      <c r="A493" s="227"/>
      <c r="B493" s="227"/>
      <c r="C493" s="233"/>
      <c r="D493" s="227"/>
      <c r="F493" s="227"/>
      <c r="G493" s="227"/>
    </row>
    <row r="494" spans="1:7">
      <c r="A494" s="227"/>
      <c r="B494" s="227"/>
      <c r="C494" s="233"/>
      <c r="D494" s="227"/>
      <c r="F494" s="227"/>
      <c r="G494" s="227"/>
    </row>
    <row r="495" spans="1:7">
      <c r="A495" s="227"/>
      <c r="B495" s="227"/>
      <c r="C495" s="233"/>
      <c r="D495" s="227"/>
      <c r="F495" s="227"/>
      <c r="G495" s="227"/>
    </row>
    <row r="496" spans="1:7">
      <c r="A496" s="227"/>
      <c r="B496" s="227"/>
      <c r="C496" s="233"/>
      <c r="D496" s="227"/>
      <c r="F496" s="227"/>
      <c r="G496" s="227"/>
    </row>
    <row r="497" spans="1:7">
      <c r="A497" s="227"/>
      <c r="B497" s="227"/>
      <c r="C497" s="233"/>
      <c r="D497" s="227"/>
      <c r="F497" s="227"/>
      <c r="G497" s="227"/>
    </row>
    <row r="498" spans="1:7">
      <c r="A498" s="227"/>
      <c r="B498" s="227"/>
      <c r="C498" s="233"/>
      <c r="D498" s="227"/>
      <c r="F498" s="227"/>
      <c r="G498" s="227"/>
    </row>
    <row r="499" spans="1:7">
      <c r="A499" s="227"/>
      <c r="B499" s="227"/>
      <c r="C499" s="233"/>
      <c r="D499" s="227"/>
      <c r="F499" s="227"/>
      <c r="G499" s="227"/>
    </row>
    <row r="500" spans="1:7">
      <c r="A500" s="227"/>
      <c r="B500" s="227"/>
      <c r="C500" s="233"/>
      <c r="D500" s="227"/>
      <c r="F500" s="227"/>
      <c r="G500" s="227"/>
    </row>
    <row r="501" spans="1:7">
      <c r="A501" s="227"/>
      <c r="B501" s="227"/>
      <c r="C501" s="233"/>
      <c r="D501" s="227"/>
      <c r="F501" s="227"/>
      <c r="G501" s="227"/>
    </row>
    <row r="502" spans="1:7">
      <c r="A502" s="227"/>
      <c r="B502" s="227"/>
      <c r="C502" s="233"/>
      <c r="D502" s="227"/>
      <c r="F502" s="227"/>
      <c r="G502" s="227"/>
    </row>
    <row r="503" spans="1:7">
      <c r="A503" s="227"/>
      <c r="B503" s="227"/>
      <c r="C503" s="233"/>
      <c r="D503" s="227"/>
      <c r="F503" s="227"/>
      <c r="G503" s="227"/>
    </row>
    <row r="504" spans="1:7">
      <c r="A504" s="227"/>
      <c r="B504" s="227"/>
      <c r="C504" s="233"/>
      <c r="D504" s="227"/>
      <c r="F504" s="227"/>
      <c r="G504" s="227"/>
    </row>
    <row r="505" spans="1:7">
      <c r="A505" s="227"/>
      <c r="B505" s="227"/>
      <c r="C505" s="233"/>
      <c r="D505" s="227"/>
      <c r="F505" s="227"/>
      <c r="G505" s="227"/>
    </row>
    <row r="506" spans="1:7">
      <c r="A506" s="227"/>
      <c r="B506" s="227"/>
      <c r="C506" s="233"/>
      <c r="D506" s="227"/>
      <c r="F506" s="227"/>
      <c r="G506" s="227"/>
    </row>
    <row r="507" spans="1:7">
      <c r="A507" s="227"/>
      <c r="B507" s="227"/>
      <c r="C507" s="233"/>
      <c r="D507" s="227"/>
      <c r="F507" s="227"/>
      <c r="G507" s="227"/>
    </row>
    <row r="508" spans="1:7">
      <c r="A508" s="227"/>
      <c r="B508" s="227"/>
      <c r="C508" s="233"/>
      <c r="D508" s="227"/>
      <c r="F508" s="227"/>
      <c r="G508" s="227"/>
    </row>
    <row r="509" spans="1:7">
      <c r="A509" s="227"/>
      <c r="B509" s="227"/>
      <c r="C509" s="233"/>
      <c r="D509" s="227"/>
      <c r="F509" s="227"/>
      <c r="G509" s="227"/>
    </row>
    <row r="510" spans="1:7">
      <c r="A510" s="227"/>
      <c r="B510" s="227"/>
      <c r="C510" s="233"/>
      <c r="D510" s="227"/>
      <c r="F510" s="227"/>
      <c r="G510" s="227"/>
    </row>
    <row r="511" spans="1:7">
      <c r="A511" s="227"/>
      <c r="B511" s="227"/>
      <c r="C511" s="233"/>
      <c r="D511" s="227"/>
      <c r="F511" s="227"/>
      <c r="G511" s="227"/>
    </row>
    <row r="512" spans="1:7">
      <c r="A512" s="227"/>
      <c r="B512" s="227"/>
      <c r="C512" s="233"/>
      <c r="D512" s="227"/>
      <c r="F512" s="227"/>
      <c r="G512" s="227"/>
    </row>
    <row r="513" spans="1:7">
      <c r="A513" s="227"/>
      <c r="B513" s="227"/>
      <c r="C513" s="233"/>
      <c r="D513" s="227"/>
      <c r="F513" s="227"/>
      <c r="G513" s="227"/>
    </row>
    <row r="514" spans="1:7">
      <c r="A514" s="227"/>
      <c r="B514" s="227"/>
      <c r="C514" s="233"/>
      <c r="D514" s="227"/>
      <c r="F514" s="227"/>
      <c r="G514" s="227"/>
    </row>
    <row r="515" spans="1:7">
      <c r="A515" s="227"/>
      <c r="B515" s="227"/>
      <c r="C515" s="233"/>
      <c r="D515" s="227"/>
      <c r="F515" s="227"/>
      <c r="G515" s="227"/>
    </row>
    <row r="516" spans="1:7">
      <c r="A516" s="227"/>
      <c r="B516" s="227"/>
      <c r="C516" s="233"/>
      <c r="D516" s="227"/>
      <c r="F516" s="227"/>
      <c r="G516" s="227"/>
    </row>
    <row r="517" spans="1:7">
      <c r="A517" s="227"/>
      <c r="B517" s="227"/>
      <c r="C517" s="233"/>
      <c r="D517" s="227"/>
      <c r="F517" s="227"/>
      <c r="G517" s="227"/>
    </row>
    <row r="518" spans="1:7">
      <c r="A518" s="227"/>
      <c r="B518" s="227"/>
      <c r="C518" s="233"/>
      <c r="D518" s="227"/>
      <c r="F518" s="227"/>
      <c r="G518" s="227"/>
    </row>
    <row r="519" spans="1:7">
      <c r="A519" s="227"/>
      <c r="B519" s="227"/>
      <c r="C519" s="233"/>
      <c r="D519" s="227"/>
      <c r="F519" s="227"/>
      <c r="G519" s="227"/>
    </row>
    <row r="520" spans="1:7">
      <c r="A520" s="227"/>
      <c r="B520" s="227"/>
      <c r="C520" s="233"/>
      <c r="D520" s="227"/>
      <c r="F520" s="227"/>
      <c r="G520" s="227"/>
    </row>
    <row r="521" spans="1:7">
      <c r="A521" s="227"/>
      <c r="B521" s="227"/>
      <c r="C521" s="233"/>
      <c r="D521" s="227"/>
      <c r="F521" s="227"/>
      <c r="G521" s="227"/>
    </row>
    <row r="522" spans="1:7">
      <c r="A522" s="227"/>
      <c r="B522" s="227"/>
      <c r="C522" s="233"/>
      <c r="D522" s="227"/>
      <c r="F522" s="227"/>
      <c r="G522" s="227"/>
    </row>
    <row r="523" spans="1:7">
      <c r="A523" s="227"/>
      <c r="B523" s="227"/>
      <c r="C523" s="233"/>
      <c r="D523" s="227"/>
      <c r="F523" s="227"/>
      <c r="G523" s="227"/>
    </row>
    <row r="524" spans="1:7">
      <c r="A524" s="227"/>
      <c r="B524" s="227"/>
      <c r="C524" s="233"/>
      <c r="D524" s="227"/>
      <c r="F524" s="227"/>
      <c r="G524" s="227"/>
    </row>
    <row r="525" spans="1:7">
      <c r="A525" s="227"/>
      <c r="B525" s="227"/>
      <c r="C525" s="233"/>
      <c r="D525" s="227"/>
      <c r="F525" s="227"/>
      <c r="G525" s="227"/>
    </row>
    <row r="526" spans="1:7">
      <c r="A526" s="227"/>
      <c r="B526" s="227"/>
      <c r="C526" s="233"/>
      <c r="D526" s="227"/>
      <c r="F526" s="227"/>
      <c r="G526" s="227"/>
    </row>
    <row r="527" spans="1:7">
      <c r="A527" s="227"/>
      <c r="B527" s="227"/>
      <c r="C527" s="233"/>
      <c r="D527" s="227"/>
      <c r="F527" s="227"/>
      <c r="G527" s="227"/>
    </row>
    <row r="528" spans="1:7">
      <c r="A528" s="227"/>
      <c r="B528" s="227"/>
      <c r="C528" s="233"/>
      <c r="D528" s="227"/>
      <c r="F528" s="227"/>
      <c r="G528" s="227"/>
    </row>
    <row r="529" spans="1:7">
      <c r="A529" s="227"/>
      <c r="B529" s="227"/>
      <c r="C529" s="233"/>
      <c r="D529" s="227"/>
      <c r="F529" s="227"/>
      <c r="G529" s="227"/>
    </row>
    <row r="530" spans="1:7">
      <c r="A530" s="227"/>
      <c r="B530" s="227"/>
      <c r="C530" s="233"/>
      <c r="D530" s="227"/>
      <c r="F530" s="227"/>
      <c r="G530" s="227"/>
    </row>
    <row r="531" spans="1:7">
      <c r="A531" s="227"/>
      <c r="B531" s="227"/>
      <c r="C531" s="233"/>
      <c r="D531" s="227"/>
      <c r="F531" s="227"/>
      <c r="G531" s="227"/>
    </row>
    <row r="532" spans="1:7">
      <c r="A532" s="227"/>
      <c r="B532" s="227"/>
      <c r="C532" s="233"/>
      <c r="D532" s="227"/>
      <c r="F532" s="227"/>
      <c r="G532" s="227"/>
    </row>
    <row r="533" spans="1:7">
      <c r="A533" s="227"/>
      <c r="B533" s="227"/>
      <c r="C533" s="233"/>
      <c r="D533" s="227"/>
      <c r="F533" s="227"/>
      <c r="G533" s="227"/>
    </row>
    <row r="534" spans="1:7">
      <c r="A534" s="227"/>
      <c r="B534" s="227"/>
      <c r="C534" s="233"/>
      <c r="D534" s="227"/>
      <c r="F534" s="227"/>
      <c r="G534" s="227"/>
    </row>
    <row r="535" spans="1:7">
      <c r="A535" s="227"/>
      <c r="B535" s="227"/>
      <c r="C535" s="233"/>
      <c r="D535" s="227"/>
      <c r="F535" s="227"/>
      <c r="G535" s="227"/>
    </row>
    <row r="536" spans="1:7">
      <c r="A536" s="227"/>
      <c r="B536" s="227"/>
      <c r="C536" s="233"/>
      <c r="D536" s="227"/>
      <c r="F536" s="227"/>
      <c r="G536" s="227"/>
    </row>
    <row r="537" spans="1:7">
      <c r="A537" s="227"/>
      <c r="B537" s="227"/>
      <c r="C537" s="233"/>
      <c r="D537" s="227"/>
      <c r="F537" s="227"/>
      <c r="G537" s="227"/>
    </row>
    <row r="538" spans="1:7">
      <c r="A538" s="227"/>
      <c r="B538" s="227"/>
      <c r="C538" s="233"/>
      <c r="D538" s="227"/>
      <c r="F538" s="227"/>
      <c r="G538" s="227"/>
    </row>
    <row r="539" spans="1:7">
      <c r="A539" s="227"/>
      <c r="B539" s="227"/>
      <c r="C539" s="233"/>
      <c r="D539" s="227"/>
      <c r="F539" s="227"/>
      <c r="G539" s="227"/>
    </row>
    <row r="540" spans="1:7">
      <c r="A540" s="227"/>
      <c r="B540" s="227"/>
      <c r="C540" s="233"/>
      <c r="D540" s="227"/>
      <c r="F540" s="227"/>
      <c r="G540" s="227"/>
    </row>
    <row r="541" spans="1:7">
      <c r="A541" s="227"/>
      <c r="B541" s="227"/>
      <c r="C541" s="233"/>
      <c r="D541" s="227"/>
      <c r="F541" s="227"/>
      <c r="G541" s="227"/>
    </row>
    <row r="542" spans="1:7">
      <c r="A542" s="227"/>
      <c r="B542" s="227"/>
      <c r="C542" s="233"/>
      <c r="D542" s="227"/>
      <c r="F542" s="227"/>
      <c r="G542" s="227"/>
    </row>
    <row r="543" spans="1:7">
      <c r="A543" s="227"/>
      <c r="B543" s="227"/>
      <c r="C543" s="233"/>
      <c r="D543" s="227"/>
      <c r="F543" s="227"/>
      <c r="G543" s="227"/>
    </row>
    <row r="544" spans="1:7">
      <c r="A544" s="227"/>
      <c r="B544" s="227"/>
      <c r="C544" s="233"/>
      <c r="D544" s="227"/>
      <c r="F544" s="227"/>
      <c r="G544" s="227"/>
    </row>
    <row r="545" spans="1:7">
      <c r="A545" s="227"/>
      <c r="B545" s="227"/>
      <c r="C545" s="233"/>
      <c r="D545" s="227"/>
      <c r="F545" s="227"/>
      <c r="G545" s="227"/>
    </row>
    <row r="546" spans="1:7">
      <c r="A546" s="227"/>
      <c r="B546" s="227"/>
      <c r="C546" s="233"/>
      <c r="D546" s="227"/>
      <c r="F546" s="227"/>
      <c r="G546" s="227"/>
    </row>
    <row r="547" spans="1:7">
      <c r="A547" s="227"/>
      <c r="B547" s="227"/>
      <c r="C547" s="233"/>
      <c r="D547" s="227"/>
      <c r="F547" s="227"/>
      <c r="G547" s="227"/>
    </row>
    <row r="548" spans="1:7">
      <c r="A548" s="227"/>
      <c r="B548" s="227"/>
      <c r="C548" s="233"/>
      <c r="D548" s="227"/>
      <c r="F548" s="227"/>
      <c r="G548" s="227"/>
    </row>
    <row r="549" spans="1:7">
      <c r="A549" s="227"/>
      <c r="B549" s="227"/>
      <c r="C549" s="233"/>
      <c r="D549" s="227"/>
      <c r="F549" s="227"/>
      <c r="G549" s="227"/>
    </row>
    <row r="550" spans="1:7">
      <c r="A550" s="227"/>
      <c r="B550" s="227"/>
      <c r="C550" s="233"/>
      <c r="D550" s="227"/>
      <c r="F550" s="227"/>
      <c r="G550" s="227"/>
    </row>
    <row r="551" spans="1:7">
      <c r="A551" s="227"/>
      <c r="B551" s="227"/>
      <c r="C551" s="233"/>
      <c r="D551" s="227"/>
      <c r="F551" s="227"/>
      <c r="G551" s="227"/>
    </row>
    <row r="552" spans="1:7">
      <c r="A552" s="227"/>
      <c r="B552" s="227"/>
      <c r="C552" s="233"/>
      <c r="D552" s="227"/>
      <c r="F552" s="227"/>
      <c r="G552" s="227"/>
    </row>
    <row r="553" spans="1:7">
      <c r="A553" s="227"/>
      <c r="B553" s="227"/>
      <c r="C553" s="233"/>
      <c r="D553" s="227"/>
      <c r="F553" s="227"/>
      <c r="G553" s="227"/>
    </row>
    <row r="554" spans="1:7">
      <c r="A554" s="227"/>
      <c r="B554" s="227"/>
      <c r="C554" s="233"/>
      <c r="D554" s="227"/>
      <c r="F554" s="227"/>
      <c r="G554" s="227"/>
    </row>
    <row r="555" spans="1:7">
      <c r="A555" s="227"/>
      <c r="B555" s="227"/>
      <c r="C555" s="233"/>
      <c r="D555" s="227"/>
      <c r="F555" s="227"/>
      <c r="G555" s="227"/>
    </row>
    <row r="556" spans="1:7">
      <c r="A556" s="227"/>
      <c r="B556" s="227"/>
      <c r="C556" s="233"/>
      <c r="D556" s="227"/>
      <c r="F556" s="227"/>
      <c r="G556" s="227"/>
    </row>
    <row r="557" spans="1:7">
      <c r="A557" s="227"/>
      <c r="B557" s="227"/>
      <c r="C557" s="233"/>
      <c r="D557" s="227"/>
      <c r="F557" s="227"/>
      <c r="G557" s="227"/>
    </row>
    <row r="558" spans="1:7">
      <c r="A558" s="227"/>
      <c r="B558" s="227"/>
      <c r="C558" s="233"/>
      <c r="D558" s="227"/>
      <c r="F558" s="227"/>
      <c r="G558" s="227"/>
    </row>
    <row r="559" spans="1:7">
      <c r="A559" s="227"/>
      <c r="B559" s="227"/>
      <c r="C559" s="233"/>
      <c r="D559" s="227"/>
      <c r="F559" s="227"/>
      <c r="G559" s="227"/>
    </row>
    <row r="560" spans="1:7">
      <c r="A560" s="227"/>
      <c r="B560" s="227"/>
      <c r="C560" s="233"/>
      <c r="D560" s="227"/>
      <c r="F560" s="227"/>
      <c r="G560" s="227"/>
    </row>
    <row r="561" spans="1:7">
      <c r="A561" s="227"/>
      <c r="B561" s="227"/>
      <c r="C561" s="233"/>
      <c r="D561" s="227"/>
      <c r="F561" s="227"/>
      <c r="G561" s="227"/>
    </row>
    <row r="562" spans="1:7">
      <c r="A562" s="227"/>
      <c r="B562" s="227"/>
      <c r="C562" s="233"/>
      <c r="D562" s="227"/>
      <c r="F562" s="227"/>
      <c r="G562" s="227"/>
    </row>
    <row r="563" spans="1:7">
      <c r="A563" s="227"/>
      <c r="B563" s="227"/>
      <c r="C563" s="233"/>
      <c r="D563" s="227"/>
      <c r="F563" s="227"/>
      <c r="G563" s="227"/>
    </row>
    <row r="564" spans="1:7">
      <c r="A564" s="227"/>
      <c r="B564" s="227"/>
      <c r="C564" s="233"/>
      <c r="D564" s="227"/>
      <c r="F564" s="227"/>
      <c r="G564" s="227"/>
    </row>
    <row r="565" spans="1:7">
      <c r="A565" s="227"/>
      <c r="B565" s="227"/>
      <c r="C565" s="233"/>
      <c r="D565" s="227"/>
      <c r="F565" s="227"/>
      <c r="G565" s="227"/>
    </row>
    <row r="566" spans="1:7">
      <c r="A566" s="227"/>
      <c r="B566" s="227"/>
      <c r="C566" s="233"/>
      <c r="D566" s="227"/>
      <c r="F566" s="227"/>
      <c r="G566" s="227"/>
    </row>
    <row r="567" spans="1:7">
      <c r="A567" s="227"/>
      <c r="B567" s="227"/>
      <c r="C567" s="233"/>
      <c r="D567" s="227"/>
      <c r="F567" s="227"/>
      <c r="G567" s="227"/>
    </row>
    <row r="568" spans="1:7">
      <c r="A568" s="227"/>
      <c r="B568" s="227"/>
      <c r="C568" s="233"/>
      <c r="D568" s="227"/>
      <c r="F568" s="227"/>
      <c r="G568" s="227"/>
    </row>
    <row r="569" spans="1:7">
      <c r="A569" s="227"/>
      <c r="B569" s="227"/>
      <c r="C569" s="233"/>
      <c r="D569" s="227"/>
      <c r="F569" s="227"/>
      <c r="G569" s="227"/>
    </row>
    <row r="570" spans="1:7">
      <c r="A570" s="227"/>
      <c r="B570" s="227"/>
      <c r="C570" s="233"/>
      <c r="D570" s="227"/>
      <c r="F570" s="227"/>
      <c r="G570" s="227"/>
    </row>
    <row r="571" spans="1:7">
      <c r="A571" s="227"/>
      <c r="B571" s="227"/>
      <c r="C571" s="233"/>
      <c r="D571" s="227"/>
      <c r="F571" s="227"/>
      <c r="G571" s="227"/>
    </row>
    <row r="572" spans="1:7">
      <c r="A572" s="227"/>
      <c r="B572" s="227"/>
      <c r="C572" s="233"/>
      <c r="D572" s="227"/>
      <c r="F572" s="227"/>
      <c r="G572" s="227"/>
    </row>
    <row r="573" spans="1:7">
      <c r="A573" s="227"/>
      <c r="B573" s="227"/>
      <c r="C573" s="233"/>
      <c r="D573" s="227"/>
      <c r="F573" s="227"/>
      <c r="G573" s="227"/>
    </row>
    <row r="574" spans="1:7">
      <c r="A574" s="227"/>
      <c r="B574" s="227"/>
      <c r="C574" s="233"/>
      <c r="D574" s="227"/>
      <c r="F574" s="227"/>
      <c r="G574" s="227"/>
    </row>
    <row r="575" spans="1:7">
      <c r="A575" s="227"/>
      <c r="B575" s="227"/>
      <c r="C575" s="233"/>
      <c r="D575" s="227"/>
      <c r="F575" s="227"/>
      <c r="G575" s="227"/>
    </row>
    <row r="576" spans="1:7">
      <c r="A576" s="227"/>
      <c r="B576" s="227"/>
      <c r="C576" s="233"/>
      <c r="D576" s="227"/>
      <c r="F576" s="227"/>
      <c r="G576" s="227"/>
    </row>
    <row r="577" spans="1:7">
      <c r="A577" s="227"/>
      <c r="B577" s="227"/>
      <c r="C577" s="233"/>
      <c r="D577" s="227"/>
      <c r="F577" s="227"/>
      <c r="G577" s="227"/>
    </row>
    <row r="578" spans="1:7">
      <c r="A578" s="227"/>
      <c r="B578" s="227"/>
      <c r="C578" s="233"/>
      <c r="D578" s="227"/>
      <c r="F578" s="227"/>
      <c r="G578" s="227"/>
    </row>
    <row r="579" spans="1:7">
      <c r="A579" s="227"/>
      <c r="B579" s="227"/>
      <c r="C579" s="233"/>
      <c r="D579" s="227"/>
      <c r="F579" s="227"/>
      <c r="G579" s="227"/>
    </row>
    <row r="580" spans="1:7">
      <c r="A580" s="227"/>
      <c r="B580" s="227"/>
      <c r="C580" s="233"/>
      <c r="D580" s="227"/>
      <c r="F580" s="227"/>
      <c r="G580" s="227"/>
    </row>
    <row r="581" spans="1:7">
      <c r="A581" s="227"/>
      <c r="B581" s="227"/>
      <c r="C581" s="233"/>
      <c r="D581" s="227"/>
      <c r="F581" s="227"/>
      <c r="G581" s="227"/>
    </row>
    <row r="582" spans="1:7">
      <c r="A582" s="227"/>
      <c r="B582" s="227"/>
      <c r="C582" s="233"/>
      <c r="D582" s="227"/>
      <c r="F582" s="227"/>
      <c r="G582" s="227"/>
    </row>
    <row r="583" spans="1:7">
      <c r="A583" s="227"/>
      <c r="B583" s="227"/>
      <c r="C583" s="233"/>
      <c r="D583" s="227"/>
      <c r="F583" s="227"/>
      <c r="G583" s="227"/>
    </row>
    <row r="584" spans="1:7">
      <c r="A584" s="227"/>
      <c r="B584" s="227"/>
      <c r="C584" s="233"/>
      <c r="D584" s="227"/>
      <c r="F584" s="227"/>
      <c r="G584" s="227"/>
    </row>
    <row r="585" spans="1:7">
      <c r="A585" s="227"/>
      <c r="B585" s="227"/>
      <c r="C585" s="233"/>
      <c r="D585" s="227"/>
      <c r="F585" s="227"/>
      <c r="G585" s="227"/>
    </row>
    <row r="586" spans="1:7">
      <c r="A586" s="227"/>
      <c r="B586" s="227"/>
      <c r="C586" s="233"/>
      <c r="D586" s="227"/>
      <c r="F586" s="227"/>
      <c r="G586" s="227"/>
    </row>
    <row r="587" spans="1:7">
      <c r="A587" s="227"/>
      <c r="B587" s="227"/>
      <c r="C587" s="233"/>
      <c r="D587" s="227"/>
      <c r="F587" s="227"/>
      <c r="G587" s="227"/>
    </row>
    <row r="588" spans="1:7">
      <c r="A588" s="227"/>
      <c r="B588" s="227"/>
      <c r="C588" s="233"/>
      <c r="D588" s="227"/>
      <c r="F588" s="227"/>
      <c r="G588" s="227"/>
    </row>
    <row r="589" spans="1:7">
      <c r="A589" s="227"/>
      <c r="B589" s="227"/>
      <c r="C589" s="233"/>
      <c r="D589" s="227"/>
      <c r="F589" s="227"/>
      <c r="G589" s="227"/>
    </row>
    <row r="590" spans="1:7">
      <c r="A590" s="227"/>
      <c r="B590" s="227"/>
      <c r="C590" s="233"/>
      <c r="D590" s="227"/>
      <c r="F590" s="227"/>
      <c r="G590" s="227"/>
    </row>
    <row r="591" spans="1:7">
      <c r="A591" s="227"/>
      <c r="B591" s="227"/>
      <c r="C591" s="233"/>
      <c r="D591" s="227"/>
      <c r="F591" s="227"/>
      <c r="G591" s="227"/>
    </row>
    <row r="592" spans="1:7">
      <c r="A592" s="227"/>
      <c r="B592" s="227"/>
      <c r="C592" s="233"/>
      <c r="D592" s="227"/>
      <c r="F592" s="227"/>
      <c r="G592" s="227"/>
    </row>
    <row r="593" spans="1:7">
      <c r="A593" s="227"/>
      <c r="B593" s="227"/>
      <c r="C593" s="233"/>
      <c r="D593" s="227"/>
      <c r="F593" s="227"/>
      <c r="G593" s="227"/>
    </row>
    <row r="594" spans="1:7">
      <c r="A594" s="227"/>
      <c r="B594" s="227"/>
      <c r="C594" s="233"/>
      <c r="D594" s="227"/>
      <c r="F594" s="227"/>
      <c r="G594" s="227"/>
    </row>
    <row r="595" spans="1:7">
      <c r="A595" s="227"/>
      <c r="B595" s="227"/>
      <c r="C595" s="233"/>
      <c r="D595" s="227"/>
      <c r="F595" s="227"/>
      <c r="G595" s="227"/>
    </row>
    <row r="596" spans="1:7">
      <c r="A596" s="227"/>
      <c r="B596" s="227"/>
      <c r="C596" s="233"/>
      <c r="D596" s="227"/>
      <c r="F596" s="227"/>
      <c r="G596" s="227"/>
    </row>
    <row r="597" spans="1:7">
      <c r="A597" s="227"/>
      <c r="B597" s="227"/>
      <c r="C597" s="233"/>
      <c r="D597" s="227"/>
      <c r="F597" s="227"/>
      <c r="G597" s="227"/>
    </row>
    <row r="598" spans="1:7">
      <c r="A598" s="227"/>
      <c r="B598" s="227"/>
      <c r="C598" s="233"/>
      <c r="D598" s="227"/>
      <c r="F598" s="227"/>
      <c r="G598" s="227"/>
    </row>
    <row r="599" spans="1:7">
      <c r="C599" s="233"/>
      <c r="D599" s="227"/>
      <c r="F599" s="227"/>
      <c r="G599" s="227"/>
    </row>
    <row r="600" spans="1:7">
      <c r="C600" s="233"/>
      <c r="D600" s="227"/>
      <c r="F600" s="227"/>
      <c r="G600" s="227"/>
    </row>
    <row r="601" spans="1:7">
      <c r="C601" s="233"/>
      <c r="D601" s="227"/>
      <c r="F601" s="227"/>
      <c r="G601" s="227"/>
    </row>
    <row r="602" spans="1:7">
      <c r="C602" s="233"/>
      <c r="D602" s="227"/>
      <c r="F602" s="227"/>
      <c r="G602" s="227"/>
    </row>
    <row r="603" spans="1:7">
      <c r="C603" s="233"/>
      <c r="D603" s="227"/>
      <c r="F603" s="227"/>
      <c r="G603" s="227"/>
    </row>
    <row r="604" spans="1:7">
      <c r="C604" s="233"/>
      <c r="D604" s="227"/>
      <c r="F604" s="227"/>
      <c r="G604" s="227"/>
    </row>
    <row r="605" spans="1:7">
      <c r="C605" s="233"/>
      <c r="D605" s="227"/>
      <c r="F605" s="227"/>
      <c r="G605" s="227"/>
    </row>
    <row r="606" spans="1:7">
      <c r="C606" s="233"/>
      <c r="D606" s="227"/>
      <c r="F606" s="227"/>
      <c r="G606" s="227"/>
    </row>
    <row r="607" spans="1:7">
      <c r="C607" s="233"/>
      <c r="D607" s="227"/>
      <c r="F607" s="227"/>
      <c r="G607" s="227"/>
    </row>
    <row r="608" spans="1:7">
      <c r="C608" s="233"/>
      <c r="D608" s="227"/>
      <c r="F608" s="227"/>
      <c r="G608" s="227"/>
    </row>
    <row r="609" spans="3:7">
      <c r="C609" s="233"/>
      <c r="D609" s="227"/>
      <c r="F609" s="227"/>
      <c r="G609" s="227"/>
    </row>
    <row r="610" spans="3:7">
      <c r="C610" s="233"/>
      <c r="D610" s="227"/>
      <c r="F610" s="227"/>
      <c r="G610" s="227"/>
    </row>
    <row r="611" spans="3:7">
      <c r="C611" s="233"/>
      <c r="D611" s="227"/>
      <c r="F611" s="227"/>
      <c r="G611" s="227"/>
    </row>
    <row r="612" spans="3:7">
      <c r="C612" s="233"/>
      <c r="D612" s="227"/>
      <c r="F612" s="227"/>
      <c r="G612" s="227"/>
    </row>
    <row r="613" spans="3:7">
      <c r="C613" s="233"/>
      <c r="D613" s="227"/>
      <c r="F613" s="227"/>
      <c r="G613" s="227"/>
    </row>
    <row r="614" spans="3:7">
      <c r="C614" s="233"/>
      <c r="D614" s="227"/>
      <c r="F614" s="227"/>
      <c r="G614" s="227"/>
    </row>
    <row r="615" spans="3:7">
      <c r="C615" s="233"/>
      <c r="D615" s="227"/>
      <c r="F615" s="227"/>
      <c r="G615" s="227"/>
    </row>
    <row r="616" spans="3:7">
      <c r="C616" s="233"/>
      <c r="D616" s="227"/>
      <c r="F616" s="227"/>
      <c r="G616" s="227"/>
    </row>
    <row r="617" spans="3:7">
      <c r="C617" s="233"/>
      <c r="D617" s="227"/>
      <c r="F617" s="227"/>
      <c r="G617" s="227"/>
    </row>
    <row r="618" spans="3:7">
      <c r="C618" s="233"/>
      <c r="D618" s="227"/>
      <c r="F618" s="227"/>
      <c r="G618" s="227"/>
    </row>
    <row r="619" spans="3:7">
      <c r="C619" s="233"/>
      <c r="D619" s="227"/>
      <c r="F619" s="227"/>
      <c r="G619" s="227"/>
    </row>
    <row r="620" spans="3:7">
      <c r="C620" s="233"/>
      <c r="D620" s="227"/>
      <c r="F620" s="227"/>
      <c r="G620" s="227"/>
    </row>
    <row r="621" spans="3:7">
      <c r="C621" s="233"/>
      <c r="D621" s="227"/>
      <c r="F621" s="227"/>
      <c r="G621" s="227"/>
    </row>
    <row r="622" spans="3:7">
      <c r="C622" s="233"/>
      <c r="D622" s="227"/>
      <c r="F622" s="227"/>
      <c r="G622" s="227"/>
    </row>
    <row r="623" spans="3:7">
      <c r="C623" s="233"/>
      <c r="D623" s="227"/>
      <c r="F623" s="227"/>
      <c r="G623" s="227"/>
    </row>
    <row r="624" spans="3:7">
      <c r="C624" s="233"/>
      <c r="D624" s="227"/>
      <c r="F624" s="227"/>
      <c r="G624" s="227"/>
    </row>
    <row r="625" spans="3:7">
      <c r="C625" s="233"/>
      <c r="D625" s="227"/>
      <c r="F625" s="227"/>
      <c r="G625" s="227"/>
    </row>
    <row r="626" spans="3:7">
      <c r="C626" s="233"/>
      <c r="D626" s="227"/>
      <c r="F626" s="227"/>
      <c r="G626" s="227"/>
    </row>
    <row r="627" spans="3:7">
      <c r="C627" s="233"/>
      <c r="D627" s="227"/>
      <c r="F627" s="227"/>
      <c r="G627" s="227"/>
    </row>
    <row r="628" spans="3:7">
      <c r="C628" s="233"/>
      <c r="D628" s="227"/>
      <c r="F628" s="227"/>
      <c r="G628" s="227"/>
    </row>
    <row r="629" spans="3:7">
      <c r="C629" s="233"/>
      <c r="D629" s="227"/>
      <c r="F629" s="227"/>
      <c r="G629" s="227"/>
    </row>
    <row r="630" spans="3:7">
      <c r="C630" s="233"/>
      <c r="D630" s="227"/>
      <c r="F630" s="227"/>
      <c r="G630" s="227"/>
    </row>
    <row r="631" spans="3:7">
      <c r="C631" s="233"/>
      <c r="D631" s="227"/>
      <c r="F631" s="227"/>
      <c r="G631" s="227"/>
    </row>
    <row r="632" spans="3:7">
      <c r="C632" s="233"/>
      <c r="D632" s="227"/>
      <c r="F632" s="227"/>
      <c r="G632" s="227"/>
    </row>
    <row r="633" spans="3:7">
      <c r="C633" s="233"/>
      <c r="D633" s="227"/>
      <c r="F633" s="227"/>
      <c r="G633" s="227"/>
    </row>
    <row r="634" spans="3:7">
      <c r="C634" s="233"/>
      <c r="D634" s="227"/>
      <c r="F634" s="227"/>
      <c r="G634" s="227"/>
    </row>
    <row r="635" spans="3:7">
      <c r="C635" s="233"/>
      <c r="D635" s="227"/>
      <c r="F635" s="227"/>
      <c r="G635" s="227"/>
    </row>
    <row r="636" spans="3:7">
      <c r="C636" s="233"/>
      <c r="D636" s="227"/>
      <c r="F636" s="227"/>
      <c r="G636" s="227"/>
    </row>
    <row r="637" spans="3:7">
      <c r="C637" s="233"/>
      <c r="D637" s="227"/>
      <c r="F637" s="227"/>
      <c r="G637" s="227"/>
    </row>
    <row r="638" spans="3:7">
      <c r="C638" s="233"/>
      <c r="D638" s="227"/>
      <c r="F638" s="227"/>
      <c r="G638" s="227"/>
    </row>
    <row r="639" spans="3:7">
      <c r="C639" s="233"/>
      <c r="D639" s="227"/>
      <c r="F639" s="227"/>
      <c r="G639" s="227"/>
    </row>
    <row r="640" spans="3:7">
      <c r="C640" s="233"/>
      <c r="D640" s="227"/>
      <c r="F640" s="227"/>
      <c r="G640" s="227"/>
    </row>
    <row r="641" spans="3:7">
      <c r="C641" s="233"/>
      <c r="D641" s="227"/>
      <c r="F641" s="227"/>
      <c r="G641" s="227"/>
    </row>
    <row r="642" spans="3:7">
      <c r="C642" s="233"/>
      <c r="D642" s="227"/>
      <c r="F642" s="227"/>
      <c r="G642" s="227"/>
    </row>
    <row r="643" spans="3:7">
      <c r="C643" s="233"/>
      <c r="D643" s="227"/>
      <c r="F643" s="227"/>
      <c r="G643" s="227"/>
    </row>
    <row r="644" spans="3:7">
      <c r="C644" s="233"/>
      <c r="D644" s="227"/>
      <c r="F644" s="227"/>
      <c r="G644" s="227"/>
    </row>
    <row r="645" spans="3:7">
      <c r="C645" s="233"/>
      <c r="D645" s="227"/>
      <c r="F645" s="227"/>
      <c r="G645" s="227"/>
    </row>
    <row r="646" spans="3:7">
      <c r="C646" s="228"/>
      <c r="D646" s="227"/>
      <c r="F646" s="227"/>
      <c r="G646" s="227"/>
    </row>
    <row r="647" spans="3:7">
      <c r="C647" s="228"/>
      <c r="D647" s="227"/>
      <c r="F647" s="227"/>
      <c r="G647" s="227"/>
    </row>
    <row r="648" spans="3:7">
      <c r="C648" s="228"/>
      <c r="D648" s="227"/>
      <c r="F648" s="227"/>
      <c r="G648" s="227"/>
    </row>
    <row r="649" spans="3:7">
      <c r="C649" s="228"/>
      <c r="D649" s="227"/>
      <c r="F649" s="227"/>
      <c r="G649" s="227"/>
    </row>
    <row r="650" spans="3:7">
      <c r="C650" s="228"/>
      <c r="D650" s="227"/>
      <c r="F650" s="227"/>
      <c r="G650" s="227"/>
    </row>
    <row r="651" spans="3:7">
      <c r="C651" s="228"/>
      <c r="D651" s="227"/>
      <c r="F651" s="227"/>
      <c r="G651" s="227"/>
    </row>
    <row r="652" spans="3:7">
      <c r="C652" s="228"/>
      <c r="D652" s="227"/>
      <c r="F652" s="227"/>
      <c r="G652" s="227"/>
    </row>
    <row r="653" spans="3:7">
      <c r="C653" s="228"/>
      <c r="D653" s="227"/>
      <c r="F653" s="227"/>
      <c r="G653" s="227"/>
    </row>
    <row r="654" spans="3:7">
      <c r="C654" s="228"/>
      <c r="D654" s="227"/>
      <c r="F654" s="227"/>
      <c r="G654" s="227"/>
    </row>
    <row r="655" spans="3:7">
      <c r="C655" s="228"/>
      <c r="D655" s="227"/>
      <c r="F655" s="227"/>
      <c r="G655" s="227"/>
    </row>
    <row r="656" spans="3:7">
      <c r="C656" s="228"/>
      <c r="D656" s="227"/>
      <c r="F656" s="227"/>
      <c r="G656" s="227"/>
    </row>
    <row r="657" spans="3:7">
      <c r="C657" s="228"/>
      <c r="D657" s="227"/>
      <c r="F657" s="227"/>
      <c r="G657" s="227"/>
    </row>
    <row r="658" spans="3:7">
      <c r="C658" s="228"/>
      <c r="D658" s="227"/>
      <c r="F658" s="227"/>
      <c r="G658" s="227"/>
    </row>
    <row r="659" spans="3:7">
      <c r="C659" s="228"/>
      <c r="D659" s="227"/>
      <c r="F659" s="227"/>
      <c r="G659" s="227"/>
    </row>
    <row r="660" spans="3:7">
      <c r="C660" s="228"/>
      <c r="D660" s="227"/>
      <c r="F660" s="227"/>
      <c r="G660" s="227"/>
    </row>
    <row r="661" spans="3:7">
      <c r="C661" s="228"/>
      <c r="D661" s="227"/>
      <c r="F661" s="227"/>
      <c r="G661" s="227"/>
    </row>
    <row r="662" spans="3:7">
      <c r="C662" s="228"/>
      <c r="D662" s="227"/>
      <c r="F662" s="227"/>
      <c r="G662" s="227"/>
    </row>
    <row r="663" spans="3:7">
      <c r="C663" s="228"/>
      <c r="D663" s="227"/>
      <c r="F663" s="227"/>
      <c r="G663" s="227"/>
    </row>
    <row r="664" spans="3:7">
      <c r="C664" s="228"/>
      <c r="D664" s="227"/>
      <c r="F664" s="227"/>
      <c r="G664" s="227"/>
    </row>
    <row r="665" spans="3:7">
      <c r="C665" s="228"/>
      <c r="D665" s="227"/>
      <c r="F665" s="227"/>
      <c r="G665" s="227"/>
    </row>
    <row r="666" spans="3:7">
      <c r="C666" s="228"/>
      <c r="D666" s="227"/>
      <c r="F666" s="227"/>
      <c r="G666" s="227"/>
    </row>
    <row r="667" spans="3:7">
      <c r="C667" s="228"/>
      <c r="D667" s="227"/>
      <c r="F667" s="227"/>
      <c r="G667" s="227"/>
    </row>
    <row r="668" spans="3:7">
      <c r="C668" s="228"/>
      <c r="D668" s="227"/>
      <c r="F668" s="227"/>
      <c r="G668" s="227"/>
    </row>
    <row r="669" spans="3:7">
      <c r="C669" s="228"/>
      <c r="D669" s="227"/>
      <c r="F669" s="227"/>
      <c r="G669" s="227"/>
    </row>
    <row r="670" spans="3:7">
      <c r="C670" s="228"/>
      <c r="D670" s="227"/>
      <c r="F670" s="227"/>
      <c r="G670" s="227"/>
    </row>
    <row r="671" spans="3:7">
      <c r="C671" s="228"/>
      <c r="D671" s="227"/>
      <c r="F671" s="227"/>
      <c r="G671" s="227"/>
    </row>
    <row r="672" spans="3:7">
      <c r="C672" s="228"/>
      <c r="D672" s="227"/>
      <c r="F672" s="227"/>
      <c r="G672" s="227"/>
    </row>
    <row r="673" spans="3:7">
      <c r="C673" s="228"/>
      <c r="D673" s="227"/>
      <c r="F673" s="227"/>
      <c r="G673" s="227"/>
    </row>
    <row r="674" spans="3:7">
      <c r="C674" s="228"/>
      <c r="D674" s="227"/>
      <c r="F674" s="227"/>
      <c r="G674" s="227"/>
    </row>
    <row r="675" spans="3:7">
      <c r="C675" s="228"/>
      <c r="D675" s="227"/>
      <c r="F675" s="227"/>
      <c r="G675" s="227"/>
    </row>
    <row r="676" spans="3:7">
      <c r="C676" s="228"/>
      <c r="D676" s="227"/>
      <c r="F676" s="227"/>
      <c r="G676" s="227"/>
    </row>
    <row r="677" spans="3:7">
      <c r="C677" s="228"/>
      <c r="D677" s="227"/>
      <c r="F677" s="227"/>
      <c r="G677" s="227"/>
    </row>
    <row r="678" spans="3:7">
      <c r="C678" s="228"/>
      <c r="D678" s="227"/>
      <c r="F678" s="227"/>
      <c r="G678" s="227"/>
    </row>
    <row r="679" spans="3:7">
      <c r="C679" s="228"/>
      <c r="D679" s="227"/>
      <c r="F679" s="227"/>
      <c r="G679" s="227"/>
    </row>
    <row r="680" spans="3:7">
      <c r="C680" s="228"/>
      <c r="D680" s="227"/>
      <c r="F680" s="227"/>
      <c r="G680" s="227"/>
    </row>
    <row r="681" spans="3:7">
      <c r="C681" s="228"/>
      <c r="D681" s="227"/>
      <c r="F681" s="227"/>
      <c r="G681" s="227"/>
    </row>
    <row r="682" spans="3:7">
      <c r="C682" s="228"/>
      <c r="D682" s="227"/>
      <c r="F682" s="227"/>
      <c r="G682" s="227"/>
    </row>
    <row r="683" spans="3:7">
      <c r="C683" s="228"/>
      <c r="D683" s="227"/>
      <c r="F683" s="227"/>
      <c r="G683" s="227"/>
    </row>
    <row r="684" spans="3:7">
      <c r="C684" s="228"/>
      <c r="D684" s="227"/>
      <c r="F684" s="227"/>
      <c r="G684" s="227"/>
    </row>
    <row r="685" spans="3:7">
      <c r="C685" s="228"/>
      <c r="D685" s="227"/>
      <c r="F685" s="227"/>
      <c r="G685" s="227"/>
    </row>
    <row r="686" spans="3:7">
      <c r="C686" s="228"/>
      <c r="D686" s="227"/>
      <c r="F686" s="227"/>
      <c r="G686" s="227"/>
    </row>
    <row r="687" spans="3:7">
      <c r="C687" s="228"/>
      <c r="D687" s="227"/>
      <c r="F687" s="227"/>
      <c r="G687" s="227"/>
    </row>
    <row r="688" spans="3:7">
      <c r="C688" s="228"/>
      <c r="D688" s="227"/>
      <c r="F688" s="227"/>
      <c r="G688" s="227"/>
    </row>
    <row r="689" spans="3:7">
      <c r="C689" s="228"/>
      <c r="D689" s="227"/>
      <c r="F689" s="227"/>
      <c r="G689" s="227"/>
    </row>
    <row r="690" spans="3:7">
      <c r="C690" s="228"/>
      <c r="D690" s="227"/>
      <c r="F690" s="227"/>
      <c r="G690" s="227"/>
    </row>
    <row r="691" spans="3:7">
      <c r="C691" s="228"/>
      <c r="D691" s="227"/>
      <c r="F691" s="227"/>
      <c r="G691" s="227"/>
    </row>
    <row r="692" spans="3:7">
      <c r="C692" s="228"/>
      <c r="D692" s="227"/>
      <c r="F692" s="227"/>
      <c r="G692" s="227"/>
    </row>
    <row r="693" spans="3:7">
      <c r="C693" s="228"/>
      <c r="D693" s="227"/>
      <c r="F693" s="227"/>
      <c r="G693" s="227"/>
    </row>
    <row r="694" spans="3:7">
      <c r="C694" s="228"/>
      <c r="D694" s="227"/>
      <c r="F694" s="227"/>
      <c r="G694" s="227"/>
    </row>
    <row r="695" spans="3:7">
      <c r="C695" s="228"/>
      <c r="D695" s="227"/>
      <c r="F695" s="227"/>
      <c r="G695" s="227"/>
    </row>
    <row r="696" spans="3:7">
      <c r="C696" s="228"/>
      <c r="D696" s="227"/>
      <c r="F696" s="227"/>
      <c r="G696" s="227"/>
    </row>
    <row r="697" spans="3:7">
      <c r="C697" s="228"/>
      <c r="D697" s="227"/>
      <c r="F697" s="227"/>
      <c r="G697" s="227"/>
    </row>
    <row r="698" spans="3:7">
      <c r="C698" s="228"/>
      <c r="D698" s="227"/>
      <c r="F698" s="227"/>
      <c r="G698" s="227"/>
    </row>
    <row r="699" spans="3:7">
      <c r="C699" s="228"/>
      <c r="D699" s="227"/>
      <c r="F699" s="227"/>
      <c r="G699" s="227"/>
    </row>
    <row r="700" spans="3:7">
      <c r="C700" s="228"/>
      <c r="D700" s="227"/>
      <c r="F700" s="227"/>
      <c r="G700" s="227"/>
    </row>
    <row r="701" spans="3:7">
      <c r="C701" s="228"/>
      <c r="D701" s="227"/>
      <c r="F701" s="227"/>
      <c r="G701" s="227"/>
    </row>
    <row r="702" spans="3:7">
      <c r="C702" s="228"/>
      <c r="D702" s="227"/>
      <c r="F702" s="227"/>
      <c r="G702" s="227"/>
    </row>
    <row r="703" spans="3:7">
      <c r="C703" s="228"/>
      <c r="D703" s="227"/>
      <c r="F703" s="227"/>
      <c r="G703" s="227"/>
    </row>
    <row r="704" spans="3:7">
      <c r="C704" s="228"/>
      <c r="D704" s="227"/>
      <c r="F704" s="227"/>
      <c r="G704" s="227"/>
    </row>
    <row r="705" spans="3:7">
      <c r="C705" s="228"/>
      <c r="D705" s="227"/>
      <c r="F705" s="227"/>
      <c r="G705" s="227"/>
    </row>
    <row r="706" spans="3:7">
      <c r="C706" s="228"/>
      <c r="D706" s="227"/>
      <c r="F706" s="227"/>
      <c r="G706" s="227"/>
    </row>
    <row r="707" spans="3:7">
      <c r="C707" s="228"/>
      <c r="D707" s="227"/>
      <c r="F707" s="227"/>
      <c r="G707" s="227"/>
    </row>
    <row r="708" spans="3:7">
      <c r="C708" s="228"/>
      <c r="D708" s="227"/>
      <c r="F708" s="227"/>
      <c r="G708" s="227"/>
    </row>
    <row r="709" spans="3:7">
      <c r="C709" s="228"/>
      <c r="D709" s="227"/>
      <c r="F709" s="227"/>
      <c r="G709" s="227"/>
    </row>
    <row r="710" spans="3:7">
      <c r="C710" s="228"/>
      <c r="D710" s="227"/>
    </row>
    <row r="711" spans="3:7">
      <c r="C711" s="228"/>
      <c r="D711" s="227"/>
    </row>
    <row r="712" spans="3:7">
      <c r="C712" s="228"/>
      <c r="D712" s="227"/>
    </row>
    <row r="713" spans="3:7">
      <c r="C713" s="228"/>
      <c r="D713" s="227"/>
    </row>
    <row r="714" spans="3:7">
      <c r="C714" s="228"/>
      <c r="D714" s="227"/>
    </row>
    <row r="715" spans="3:7">
      <c r="C715" s="228"/>
      <c r="D715" s="227"/>
    </row>
    <row r="716" spans="3:7">
      <c r="C716" s="228"/>
      <c r="D716" s="227"/>
    </row>
    <row r="717" spans="3:7">
      <c r="C717" s="228"/>
      <c r="D717" s="227"/>
    </row>
    <row r="718" spans="3:7">
      <c r="C718" s="228"/>
      <c r="D718" s="227"/>
    </row>
    <row r="719" spans="3:7">
      <c r="C719" s="228"/>
      <c r="D719" s="227"/>
    </row>
    <row r="720" spans="3:7">
      <c r="C720" s="228"/>
      <c r="D720" s="227"/>
    </row>
    <row r="721" spans="3:4">
      <c r="C721" s="228"/>
      <c r="D721" s="227"/>
    </row>
    <row r="722" spans="3:4">
      <c r="C722" s="228"/>
      <c r="D722" s="227"/>
    </row>
    <row r="723" spans="3:4">
      <c r="C723" s="228"/>
      <c r="D723" s="227"/>
    </row>
    <row r="724" spans="3:4">
      <c r="C724" s="228"/>
      <c r="D724" s="227"/>
    </row>
    <row r="725" spans="3:4">
      <c r="C725" s="228"/>
      <c r="D725" s="227"/>
    </row>
    <row r="726" spans="3:4">
      <c r="C726" s="228"/>
      <c r="D726" s="227"/>
    </row>
    <row r="727" spans="3:4">
      <c r="C727" s="228"/>
      <c r="D727" s="227"/>
    </row>
    <row r="728" spans="3:4">
      <c r="C728" s="228"/>
      <c r="D728" s="227"/>
    </row>
    <row r="729" spans="3:4">
      <c r="C729" s="228"/>
      <c r="D729" s="227"/>
    </row>
    <row r="730" spans="3:4">
      <c r="C730" s="228"/>
      <c r="D730" s="227"/>
    </row>
    <row r="731" spans="3:4">
      <c r="C731" s="228"/>
      <c r="D731" s="227"/>
    </row>
    <row r="732" spans="3:4">
      <c r="C732" s="228"/>
      <c r="D732" s="227"/>
    </row>
    <row r="733" spans="3:4">
      <c r="C733" s="228"/>
      <c r="D733" s="227"/>
    </row>
    <row r="734" spans="3:4">
      <c r="C734" s="228"/>
      <c r="D734" s="227"/>
    </row>
    <row r="735" spans="3:4">
      <c r="C735" s="228"/>
      <c r="D735" s="227"/>
    </row>
    <row r="736" spans="3:4">
      <c r="C736" s="228"/>
      <c r="D736" s="227"/>
    </row>
    <row r="737" spans="3:4">
      <c r="C737" s="228"/>
      <c r="D737" s="227"/>
    </row>
    <row r="738" spans="3:4">
      <c r="C738" s="228"/>
      <c r="D738" s="227"/>
    </row>
    <row r="739" spans="3:4">
      <c r="C739" s="228"/>
      <c r="D739" s="227"/>
    </row>
    <row r="740" spans="3:4">
      <c r="C740" s="228"/>
      <c r="D740" s="227"/>
    </row>
    <row r="741" spans="3:4">
      <c r="C741" s="228"/>
      <c r="D741" s="227"/>
    </row>
    <row r="742" spans="3:4">
      <c r="C742" s="228"/>
      <c r="D742" s="227"/>
    </row>
    <row r="743" spans="3:4">
      <c r="C743" s="228"/>
      <c r="D743" s="227"/>
    </row>
    <row r="744" spans="3:4">
      <c r="C744" s="228"/>
      <c r="D744" s="227"/>
    </row>
    <row r="745" spans="3:4">
      <c r="C745" s="228"/>
      <c r="D745" s="227"/>
    </row>
    <row r="746" spans="3:4">
      <c r="C746" s="228"/>
      <c r="D746" s="227"/>
    </row>
    <row r="747" spans="3:4">
      <c r="C747" s="228"/>
      <c r="D747" s="227"/>
    </row>
    <row r="748" spans="3:4">
      <c r="C748" s="228"/>
      <c r="D748" s="227"/>
    </row>
    <row r="749" spans="3:4">
      <c r="C749" s="228"/>
      <c r="D749" s="227"/>
    </row>
    <row r="750" spans="3:4">
      <c r="C750" s="228"/>
      <c r="D750" s="227"/>
    </row>
    <row r="751" spans="3:4">
      <c r="C751" s="228"/>
      <c r="D751" s="227"/>
    </row>
    <row r="752" spans="3:4">
      <c r="C752" s="228"/>
      <c r="D752" s="227"/>
    </row>
    <row r="753" spans="3:4">
      <c r="C753" s="228"/>
      <c r="D753" s="227"/>
    </row>
    <row r="754" spans="3:4">
      <c r="C754" s="228"/>
      <c r="D754" s="227"/>
    </row>
    <row r="755" spans="3:4">
      <c r="C755" s="228"/>
      <c r="D755" s="227"/>
    </row>
    <row r="756" spans="3:4">
      <c r="C756" s="228"/>
      <c r="D756" s="227"/>
    </row>
    <row r="757" spans="3:4">
      <c r="C757" s="228"/>
      <c r="D757" s="227"/>
    </row>
    <row r="758" spans="3:4">
      <c r="C758" s="228"/>
      <c r="D758" s="227"/>
    </row>
    <row r="759" spans="3:4">
      <c r="C759" s="228"/>
      <c r="D759" s="227"/>
    </row>
    <row r="760" spans="3:4">
      <c r="C760" s="228"/>
      <c r="D760" s="227"/>
    </row>
    <row r="761" spans="3:4">
      <c r="C761" s="228"/>
      <c r="D761" s="227"/>
    </row>
    <row r="762" spans="3:4">
      <c r="C762" s="228"/>
      <c r="D762" s="227"/>
    </row>
    <row r="763" spans="3:4">
      <c r="C763" s="228"/>
      <c r="D763" s="227"/>
    </row>
    <row r="764" spans="3:4">
      <c r="C764" s="228"/>
      <c r="D764" s="227"/>
    </row>
    <row r="765" spans="3:4">
      <c r="C765" s="228"/>
      <c r="D765" s="227"/>
    </row>
    <row r="766" spans="3:4">
      <c r="C766" s="228"/>
      <c r="D766" s="227"/>
    </row>
    <row r="767" spans="3:4">
      <c r="C767" s="228"/>
      <c r="D767" s="227"/>
    </row>
    <row r="768" spans="3:4">
      <c r="C768" s="228"/>
      <c r="D768" s="227"/>
    </row>
    <row r="769" spans="3:4">
      <c r="C769" s="228"/>
      <c r="D769" s="227"/>
    </row>
    <row r="770" spans="3:4">
      <c r="C770" s="228"/>
      <c r="D770" s="227"/>
    </row>
    <row r="771" spans="3:4">
      <c r="C771" s="228"/>
      <c r="D771" s="227"/>
    </row>
    <row r="772" spans="3:4">
      <c r="C772" s="228"/>
      <c r="D772" s="227"/>
    </row>
    <row r="773" spans="3:4">
      <c r="C773" s="228"/>
      <c r="D773" s="227"/>
    </row>
    <row r="774" spans="3:4">
      <c r="C774" s="228"/>
      <c r="D774" s="227"/>
    </row>
    <row r="775" spans="3:4">
      <c r="C775" s="228"/>
      <c r="D775" s="227"/>
    </row>
    <row r="776" spans="3:4">
      <c r="C776" s="228"/>
      <c r="D776" s="227"/>
    </row>
    <row r="777" spans="3:4">
      <c r="C777" s="228"/>
      <c r="D777" s="227"/>
    </row>
    <row r="778" spans="3:4">
      <c r="C778" s="228"/>
      <c r="D778" s="227"/>
    </row>
    <row r="779" spans="3:4">
      <c r="C779" s="228"/>
      <c r="D779" s="227"/>
    </row>
    <row r="780" spans="3:4">
      <c r="C780" s="228"/>
      <c r="D780" s="227"/>
    </row>
    <row r="781" spans="3:4">
      <c r="C781" s="228"/>
      <c r="D781" s="227"/>
    </row>
    <row r="782" spans="3:4">
      <c r="C782" s="228"/>
      <c r="D782" s="227"/>
    </row>
    <row r="783" spans="3:4">
      <c r="C783" s="228"/>
      <c r="D783" s="227"/>
    </row>
    <row r="784" spans="3:4">
      <c r="C784" s="228"/>
      <c r="D784" s="227"/>
    </row>
    <row r="785" spans="3:4">
      <c r="C785" s="228"/>
      <c r="D785" s="227"/>
    </row>
    <row r="786" spans="3:4">
      <c r="C786" s="228"/>
    </row>
    <row r="787" spans="3:4">
      <c r="C787" s="228"/>
    </row>
    <row r="788" spans="3:4">
      <c r="C788" s="228"/>
    </row>
    <row r="789" spans="3:4">
      <c r="C789" s="228"/>
    </row>
    <row r="790" spans="3:4">
      <c r="C790" s="228"/>
    </row>
    <row r="791" spans="3:4">
      <c r="C791" s="228"/>
    </row>
    <row r="792" spans="3:4">
      <c r="C792" s="228"/>
    </row>
    <row r="793" spans="3:4">
      <c r="C793" s="228"/>
    </row>
    <row r="794" spans="3:4">
      <c r="C794" s="228"/>
    </row>
    <row r="795" spans="3:4">
      <c r="C795" s="228"/>
    </row>
    <row r="796" spans="3:4">
      <c r="C796" s="228"/>
    </row>
    <row r="797" spans="3:4">
      <c r="C797" s="228"/>
    </row>
    <row r="798" spans="3:4">
      <c r="C798" s="228"/>
    </row>
    <row r="799" spans="3:4">
      <c r="C799" s="228"/>
    </row>
    <row r="800" spans="3:4">
      <c r="C800" s="228"/>
    </row>
    <row r="801" spans="3:3">
      <c r="C801" s="228"/>
    </row>
    <row r="802" spans="3:3">
      <c r="C802" s="228"/>
    </row>
    <row r="803" spans="3:3">
      <c r="C803" s="228"/>
    </row>
    <row r="804" spans="3:3">
      <c r="C804" s="228"/>
    </row>
    <row r="805" spans="3:3">
      <c r="C805" s="228"/>
    </row>
    <row r="806" spans="3:3">
      <c r="C806" s="228"/>
    </row>
    <row r="807" spans="3:3">
      <c r="C807" s="228"/>
    </row>
    <row r="808" spans="3:3">
      <c r="C808" s="228"/>
    </row>
    <row r="809" spans="3:3">
      <c r="C809" s="228"/>
    </row>
    <row r="810" spans="3:3">
      <c r="C810" s="228"/>
    </row>
    <row r="811" spans="3:3">
      <c r="C811" s="228"/>
    </row>
    <row r="812" spans="3:3">
      <c r="C812" s="228"/>
    </row>
    <row r="813" spans="3:3">
      <c r="C813" s="228"/>
    </row>
    <row r="814" spans="3:3">
      <c r="C814" s="228"/>
    </row>
    <row r="815" spans="3:3">
      <c r="C815" s="228"/>
    </row>
    <row r="816" spans="3:3">
      <c r="C816" s="228"/>
    </row>
    <row r="817" spans="3:3">
      <c r="C817" s="228"/>
    </row>
    <row r="818" spans="3:3">
      <c r="C818" s="228"/>
    </row>
    <row r="819" spans="3:3">
      <c r="C819" s="228"/>
    </row>
    <row r="820" spans="3:3">
      <c r="C820" s="228"/>
    </row>
    <row r="821" spans="3:3">
      <c r="C821" s="228"/>
    </row>
    <row r="822" spans="3:3">
      <c r="C822" s="228"/>
    </row>
    <row r="823" spans="3:3">
      <c r="C823" s="228"/>
    </row>
    <row r="824" spans="3:3">
      <c r="C824" s="228"/>
    </row>
    <row r="825" spans="3:3">
      <c r="C825" s="228"/>
    </row>
    <row r="826" spans="3:3">
      <c r="C826" s="228"/>
    </row>
    <row r="827" spans="3:3">
      <c r="C827" s="228"/>
    </row>
    <row r="828" spans="3:3">
      <c r="C828" s="228"/>
    </row>
    <row r="829" spans="3:3">
      <c r="C829" s="228"/>
    </row>
    <row r="830" spans="3:3">
      <c r="C830" s="228"/>
    </row>
    <row r="831" spans="3:3">
      <c r="C831" s="228"/>
    </row>
    <row r="832" spans="3:3">
      <c r="C832" s="228"/>
    </row>
    <row r="833" spans="3:3">
      <c r="C833" s="228"/>
    </row>
    <row r="834" spans="3:3">
      <c r="C834" s="228"/>
    </row>
    <row r="835" spans="3:3">
      <c r="C835" s="228"/>
    </row>
    <row r="836" spans="3:3">
      <c r="C836" s="228"/>
    </row>
    <row r="837" spans="3:3">
      <c r="C837" s="228"/>
    </row>
    <row r="838" spans="3:3">
      <c r="C838" s="228"/>
    </row>
    <row r="839" spans="3:3">
      <c r="C839" s="228"/>
    </row>
    <row r="840" spans="3:3">
      <c r="C840" s="228"/>
    </row>
    <row r="841" spans="3:3">
      <c r="C841" s="228"/>
    </row>
    <row r="842" spans="3:3">
      <c r="C842" s="228"/>
    </row>
    <row r="843" spans="3:3">
      <c r="C843" s="228"/>
    </row>
    <row r="844" spans="3:3">
      <c r="C844" s="228"/>
    </row>
  </sheetData>
  <sheetProtection algorithmName="SHA-512" hashValue="WosrrHciYWfeiW6Sb0dAm94ozx+p7sn/KSXhL4TQ0B+o7rjluc2FUbm38zvroF5NPc/JrihjrdBQj1uR44ALHA==" saltValue="5BqKHHItESkqwooAMBoN0w==" spinCount="100000" sheet="1" objects="1" scenarios="1"/>
  <mergeCells count="7">
    <mergeCell ref="C17:E17"/>
    <mergeCell ref="C18:E18"/>
    <mergeCell ref="C13:E13"/>
    <mergeCell ref="B2:B3"/>
    <mergeCell ref="C15:E15"/>
    <mergeCell ref="C14:E14"/>
    <mergeCell ref="C16:E16"/>
  </mergeCells>
  <conditionalFormatting sqref="H1:J1">
    <cfRule type="expression" dxfId="0" priority="1">
      <formula>$H$1&lt;&gt;""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A11E69-D0D5-4D3F-B663-09DE073954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Zusammenfassung</vt:lpstr>
      <vt:lpstr>1 UR</vt:lpstr>
      <vt:lpstr>1 SR</vt:lpstr>
      <vt:lpstr>DATUM</vt:lpstr>
      <vt:lpstr>'1 UR'!Druckbereich</vt:lpstr>
      <vt:lpstr>Zusammenfassung!Druckbereich</vt:lpstr>
      <vt:lpstr>Kunde</vt:lpstr>
      <vt:lpstr>'1 UR'!SVS_UR_1_1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Sebastian Hannich</cp:lastModifiedBy>
  <cp:lastPrinted>2026-09-23T11:44:19Z</cp:lastPrinted>
  <dcterms:created xsi:type="dcterms:W3CDTF">1999-03-16T10:04:37Z</dcterms:created>
  <dcterms:modified xsi:type="dcterms:W3CDTF">2026-09-24T09:42:09Z</dcterms:modified>
</cp:coreProperties>
</file>